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8DD156-810A-49AE-B692-699A4CD1B0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Y475" i="1" s="1"/>
  <c r="P470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Y459" i="1" s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BP434" i="1" s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427" i="1" s="1"/>
  <c r="P425" i="1"/>
  <c r="X422" i="1"/>
  <c r="X421" i="1"/>
  <c r="BO420" i="1"/>
  <c r="BM420" i="1"/>
  <c r="Y420" i="1"/>
  <c r="X512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Y356" i="1" s="1"/>
  <c r="P354" i="1"/>
  <c r="BP353" i="1"/>
  <c r="BO353" i="1"/>
  <c r="BN353" i="1"/>
  <c r="BM353" i="1"/>
  <c r="Z353" i="1"/>
  <c r="Y353" i="1"/>
  <c r="P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Y350" i="1" s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Y331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6" i="1" s="1"/>
  <c r="BO22" i="1"/>
  <c r="BM22" i="1"/>
  <c r="X503" i="1" s="1"/>
  <c r="Y22" i="1"/>
  <c r="P22" i="1"/>
  <c r="H10" i="1"/>
  <c r="A9" i="1"/>
  <c r="F10" i="1" s="1"/>
  <c r="D7" i="1"/>
  <c r="Q6" i="1"/>
  <c r="P2" i="1"/>
  <c r="BP148" i="1" l="1"/>
  <c r="BN148" i="1"/>
  <c r="Z148" i="1"/>
  <c r="BP174" i="1"/>
  <c r="BN174" i="1"/>
  <c r="Z174" i="1"/>
  <c r="BP206" i="1"/>
  <c r="BN206" i="1"/>
  <c r="Z206" i="1"/>
  <c r="BP253" i="1"/>
  <c r="BN253" i="1"/>
  <c r="Z253" i="1"/>
  <c r="BP262" i="1"/>
  <c r="BN262" i="1"/>
  <c r="Z262" i="1"/>
  <c r="BP300" i="1"/>
  <c r="BN300" i="1"/>
  <c r="Z300" i="1"/>
  <c r="BP321" i="1"/>
  <c r="BN321" i="1"/>
  <c r="Z321" i="1"/>
  <c r="BP335" i="1"/>
  <c r="BN335" i="1"/>
  <c r="Z335" i="1"/>
  <c r="BP389" i="1"/>
  <c r="BN389" i="1"/>
  <c r="Z389" i="1"/>
  <c r="BP437" i="1"/>
  <c r="BN437" i="1"/>
  <c r="Z437" i="1"/>
  <c r="BP473" i="1"/>
  <c r="BN473" i="1"/>
  <c r="Z473" i="1"/>
  <c r="Z31" i="1"/>
  <c r="BN31" i="1"/>
  <c r="Z54" i="1"/>
  <c r="BN54" i="1"/>
  <c r="Z74" i="1"/>
  <c r="BN74" i="1"/>
  <c r="Z89" i="1"/>
  <c r="BN89" i="1"/>
  <c r="Z94" i="1"/>
  <c r="BN94" i="1"/>
  <c r="Z116" i="1"/>
  <c r="BN116" i="1"/>
  <c r="Z133" i="1"/>
  <c r="BN133" i="1"/>
  <c r="Y145" i="1"/>
  <c r="BP144" i="1"/>
  <c r="BN144" i="1"/>
  <c r="BP164" i="1"/>
  <c r="BN164" i="1"/>
  <c r="Z164" i="1"/>
  <c r="BP196" i="1"/>
  <c r="BN196" i="1"/>
  <c r="Z196" i="1"/>
  <c r="BP216" i="1"/>
  <c r="BN216" i="1"/>
  <c r="Z216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16" i="1"/>
  <c r="BN316" i="1"/>
  <c r="Z316" i="1"/>
  <c r="BP322" i="1"/>
  <c r="BN322" i="1"/>
  <c r="Z322" i="1"/>
  <c r="BP347" i="1"/>
  <c r="BN347" i="1"/>
  <c r="Z347" i="1"/>
  <c r="BP414" i="1"/>
  <c r="BN414" i="1"/>
  <c r="Z414" i="1"/>
  <c r="BP442" i="1"/>
  <c r="BN442" i="1"/>
  <c r="Z442" i="1"/>
  <c r="BP484" i="1"/>
  <c r="BN484" i="1"/>
  <c r="Z484" i="1"/>
  <c r="Y219" i="1"/>
  <c r="M512" i="1"/>
  <c r="Y325" i="1"/>
  <c r="Y338" i="1"/>
  <c r="BP298" i="1"/>
  <c r="BN298" i="1"/>
  <c r="Z298" i="1"/>
  <c r="BP310" i="1"/>
  <c r="BN310" i="1"/>
  <c r="Z310" i="1"/>
  <c r="BP330" i="1"/>
  <c r="BN330" i="1"/>
  <c r="Z330" i="1"/>
  <c r="BP345" i="1"/>
  <c r="BN345" i="1"/>
  <c r="Z345" i="1"/>
  <c r="BP359" i="1"/>
  <c r="BN359" i="1"/>
  <c r="Z359" i="1"/>
  <c r="Y384" i="1"/>
  <c r="BP383" i="1"/>
  <c r="BN383" i="1"/>
  <c r="Z383" i="1"/>
  <c r="Z384" i="1" s="1"/>
  <c r="Y405" i="1"/>
  <c r="BN402" i="1"/>
  <c r="Z402" i="1"/>
  <c r="Z404" i="1" s="1"/>
  <c r="W512" i="1"/>
  <c r="Y409" i="1"/>
  <c r="BP408" i="1"/>
  <c r="BN408" i="1"/>
  <c r="Z408" i="1"/>
  <c r="Z409" i="1" s="1"/>
  <c r="Y416" i="1"/>
  <c r="BP412" i="1"/>
  <c r="BN412" i="1"/>
  <c r="Z412" i="1"/>
  <c r="BP435" i="1"/>
  <c r="BN435" i="1"/>
  <c r="Z435" i="1"/>
  <c r="BP440" i="1"/>
  <c r="BN440" i="1"/>
  <c r="Z440" i="1"/>
  <c r="BP471" i="1"/>
  <c r="BN471" i="1"/>
  <c r="Z471" i="1"/>
  <c r="BP478" i="1"/>
  <c r="BN478" i="1"/>
  <c r="Z478" i="1"/>
  <c r="B512" i="1"/>
  <c r="X504" i="1"/>
  <c r="X505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8" i="1"/>
  <c r="Z76" i="1"/>
  <c r="BN76" i="1"/>
  <c r="Z87" i="1"/>
  <c r="BN87" i="1"/>
  <c r="Y98" i="1"/>
  <c r="Z96" i="1"/>
  <c r="BN96" i="1"/>
  <c r="F512" i="1"/>
  <c r="Z110" i="1"/>
  <c r="BN110" i="1"/>
  <c r="Z118" i="1"/>
  <c r="BN118" i="1"/>
  <c r="Z129" i="1"/>
  <c r="BN129" i="1"/>
  <c r="Z139" i="1"/>
  <c r="BN139" i="1"/>
  <c r="Y152" i="1"/>
  <c r="Z150" i="1"/>
  <c r="BN150" i="1"/>
  <c r="Y170" i="1"/>
  <c r="Z162" i="1"/>
  <c r="BN162" i="1"/>
  <c r="Z166" i="1"/>
  <c r="BN166" i="1"/>
  <c r="Z172" i="1"/>
  <c r="BN172" i="1"/>
  <c r="BP172" i="1"/>
  <c r="Z178" i="1"/>
  <c r="Z179" i="1" s="1"/>
  <c r="BN178" i="1"/>
  <c r="BP178" i="1"/>
  <c r="Y179" i="1"/>
  <c r="Z183" i="1"/>
  <c r="BN183" i="1"/>
  <c r="Z194" i="1"/>
  <c r="BN194" i="1"/>
  <c r="Z198" i="1"/>
  <c r="BN198" i="1"/>
  <c r="Z204" i="1"/>
  <c r="BN204" i="1"/>
  <c r="BP204" i="1"/>
  <c r="Z208" i="1"/>
  <c r="BN208" i="1"/>
  <c r="Z212" i="1"/>
  <c r="BN212" i="1"/>
  <c r="Y218" i="1"/>
  <c r="Z223" i="1"/>
  <c r="BN223" i="1"/>
  <c r="Z229" i="1"/>
  <c r="BN229" i="1"/>
  <c r="Z230" i="1"/>
  <c r="BN230" i="1"/>
  <c r="Z251" i="1"/>
  <c r="BN251" i="1"/>
  <c r="Z267" i="1"/>
  <c r="BN267" i="1"/>
  <c r="Y270" i="1"/>
  <c r="BP269" i="1"/>
  <c r="BN269" i="1"/>
  <c r="Y295" i="1"/>
  <c r="BP290" i="1"/>
  <c r="BN290" i="1"/>
  <c r="Z290" i="1"/>
  <c r="BP302" i="1"/>
  <c r="BN302" i="1"/>
  <c r="Z302" i="1"/>
  <c r="BP324" i="1"/>
  <c r="BN324" i="1"/>
  <c r="Z324" i="1"/>
  <c r="BP337" i="1"/>
  <c r="BN337" i="1"/>
  <c r="Z337" i="1"/>
  <c r="BP349" i="1"/>
  <c r="BN349" i="1"/>
  <c r="Z349" i="1"/>
  <c r="U512" i="1"/>
  <c r="BP369" i="1"/>
  <c r="BN369" i="1"/>
  <c r="Z369" i="1"/>
  <c r="BP391" i="1"/>
  <c r="BN391" i="1"/>
  <c r="Z391" i="1"/>
  <c r="Z512" i="1"/>
  <c r="BP432" i="1"/>
  <c r="BN432" i="1"/>
  <c r="Z432" i="1"/>
  <c r="BP439" i="1"/>
  <c r="BN439" i="1"/>
  <c r="Z439" i="1"/>
  <c r="BP448" i="1"/>
  <c r="BN448" i="1"/>
  <c r="Z448" i="1"/>
  <c r="BP457" i="1"/>
  <c r="BN457" i="1"/>
  <c r="Z457" i="1"/>
  <c r="Y480" i="1"/>
  <c r="BP477" i="1"/>
  <c r="BN477" i="1"/>
  <c r="Z477" i="1"/>
  <c r="Y490" i="1"/>
  <c r="BP488" i="1"/>
  <c r="BN488" i="1"/>
  <c r="Z488" i="1"/>
  <c r="Y313" i="1"/>
  <c r="Y319" i="1"/>
  <c r="Y326" i="1"/>
  <c r="Y332" i="1"/>
  <c r="Y355" i="1"/>
  <c r="Y465" i="1"/>
  <c r="H9" i="1"/>
  <c r="A10" i="1"/>
  <c r="Y24" i="1"/>
  <c r="Y32" i="1"/>
  <c r="Y44" i="1"/>
  <c r="Y59" i="1"/>
  <c r="Y65" i="1"/>
  <c r="Y71" i="1"/>
  <c r="Y79" i="1"/>
  <c r="Y83" i="1"/>
  <c r="Y90" i="1"/>
  <c r="Y99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BN88" i="1"/>
  <c r="Y91" i="1"/>
  <c r="Z93" i="1"/>
  <c r="BN93" i="1"/>
  <c r="BP93" i="1"/>
  <c r="Z95" i="1"/>
  <c r="BN95" i="1"/>
  <c r="Z97" i="1"/>
  <c r="BN97" i="1"/>
  <c r="Z102" i="1"/>
  <c r="BN102" i="1"/>
  <c r="BP102" i="1"/>
  <c r="Z104" i="1"/>
  <c r="BN104" i="1"/>
  <c r="Y107" i="1"/>
  <c r="Y112" i="1"/>
  <c r="BP109" i="1"/>
  <c r="BN109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2" i="1"/>
  <c r="Y131" i="1"/>
  <c r="BP128" i="1"/>
  <c r="BN128" i="1"/>
  <c r="Z128" i="1"/>
  <c r="Y135" i="1"/>
  <c r="Z105" i="1"/>
  <c r="BN105" i="1"/>
  <c r="Y106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40" i="1"/>
  <c r="Y151" i="1"/>
  <c r="Y169" i="1"/>
  <c r="Y175" i="1"/>
  <c r="Y186" i="1"/>
  <c r="Y190" i="1"/>
  <c r="Z193" i="1"/>
  <c r="BN193" i="1"/>
  <c r="BP193" i="1"/>
  <c r="Z195" i="1"/>
  <c r="BN195" i="1"/>
  <c r="Z197" i="1"/>
  <c r="BN197" i="1"/>
  <c r="Z199" i="1"/>
  <c r="BN199" i="1"/>
  <c r="Y202" i="1"/>
  <c r="Z205" i="1"/>
  <c r="BN205" i="1"/>
  <c r="Z207" i="1"/>
  <c r="BN207" i="1"/>
  <c r="Z209" i="1"/>
  <c r="BN209" i="1"/>
  <c r="Z211" i="1"/>
  <c r="BN211" i="1"/>
  <c r="Y214" i="1"/>
  <c r="Z217" i="1"/>
  <c r="Z218" i="1" s="1"/>
  <c r="BN217" i="1"/>
  <c r="BP217" i="1"/>
  <c r="Z222" i="1"/>
  <c r="BN222" i="1"/>
  <c r="Z224" i="1"/>
  <c r="BN224" i="1"/>
  <c r="Z227" i="1"/>
  <c r="BN227" i="1"/>
  <c r="BP228" i="1"/>
  <c r="BN228" i="1"/>
  <c r="Z228" i="1"/>
  <c r="BP243" i="1"/>
  <c r="BN243" i="1"/>
  <c r="Z243" i="1"/>
  <c r="BP252" i="1"/>
  <c r="BN252" i="1"/>
  <c r="Z252" i="1"/>
  <c r="H512" i="1"/>
  <c r="Y146" i="1"/>
  <c r="Z149" i="1"/>
  <c r="BN149" i="1"/>
  <c r="I512" i="1"/>
  <c r="Y158" i="1"/>
  <c r="Z161" i="1"/>
  <c r="BN161" i="1"/>
  <c r="Z163" i="1"/>
  <c r="BN163" i="1"/>
  <c r="Z165" i="1"/>
  <c r="BN165" i="1"/>
  <c r="Z167" i="1"/>
  <c r="BN167" i="1"/>
  <c r="Z173" i="1"/>
  <c r="BN173" i="1"/>
  <c r="J512" i="1"/>
  <c r="Z184" i="1"/>
  <c r="Z185" i="1" s="1"/>
  <c r="BN184" i="1"/>
  <c r="Y185" i="1"/>
  <c r="Z188" i="1"/>
  <c r="Z190" i="1" s="1"/>
  <c r="BN188" i="1"/>
  <c r="BP188" i="1"/>
  <c r="K512" i="1"/>
  <c r="Y232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6" i="1"/>
  <c r="Y255" i="1"/>
  <c r="BP250" i="1"/>
  <c r="BN250" i="1"/>
  <c r="Z250" i="1"/>
  <c r="BP254" i="1"/>
  <c r="BN254" i="1"/>
  <c r="Z254" i="1"/>
  <c r="Z259" i="1"/>
  <c r="BN259" i="1"/>
  <c r="BP259" i="1"/>
  <c r="Z260" i="1"/>
  <c r="BN260" i="1"/>
  <c r="Y264" i="1"/>
  <c r="O512" i="1"/>
  <c r="Z268" i="1"/>
  <c r="Z270" i="1" s="1"/>
  <c r="BN268" i="1"/>
  <c r="BP268" i="1"/>
  <c r="Y271" i="1"/>
  <c r="Y276" i="1"/>
  <c r="Y285" i="1"/>
  <c r="R512" i="1"/>
  <c r="Z289" i="1"/>
  <c r="BN289" i="1"/>
  <c r="BP289" i="1"/>
  <c r="Z291" i="1"/>
  <c r="BN291" i="1"/>
  <c r="Z293" i="1"/>
  <c r="BN293" i="1"/>
  <c r="Y294" i="1"/>
  <c r="Z297" i="1"/>
  <c r="BN297" i="1"/>
  <c r="BP297" i="1"/>
  <c r="Z299" i="1"/>
  <c r="BN299" i="1"/>
  <c r="Z301" i="1"/>
  <c r="BN301" i="1"/>
  <c r="Z303" i="1"/>
  <c r="BN303" i="1"/>
  <c r="Y304" i="1"/>
  <c r="Z307" i="1"/>
  <c r="BN307" i="1"/>
  <c r="BP307" i="1"/>
  <c r="Z309" i="1"/>
  <c r="BN309" i="1"/>
  <c r="Z311" i="1"/>
  <c r="BN311" i="1"/>
  <c r="Y312" i="1"/>
  <c r="Z315" i="1"/>
  <c r="BN315" i="1"/>
  <c r="BP315" i="1"/>
  <c r="Z317" i="1"/>
  <c r="BN317" i="1"/>
  <c r="Y318" i="1"/>
  <c r="Z323" i="1"/>
  <c r="BN323" i="1"/>
  <c r="BP323" i="1"/>
  <c r="Z329" i="1"/>
  <c r="BN329" i="1"/>
  <c r="BP329" i="1"/>
  <c r="S512" i="1"/>
  <c r="Z336" i="1"/>
  <c r="Z338" i="1" s="1"/>
  <c r="BN336" i="1"/>
  <c r="BP336" i="1"/>
  <c r="Y339" i="1"/>
  <c r="T512" i="1"/>
  <c r="Z344" i="1"/>
  <c r="BN344" i="1"/>
  <c r="BP344" i="1"/>
  <c r="Z346" i="1"/>
  <c r="BN346" i="1"/>
  <c r="Z348" i="1"/>
  <c r="BN348" i="1"/>
  <c r="Y351" i="1"/>
  <c r="Z354" i="1"/>
  <c r="Z355" i="1" s="1"/>
  <c r="BN354" i="1"/>
  <c r="BP354" i="1"/>
  <c r="Z358" i="1"/>
  <c r="BN358" i="1"/>
  <c r="BP358" i="1"/>
  <c r="Y361" i="1"/>
  <c r="Z363" i="1"/>
  <c r="Z364" i="1" s="1"/>
  <c r="BN363" i="1"/>
  <c r="BP363" i="1"/>
  <c r="Y364" i="1"/>
  <c r="Z368" i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Y381" i="1"/>
  <c r="Y385" i="1"/>
  <c r="V512" i="1"/>
  <c r="Z390" i="1"/>
  <c r="BN390" i="1"/>
  <c r="Z392" i="1"/>
  <c r="BN392" i="1"/>
  <c r="Z394" i="1"/>
  <c r="BN394" i="1"/>
  <c r="Z396" i="1"/>
  <c r="BN396" i="1"/>
  <c r="Z398" i="1"/>
  <c r="BN398" i="1"/>
  <c r="Y399" i="1"/>
  <c r="BP402" i="1"/>
  <c r="Y263" i="1"/>
  <c r="Y372" i="1"/>
  <c r="Z395" i="1"/>
  <c r="BN395" i="1"/>
  <c r="Z397" i="1"/>
  <c r="BN397" i="1"/>
  <c r="Y400" i="1"/>
  <c r="Z403" i="1"/>
  <c r="BN403" i="1"/>
  <c r="Y404" i="1"/>
  <c r="Y417" i="1"/>
  <c r="BP413" i="1"/>
  <c r="BN413" i="1"/>
  <c r="Z413" i="1"/>
  <c r="Y410" i="1"/>
  <c r="Z415" i="1"/>
  <c r="BN415" i="1"/>
  <c r="Z420" i="1"/>
  <c r="Z421" i="1" s="1"/>
  <c r="BN420" i="1"/>
  <c r="BP420" i="1"/>
  <c r="Y421" i="1"/>
  <c r="Z425" i="1"/>
  <c r="Z426" i="1" s="1"/>
  <c r="BN425" i="1"/>
  <c r="BP425" i="1"/>
  <c r="Y426" i="1"/>
  <c r="Z431" i="1"/>
  <c r="BN431" i="1"/>
  <c r="BP431" i="1"/>
  <c r="Z433" i="1"/>
  <c r="BN433" i="1"/>
  <c r="Z434" i="1"/>
  <c r="BN434" i="1"/>
  <c r="Z436" i="1"/>
  <c r="BN436" i="1"/>
  <c r="Z438" i="1"/>
  <c r="BN438" i="1"/>
  <c r="Z441" i="1"/>
  <c r="BN441" i="1"/>
  <c r="Z443" i="1"/>
  <c r="BN443" i="1"/>
  <c r="Y444" i="1"/>
  <c r="Z447" i="1"/>
  <c r="BN447" i="1"/>
  <c r="BP447" i="1"/>
  <c r="Z449" i="1"/>
  <c r="BN449" i="1"/>
  <c r="Y450" i="1"/>
  <c r="Z453" i="1"/>
  <c r="BN453" i="1"/>
  <c r="BP453" i="1"/>
  <c r="Z455" i="1"/>
  <c r="BN455" i="1"/>
  <c r="Y460" i="1"/>
  <c r="Y466" i="1"/>
  <c r="Y474" i="1"/>
  <c r="Y481" i="1"/>
  <c r="Y485" i="1"/>
  <c r="Y491" i="1"/>
  <c r="Y495" i="1"/>
  <c r="Y501" i="1"/>
  <c r="Y512" i="1"/>
  <c r="AA512" i="1"/>
  <c r="Y422" i="1"/>
  <c r="Y445" i="1"/>
  <c r="Z454" i="1"/>
  <c r="BN454" i="1"/>
  <c r="Z456" i="1"/>
  <c r="BN456" i="1"/>
  <c r="Z458" i="1"/>
  <c r="BN458" i="1"/>
  <c r="Z462" i="1"/>
  <c r="BN462" i="1"/>
  <c r="BP462" i="1"/>
  <c r="Z464" i="1"/>
  <c r="BN464" i="1"/>
  <c r="Z470" i="1"/>
  <c r="BN470" i="1"/>
  <c r="BP470" i="1"/>
  <c r="Z472" i="1"/>
  <c r="BN472" i="1"/>
  <c r="Z479" i="1"/>
  <c r="BN479" i="1"/>
  <c r="Z483" i="1"/>
  <c r="BN483" i="1"/>
  <c r="BP483" i="1"/>
  <c r="Z489" i="1"/>
  <c r="Z490" i="1" s="1"/>
  <c r="BN489" i="1"/>
  <c r="Z493" i="1"/>
  <c r="Z495" i="1" s="1"/>
  <c r="BN493" i="1"/>
  <c r="BP493" i="1"/>
  <c r="Z499" i="1"/>
  <c r="Z500" i="1" s="1"/>
  <c r="BN499" i="1"/>
  <c r="BP499" i="1"/>
  <c r="Y500" i="1"/>
  <c r="Z485" i="1" l="1"/>
  <c r="Z480" i="1"/>
  <c r="Z350" i="1"/>
  <c r="Z325" i="1"/>
  <c r="Z318" i="1"/>
  <c r="Z312" i="1"/>
  <c r="Z304" i="1"/>
  <c r="Z294" i="1"/>
  <c r="Z263" i="1"/>
  <c r="Z255" i="1"/>
  <c r="Z246" i="1"/>
  <c r="Z175" i="1"/>
  <c r="Z151" i="1"/>
  <c r="Z213" i="1"/>
  <c r="Z135" i="1"/>
  <c r="Z169" i="1"/>
  <c r="Z474" i="1"/>
  <c r="Z459" i="1"/>
  <c r="Z450" i="1"/>
  <c r="Z444" i="1"/>
  <c r="Z416" i="1"/>
  <c r="Z399" i="1"/>
  <c r="Z360" i="1"/>
  <c r="Z331" i="1"/>
  <c r="Z112" i="1"/>
  <c r="Z130" i="1"/>
  <c r="Z119" i="1"/>
  <c r="Z106" i="1"/>
  <c r="Z90" i="1"/>
  <c r="Z70" i="1"/>
  <c r="Z58" i="1"/>
  <c r="Z44" i="1"/>
  <c r="Z32" i="1"/>
  <c r="Y506" i="1"/>
  <c r="Y503" i="1"/>
  <c r="Z465" i="1"/>
  <c r="Z371" i="1"/>
  <c r="Z231" i="1"/>
  <c r="Z201" i="1"/>
  <c r="Z98" i="1"/>
  <c r="Z78" i="1"/>
  <c r="Z64" i="1"/>
  <c r="Y504" i="1"/>
  <c r="Y502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<sst xmlns="http://schemas.openxmlformats.org/spreadsheetml/2006/main" count="2217" uniqueCount="793">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</sst>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0.54166666666666663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200</v>
      </c>
      <c r="Y41" s="55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60</v>
      </c>
      <c r="Y42" s="552">
        <f>IFERROR(IF(X42="",0,CEILING((X42/$H42),1)*$H42),"")</f>
        <v>60</v>
      </c>
      <c r="Z42" s="36">
        <f>IFERROR(IF(Y42=0,"",ROUNDUP(Y42/H42,0)*0.00902),"")</f>
        <v>0.1353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63.15</v>
      </c>
      <c r="BN42" s="64">
        <f>IFERROR(Y42*I42/H42,"0")</f>
        <v>63.15</v>
      </c>
      <c r="BO42" s="64">
        <f>IFERROR(1/J42*(X42/H42),"0")</f>
        <v>0.11363636363636365</v>
      </c>
      <c r="BP42" s="64">
        <f>IFERROR(1/J42*(Y42/H42),"0")</f>
        <v>0.11363636363636365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33.518518518518519</v>
      </c>
      <c r="Y44" s="553">
        <f>IFERROR(Y41/H41,"0")+IFERROR(Y42/H42,"0")+IFERROR(Y43/H43,"0")</f>
        <v>34</v>
      </c>
      <c r="Z44" s="553">
        <f>IFERROR(IF(Z41="",0,Z41),"0")+IFERROR(IF(Z42="",0,Z42),"0")+IFERROR(IF(Z43="",0,Z43),"0")</f>
        <v>0.49592000000000003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260</v>
      </c>
      <c r="Y45" s="553">
        <f>IFERROR(SUM(Y41:Y43),"0")</f>
        <v>265.20000000000005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50</v>
      </c>
      <c r="Y52" s="55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70</v>
      </c>
      <c r="Y53" s="552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72.819444444444429</v>
      </c>
      <c r="BN53" s="64">
        <f t="shared" si="8"/>
        <v>78.64500000000001</v>
      </c>
      <c r="BO53" s="64">
        <f t="shared" si="9"/>
        <v>0.10127314814814814</v>
      </c>
      <c r="BP53" s="64">
        <f t="shared" si="10"/>
        <v>0.109375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45</v>
      </c>
      <c r="Y57" s="552">
        <f t="shared" si="6"/>
        <v>45</v>
      </c>
      <c r="Z57" s="36">
        <f>IFERROR(IF(Y57=0,"",ROUNDUP(Y57/H57,0)*0.00902),"")</f>
        <v>9.0200000000000002E-2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47.099999999999994</v>
      </c>
      <c r="BN57" s="64">
        <f t="shared" si="8"/>
        <v>47.099999999999994</v>
      </c>
      <c r="BO57" s="64">
        <f t="shared" si="9"/>
        <v>7.575757575757576E-2</v>
      </c>
      <c r="BP57" s="64">
        <f t="shared" si="10"/>
        <v>7.575757575757576E-2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20.945767195767196</v>
      </c>
      <c r="Y58" s="553">
        <f>IFERROR(Y52/H52,"0")+IFERROR(Y53/H53,"0")+IFERROR(Y54/H54,"0")+IFERROR(Y55/H55,"0")+IFERROR(Y56/H56,"0")+IFERROR(Y57/H57,"0")</f>
        <v>22</v>
      </c>
      <c r="Z58" s="553">
        <f>IFERROR(IF(Z52="",0,Z52),"0")+IFERROR(IF(Z53="",0,Z53),"0")+IFERROR(IF(Z54="",0,Z54),"0")+IFERROR(IF(Z55="",0,Z55),"0")+IFERROR(IF(Z56="",0,Z56),"0")+IFERROR(IF(Z57="",0,Z57),"0")</f>
        <v>0.31796000000000002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165</v>
      </c>
      <c r="Y59" s="553">
        <f>IFERROR(SUM(Y52:Y57),"0")</f>
        <v>176.60000000000002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50</v>
      </c>
      <c r="Y61" s="552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36</v>
      </c>
      <c r="Y63" s="552">
        <f>IFERROR(IF(X63="",0,CEILING((X63/$H63),1)*$H63),"")</f>
        <v>37.800000000000004</v>
      </c>
      <c r="Z63" s="36">
        <f>IFERROR(IF(Y63=0,"",ROUNDUP(Y63/H63,0)*0.00651),"")</f>
        <v>9.1139999999999999E-2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38.399999999999991</v>
      </c>
      <c r="BN63" s="64">
        <f>IFERROR(Y63*I63/H63,"0")</f>
        <v>40.32</v>
      </c>
      <c r="BO63" s="64">
        <f>IFERROR(1/J63*(X63/H63),"0")</f>
        <v>7.3260073260073263E-2</v>
      </c>
      <c r="BP63" s="64">
        <f>IFERROR(1/J63*(Y63/H63),"0")</f>
        <v>7.6923076923076927E-2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17.962962962962962</v>
      </c>
      <c r="Y64" s="553">
        <f>IFERROR(Y61/H61,"0")+IFERROR(Y62/H62,"0")+IFERROR(Y63/H63,"0")</f>
        <v>19</v>
      </c>
      <c r="Z64" s="553">
        <f>IFERROR(IF(Z61="",0,Z61),"0")+IFERROR(IF(Z62="",0,Z62),"0")+IFERROR(IF(Z63="",0,Z63),"0")</f>
        <v>0.18603999999999998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86</v>
      </c>
      <c r="Y65" s="553">
        <f>IFERROR(SUM(Y61:Y63),"0")</f>
        <v>91.800000000000011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70</v>
      </c>
      <c r="Y87" s="552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50</v>
      </c>
      <c r="Y89" s="552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17.592592592592592</v>
      </c>
      <c r="Y90" s="553">
        <f>IFERROR(Y87/H87,"0")+IFERROR(Y88/H88,"0")+IFERROR(Y89/H89,"0")</f>
        <v>19</v>
      </c>
      <c r="Z90" s="553">
        <f>IFERROR(IF(Z87="",0,Z87),"0")+IFERROR(IF(Z88="",0,Z88),"0")+IFERROR(IF(Z89="",0,Z89),"0")</f>
        <v>0.24110000000000001</v>
      </c>
      <c r="AA90" s="554"/>
      <c r="AB90" s="554"/>
      <c r="AC90" s="55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120</v>
      </c>
      <c r="Y91" s="553">
        <f>IFERROR(SUM(Y87:Y89),"0")</f>
        <v>129.60000000000002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50</v>
      </c>
      <c r="Y93" s="55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13.5</v>
      </c>
      <c r="Y96" s="552">
        <f>IFERROR(IF(X96="",0,CEILING((X96/$H96),1)*$H96),"")</f>
        <v>13.5</v>
      </c>
      <c r="Z96" s="36">
        <f>IFERROR(IF(Y96=0,"",ROUNDUP(Y96/H96,0)*0.00651),"")</f>
        <v>3.2550000000000003E-2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14.759999999999998</v>
      </c>
      <c r="BN96" s="64">
        <f>IFERROR(Y96*I96/H96,"0")</f>
        <v>14.759999999999998</v>
      </c>
      <c r="BO96" s="64">
        <f>IFERROR(1/J96*(X96/H96),"0")</f>
        <v>2.7472527472527476E-2</v>
      </c>
      <c r="BP96" s="64">
        <f>IFERROR(1/J96*(Y96/H96),"0")</f>
        <v>2.7472527472527476E-2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11.172839506172838</v>
      </c>
      <c r="Y98" s="553">
        <f>IFERROR(Y93/H93,"0")+IFERROR(Y94/H94,"0")+IFERROR(Y95/H95,"0")+IFERROR(Y96/H96,"0")+IFERROR(Y97/H97,"0")</f>
        <v>12</v>
      </c>
      <c r="Z98" s="553">
        <f>IFERROR(IF(Z93="",0,Z93),"0")+IFERROR(IF(Z94="",0,Z94),"0")+IFERROR(IF(Z95="",0,Z95),"0")+IFERROR(IF(Z96="",0,Z96),"0")+IFERROR(IF(Z97="",0,Z97),"0")</f>
        <v>0.16541</v>
      </c>
      <c r="AA98" s="554"/>
      <c r="AB98" s="554"/>
      <c r="AC98" s="554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63.5</v>
      </c>
      <c r="Y99" s="553">
        <f>IFERROR(SUM(Y93:Y97),"0")</f>
        <v>70.199999999999989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30</v>
      </c>
      <c r="Y102" s="552">
        <f>IFERROR(IF(X102="",0,CEILING((X102/$H102),1)*$H102),"")</f>
        <v>32.400000000000006</v>
      </c>
      <c r="Z102" s="36">
        <f>IFERROR(IF(Y102=0,"",ROUNDUP(Y102/H102,0)*0.01898),"")</f>
        <v>5.6940000000000004E-2</v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31.208333333333329</v>
      </c>
      <c r="BN102" s="64">
        <f>IFERROR(Y102*I102/H102,"0")</f>
        <v>33.705000000000005</v>
      </c>
      <c r="BO102" s="64">
        <f>IFERROR(1/J102*(X102/H102),"0")</f>
        <v>4.3402777777777776E-2</v>
      </c>
      <c r="BP102" s="64">
        <f>IFERROR(1/J102*(Y102/H102),"0")</f>
        <v>4.6875000000000007E-2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60</v>
      </c>
      <c r="Y104" s="552">
        <f>IFERROR(IF(X104="",0,CEILING((X104/$H104),1)*$H104),"")</f>
        <v>63</v>
      </c>
      <c r="Z104" s="36">
        <f>IFERROR(IF(Y104=0,"",ROUNDUP(Y104/H104,0)*0.00902),"")</f>
        <v>0.12628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62.800000000000004</v>
      </c>
      <c r="BN104" s="64">
        <f>IFERROR(Y104*I104/H104,"0")</f>
        <v>65.94</v>
      </c>
      <c r="BO104" s="64">
        <f>IFERROR(1/J104*(X104/H104),"0")</f>
        <v>0.10101010101010102</v>
      </c>
      <c r="BP104" s="64">
        <f>IFERROR(1/J104*(Y104/H104),"0")</f>
        <v>0.10606060606060606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16.111111111111111</v>
      </c>
      <c r="Y106" s="553">
        <f>IFERROR(Y102/H102,"0")+IFERROR(Y103/H103,"0")+IFERROR(Y104/H104,"0")+IFERROR(Y105/H105,"0")</f>
        <v>17</v>
      </c>
      <c r="Z106" s="553">
        <f>IFERROR(IF(Z102="",0,Z102),"0")+IFERROR(IF(Z103="",0,Z103),"0")+IFERROR(IF(Z104="",0,Z104),"0")+IFERROR(IF(Z105="",0,Z105),"0")</f>
        <v>0.18321999999999999</v>
      </c>
      <c r="AA106" s="554"/>
      <c r="AB106" s="554"/>
      <c r="AC106" s="554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90</v>
      </c>
      <c r="Y107" s="553">
        <f>IFERROR(SUM(Y102:Y105),"0")</f>
        <v>95.4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100</v>
      </c>
      <c r="Y115" s="552">
        <f>IFERROR(IF(X115="",0,CEILING((X115/$H115),1)*$H115),"")</f>
        <v>105.3</v>
      </c>
      <c r="Z115" s="36">
        <f>IFERROR(IF(Y115=0,"",ROUNDUP(Y115/H115,0)*0.01898),"")</f>
        <v>0.24674000000000001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106.33333333333333</v>
      </c>
      <c r="BN115" s="64">
        <f>IFERROR(Y115*I115/H115,"0")</f>
        <v>111.96900000000001</v>
      </c>
      <c r="BO115" s="64">
        <f>IFERROR(1/J115*(X115/H115),"0")</f>
        <v>0.19290123456790123</v>
      </c>
      <c r="BP115" s="64">
        <f>IFERROR(1/J115*(Y115/H115),"0")</f>
        <v>0.203125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13.5</v>
      </c>
      <c r="Y117" s="552">
        <f>IFERROR(IF(X117="",0,CEILING((X117/$H117),1)*$H117),"")</f>
        <v>13.5</v>
      </c>
      <c r="Z117" s="36">
        <f>IFERROR(IF(Y117=0,"",ROUNDUP(Y117/H117,0)*0.00651),"")</f>
        <v>3.2550000000000003E-2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14.759999999999998</v>
      </c>
      <c r="BN117" s="64">
        <f>IFERROR(Y117*I117/H117,"0")</f>
        <v>14.759999999999998</v>
      </c>
      <c r="BO117" s="64">
        <f>IFERROR(1/J117*(X117/H117),"0")</f>
        <v>2.7472527472527476E-2</v>
      </c>
      <c r="BP117" s="64">
        <f>IFERROR(1/J117*(Y117/H117),"0")</f>
        <v>2.7472527472527476E-2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17.345679012345677</v>
      </c>
      <c r="Y119" s="553">
        <f>IFERROR(Y115/H115,"0")+IFERROR(Y116/H116,"0")+IFERROR(Y117/H117,"0")+IFERROR(Y118/H118,"0")</f>
        <v>18</v>
      </c>
      <c r="Z119" s="553">
        <f>IFERROR(IF(Z115="",0,Z115),"0")+IFERROR(IF(Z116="",0,Z116),"0")+IFERROR(IF(Z117="",0,Z117),"0")+IFERROR(IF(Z118="",0,Z118),"0")</f>
        <v>0.27929000000000004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113.5</v>
      </c>
      <c r="Y120" s="553">
        <f>IFERROR(SUM(Y115:Y118),"0")</f>
        <v>118.8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20</v>
      </c>
      <c r="Y150" s="552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2.2222222222222223</v>
      </c>
      <c r="Y151" s="553">
        <f>IFERROR(Y148/H148,"0")+IFERROR(Y149/H149,"0")+IFERROR(Y150/H150,"0")</f>
        <v>3</v>
      </c>
      <c r="Z151" s="553">
        <f>IFERROR(IF(Z148="",0,Z148),"0")+IFERROR(IF(Z149="",0,Z149),"0")+IFERROR(IF(Z150="",0,Z150),"0")</f>
        <v>5.6940000000000004E-2</v>
      </c>
      <c r="AA151" s="554"/>
      <c r="AB151" s="554"/>
      <c r="AC151" s="55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20</v>
      </c>
      <c r="Y152" s="553">
        <f>IFERROR(SUM(Y148:Y150),"0")</f>
        <v>27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21</v>
      </c>
      <c r="Y163" s="552">
        <f t="shared" si="11"/>
        <v>21</v>
      </c>
      <c r="Z163" s="36">
        <f>IFERROR(IF(Y163=0,"",ROUNDUP(Y163/H163,0)*0.00502),"")</f>
        <v>5.0200000000000002E-2</v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22.299999999999997</v>
      </c>
      <c r="BN163" s="64">
        <f t="shared" si="13"/>
        <v>22.299999999999997</v>
      </c>
      <c r="BO163" s="64">
        <f t="shared" si="14"/>
        <v>4.2735042735042736E-2</v>
      </c>
      <c r="BP163" s="64">
        <f t="shared" si="15"/>
        <v>4.2735042735042736E-2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10</v>
      </c>
      <c r="Y169" s="553">
        <f>IFERROR(Y160/H160,"0")+IFERROR(Y161/H161,"0")+IFERROR(Y162/H162,"0")+IFERROR(Y163/H163,"0")+IFERROR(Y164/H164,"0")+IFERROR(Y165/H165,"0")+IFERROR(Y166/H166,"0")+IFERROR(Y167/H167,"0")+IFERROR(Y168/H168,"0")</f>
        <v>10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5.0200000000000002E-2</v>
      </c>
      <c r="AA169" s="554"/>
      <c r="AB169" s="554"/>
      <c r="AC169" s="55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21</v>
      </c>
      <c r="Y170" s="553">
        <f>IFERROR(SUM(Y160:Y168),"0")</f>
        <v>21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40</v>
      </c>
      <c r="Y193" s="552">
        <f t="shared" ref="Y193:Y200" si="16">IFERROR(IF(X193="",0,CEILING((X193/$H193),1)*$H193),"")</f>
        <v>43.2</v>
      </c>
      <c r="Z193" s="36">
        <f>IFERROR(IF(Y193=0,"",ROUNDUP(Y193/H193,0)*0.00902),"")</f>
        <v>7.2160000000000002E-2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41.555555555555557</v>
      </c>
      <c r="BN193" s="64">
        <f t="shared" ref="BN193:BN200" si="18">IFERROR(Y193*I193/H193,"0")</f>
        <v>44.88</v>
      </c>
      <c r="BO193" s="64">
        <f t="shared" ref="BO193:BO200" si="19">IFERROR(1/J193*(X193/H193),"0")</f>
        <v>5.6116722783389444E-2</v>
      </c>
      <c r="BP193" s="64">
        <f t="shared" ref="BP193:BP200" si="20">IFERROR(1/J193*(Y193/H193),"0")</f>
        <v>6.0606060606060608E-2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20</v>
      </c>
      <c r="Y194" s="552">
        <f t="shared" si="16"/>
        <v>21.6</v>
      </c>
      <c r="Z194" s="36">
        <f>IFERROR(IF(Y194=0,"",ROUNDUP(Y194/H194,0)*0.00902),"")</f>
        <v>3.6080000000000001E-2</v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20.777777777777779</v>
      </c>
      <c r="BN194" s="64">
        <f t="shared" si="18"/>
        <v>22.44</v>
      </c>
      <c r="BO194" s="64">
        <f t="shared" si="19"/>
        <v>2.8058361391694722E-2</v>
      </c>
      <c r="BP194" s="64">
        <f t="shared" si="20"/>
        <v>3.0303030303030304E-2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18</v>
      </c>
      <c r="Y195" s="552">
        <f t="shared" si="16"/>
        <v>21.6</v>
      </c>
      <c r="Z195" s="36">
        <f>IFERROR(IF(Y195=0,"",ROUNDUP(Y195/H195,0)*0.00902),"")</f>
        <v>3.6080000000000001E-2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18.7</v>
      </c>
      <c r="BN195" s="64">
        <f t="shared" si="18"/>
        <v>22.44</v>
      </c>
      <c r="BO195" s="64">
        <f t="shared" si="19"/>
        <v>2.5252525252525252E-2</v>
      </c>
      <c r="BP195" s="64">
        <f t="shared" si="20"/>
        <v>3.0303030303030304E-2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40</v>
      </c>
      <c r="Y196" s="552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21.851851851851848</v>
      </c>
      <c r="Y201" s="553">
        <f>IFERROR(Y193/H193,"0")+IFERROR(Y194/H194,"0")+IFERROR(Y195/H195,"0")+IFERROR(Y196/H196,"0")+IFERROR(Y197/H197,"0")+IFERROR(Y198/H198,"0")+IFERROR(Y199/H199,"0")+IFERROR(Y200/H200,"0")</f>
        <v>24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554"/>
      <c r="AB201" s="554"/>
      <c r="AC201" s="55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118</v>
      </c>
      <c r="Y202" s="553">
        <f>IFERROR(SUM(Y193:Y200),"0")</f>
        <v>129.60000000000002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hidden="1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20</v>
      </c>
      <c r="Y298" s="552">
        <f t="shared" si="38"/>
        <v>21</v>
      </c>
      <c r="Z298" s="36">
        <f>IFERROR(IF(Y298=0,"",ROUNDUP(Y298/H298,0)*0.00902),"")</f>
        <v>4.5100000000000001E-2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21.285714285714281</v>
      </c>
      <c r="BN298" s="64">
        <f t="shared" si="40"/>
        <v>22.349999999999998</v>
      </c>
      <c r="BO298" s="64">
        <f t="shared" si="41"/>
        <v>3.6075036075036072E-2</v>
      </c>
      <c r="BP298" s="64">
        <f t="shared" si="42"/>
        <v>3.787878787878788E-2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21</v>
      </c>
      <c r="Y300" s="552">
        <f t="shared" si="38"/>
        <v>21</v>
      </c>
      <c r="Z300" s="36">
        <f>IFERROR(IF(Y300=0,"",ROUNDUP(Y300/H300,0)*0.00502),"")</f>
        <v>5.0200000000000002E-2</v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22.299999999999997</v>
      </c>
      <c r="BN300" s="64">
        <f t="shared" si="40"/>
        <v>22.299999999999997</v>
      </c>
      <c r="BO300" s="64">
        <f t="shared" si="41"/>
        <v>4.2735042735042736E-2</v>
      </c>
      <c r="BP300" s="64">
        <f t="shared" si="42"/>
        <v>4.2735042735042736E-2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29.4</v>
      </c>
      <c r="Y301" s="552">
        <f t="shared" si="38"/>
        <v>29.400000000000002</v>
      </c>
      <c r="Z301" s="36">
        <f>IFERROR(IF(Y301=0,"",ROUNDUP(Y301/H301,0)*0.00502),"")</f>
        <v>7.0280000000000009E-2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30.8</v>
      </c>
      <c r="BN301" s="64">
        <f t="shared" si="40"/>
        <v>30.8</v>
      </c>
      <c r="BO301" s="64">
        <f t="shared" si="41"/>
        <v>5.9829059829059825E-2</v>
      </c>
      <c r="BP301" s="64">
        <f t="shared" si="42"/>
        <v>5.9829059829059839E-2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28.761904761904759</v>
      </c>
      <c r="Y304" s="553">
        <f>IFERROR(Y297/H297,"0")+IFERROR(Y298/H298,"0")+IFERROR(Y299/H299,"0")+IFERROR(Y300/H300,"0")+IFERROR(Y301/H301,"0")+IFERROR(Y302/H302,"0")+IFERROR(Y303/H303,"0")</f>
        <v>29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0.16558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70.400000000000006</v>
      </c>
      <c r="Y305" s="553">
        <f>IFERROR(SUM(Y297:Y303),"0")</f>
        <v>71.400000000000006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150</v>
      </c>
      <c r="Y307" s="552">
        <f>IFERROR(IF(X307="",0,CEILING((X307/$H307),1)*$H307),"")</f>
        <v>156</v>
      </c>
      <c r="Z307" s="36">
        <f>IFERROR(IF(Y307=0,"",ROUNDUP(Y307/H307,0)*0.01898),"")</f>
        <v>0.37959999999999999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159.86538461538461</v>
      </c>
      <c r="BN307" s="64">
        <f>IFERROR(Y307*I307/H307,"0")</f>
        <v>166.26000000000002</v>
      </c>
      <c r="BO307" s="64">
        <f>IFERROR(1/J307*(X307/H307),"0")</f>
        <v>0.30048076923076922</v>
      </c>
      <c r="BP307" s="64">
        <f>IFERROR(1/J307*(Y307/H307),"0")</f>
        <v>0.3125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19.23076923076923</v>
      </c>
      <c r="Y312" s="553">
        <f>IFERROR(Y307/H307,"0")+IFERROR(Y308/H308,"0")+IFERROR(Y309/H309,"0")+IFERROR(Y310/H310,"0")+IFERROR(Y311/H311,"0")</f>
        <v>20</v>
      </c>
      <c r="Z312" s="553">
        <f>IFERROR(IF(Z307="",0,Z307),"0")+IFERROR(IF(Z308="",0,Z308),"0")+IFERROR(IF(Z309="",0,Z309),"0")+IFERROR(IF(Z310="",0,Z310),"0")+IFERROR(IF(Z311="",0,Z311),"0")</f>
        <v>0.37959999999999999</v>
      </c>
      <c r="AA312" s="554"/>
      <c r="AB312" s="554"/>
      <c r="AC312" s="554"/>
    </row>
    <row r="313" spans="1:68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150</v>
      </c>
      <c r="Y313" s="553">
        <f>IFERROR(SUM(Y307:Y311),"0")</f>
        <v>156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hidden="1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10.5</v>
      </c>
      <c r="Y337" s="552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11.7</v>
      </c>
      <c r="BN337" s="64">
        <f>IFERROR(Y337*I337/H337,"0")</f>
        <v>11.7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5</v>
      </c>
      <c r="Y338" s="553">
        <f>IFERROR(Y335/H335,"0")+IFERROR(Y336/H336,"0")+IFERROR(Y337/H337,"0")</f>
        <v>5</v>
      </c>
      <c r="Z338" s="553">
        <f>IFERROR(IF(Z335="",0,Z335),"0")+IFERROR(IF(Z336="",0,Z336),"0")+IFERROR(IF(Z337="",0,Z337),"0")</f>
        <v>3.2550000000000003E-2</v>
      </c>
      <c r="AA338" s="554"/>
      <c r="AB338" s="554"/>
      <c r="AC338" s="554"/>
    </row>
    <row r="339" spans="1:68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10.5</v>
      </c>
      <c r="Y339" s="553">
        <f>IFERROR(SUM(Y335:Y337),"0")</f>
        <v>10.5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150</v>
      </c>
      <c r="Y343" s="552">
        <f t="shared" ref="Y343:Y349" si="43">IFERROR(IF(X343="",0,CEILING((X343/$H343),1)*$H343),"")</f>
        <v>150</v>
      </c>
      <c r="Z343" s="36">
        <f>IFERROR(IF(Y343=0,"",ROUNDUP(Y343/H343,0)*0.02175),"")</f>
        <v>0.21749999999999997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154.80000000000001</v>
      </c>
      <c r="BN343" s="64">
        <f t="shared" ref="BN343:BN349" si="45">IFERROR(Y343*I343/H343,"0")</f>
        <v>154.80000000000001</v>
      </c>
      <c r="BO343" s="64">
        <f t="shared" ref="BO343:BO349" si="46">IFERROR(1/J343*(X343/H343),"0")</f>
        <v>0.20833333333333331</v>
      </c>
      <c r="BP343" s="64">
        <f t="shared" ref="BP343:BP349" si="47">IFERROR(1/J343*(Y343/H343),"0")</f>
        <v>0.20833333333333331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200</v>
      </c>
      <c r="Y344" s="552">
        <f t="shared" si="43"/>
        <v>210</v>
      </c>
      <c r="Z344" s="36">
        <f>IFERROR(IF(Y344=0,"",ROUNDUP(Y344/H344,0)*0.02175),"")</f>
        <v>0.30449999999999999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206.4</v>
      </c>
      <c r="BN344" s="64">
        <f t="shared" si="45"/>
        <v>216.72</v>
      </c>
      <c r="BO344" s="64">
        <f t="shared" si="46"/>
        <v>0.27777777777777779</v>
      </c>
      <c r="BP344" s="64">
        <f t="shared" si="47"/>
        <v>0.29166666666666663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300</v>
      </c>
      <c r="Y345" s="552">
        <f t="shared" si="43"/>
        <v>300</v>
      </c>
      <c r="Z345" s="36">
        <f>IFERROR(IF(Y345=0,"",ROUNDUP(Y345/H345,0)*0.02175),"")</f>
        <v>0.43499999999999994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309.60000000000002</v>
      </c>
      <c r="BN345" s="64">
        <f t="shared" si="45"/>
        <v>309.60000000000002</v>
      </c>
      <c r="BO345" s="64">
        <f t="shared" si="46"/>
        <v>0.41666666666666663</v>
      </c>
      <c r="BP345" s="64">
        <f t="shared" si="47"/>
        <v>0.41666666666666663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43.333333333333336</v>
      </c>
      <c r="Y350" s="553">
        <f>IFERROR(Y343/H343,"0")+IFERROR(Y344/H344,"0")+IFERROR(Y345/H345,"0")+IFERROR(Y346/H346,"0")+IFERROR(Y347/H347,"0")+IFERROR(Y348/H348,"0")+IFERROR(Y349/H349,"0")</f>
        <v>44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0.95699999999999996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650</v>
      </c>
      <c r="Y351" s="553">
        <f>IFERROR(SUM(Y343:Y349),"0")</f>
        <v>660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200</v>
      </c>
      <c r="Y353" s="552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13.333333333333334</v>
      </c>
      <c r="Y355" s="553">
        <f>IFERROR(Y353/H353,"0")+IFERROR(Y354/H354,"0")</f>
        <v>14</v>
      </c>
      <c r="Z355" s="553">
        <f>IFERROR(IF(Z353="",0,Z353),"0")+IFERROR(IF(Z354="",0,Z354),"0")</f>
        <v>0.30449999999999999</v>
      </c>
      <c r="AA355" s="554"/>
      <c r="AB355" s="554"/>
      <c r="AC355" s="554"/>
    </row>
    <row r="356" spans="1:68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200</v>
      </c>
      <c r="Y356" s="553">
        <f>IFERROR(SUM(Y353:Y354),"0")</f>
        <v>210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400</v>
      </c>
      <c r="Y369" s="552">
        <f>IFERROR(IF(X369="",0,CEILING((X369/$H369),1)*$H369),"")</f>
        <v>408</v>
      </c>
      <c r="Z369" s="36">
        <f>IFERROR(IF(Y369=0,"",ROUNDUP(Y369/H369,0)*0.01898),"")</f>
        <v>0.64532</v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414.5</v>
      </c>
      <c r="BN369" s="64">
        <f>IFERROR(Y369*I369/H369,"0")</f>
        <v>422.79</v>
      </c>
      <c r="BO369" s="64">
        <f>IFERROR(1/J369*(X369/H369),"0")</f>
        <v>0.52083333333333337</v>
      </c>
      <c r="BP369" s="64">
        <f>IFERROR(1/J369*(Y369/H369),"0")</f>
        <v>0.53125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16</v>
      </c>
      <c r="Y370" s="552">
        <f>IFERROR(IF(X370="",0,CEILING((X370/$H370),1)*$H370),"")</f>
        <v>16</v>
      </c>
      <c r="Z370" s="36">
        <f>IFERROR(IF(Y370=0,"",ROUNDUP(Y370/H370,0)*0.00902),"")</f>
        <v>3.6080000000000001E-2</v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16.84</v>
      </c>
      <c r="BN370" s="64">
        <f>IFERROR(Y370*I370/H370,"0")</f>
        <v>16.84</v>
      </c>
      <c r="BO370" s="64">
        <f>IFERROR(1/J370*(X370/H370),"0")</f>
        <v>3.0303030303030304E-2</v>
      </c>
      <c r="BP370" s="64">
        <f>IFERROR(1/J370*(Y370/H370),"0")</f>
        <v>3.0303030303030304E-2</v>
      </c>
    </row>
    <row r="371" spans="1:68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37.333333333333336</v>
      </c>
      <c r="Y371" s="553">
        <f>IFERROR(Y368/H368,"0")+IFERROR(Y369/H369,"0")+IFERROR(Y370/H370,"0")</f>
        <v>38</v>
      </c>
      <c r="Z371" s="553">
        <f>IFERROR(IF(Z368="",0,Z368),"0")+IFERROR(IF(Z369="",0,Z369),"0")+IFERROR(IF(Z370="",0,Z370),"0")</f>
        <v>0.68140000000000001</v>
      </c>
      <c r="AA371" s="554"/>
      <c r="AB371" s="554"/>
      <c r="AC371" s="554"/>
    </row>
    <row r="372" spans="1:68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416</v>
      </c>
      <c r="Y372" s="553">
        <f>IFERROR(SUM(Y368:Y370),"0")</f>
        <v>424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20</v>
      </c>
      <c r="Y374" s="552">
        <f>IFERROR(IF(X374="",0,CEILING((X374/$H374),1)*$H374),"")</f>
        <v>21.9</v>
      </c>
      <c r="Z374" s="36">
        <f>IFERROR(IF(Y374=0,"",ROUNDUP(Y374/H374,0)*0.00902),"")</f>
        <v>4.5100000000000001E-2</v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21.232876712328768</v>
      </c>
      <c r="BN374" s="64">
        <f>IFERROR(Y374*I374/H374,"0")</f>
        <v>23.250000000000004</v>
      </c>
      <c r="BO374" s="64">
        <f>IFERROR(1/J374*(X374/H374),"0")</f>
        <v>3.4592500345925009E-2</v>
      </c>
      <c r="BP374" s="64">
        <f>IFERROR(1/J374*(Y374/H374),"0")</f>
        <v>3.787878787878788E-2</v>
      </c>
    </row>
    <row r="375" spans="1:68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4.5662100456621006</v>
      </c>
      <c r="Y375" s="553">
        <f>IFERROR(Y374/H374,"0")</f>
        <v>5</v>
      </c>
      <c r="Z375" s="553">
        <f>IFERROR(IF(Z374="",0,Z374),"0")</f>
        <v>4.5100000000000001E-2</v>
      </c>
      <c r="AA375" s="554"/>
      <c r="AB375" s="554"/>
      <c r="AC375" s="554"/>
    </row>
    <row r="376" spans="1:68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20</v>
      </c>
      <c r="Y376" s="553">
        <f>IFERROR(SUM(Y374:Y374),"0")</f>
        <v>21.9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400</v>
      </c>
      <c r="Y378" s="552">
        <f>IFERROR(IF(X378="",0,CEILING((X378/$H378),1)*$H378),"")</f>
        <v>405</v>
      </c>
      <c r="Z378" s="36">
        <f>IFERROR(IF(Y378=0,"",ROUNDUP(Y378/H378,0)*0.01898),"")</f>
        <v>0.85409999999999997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423.06666666666666</v>
      </c>
      <c r="BN378" s="64">
        <f>IFERROR(Y378*I378/H378,"0")</f>
        <v>428.35500000000002</v>
      </c>
      <c r="BO378" s="64">
        <f>IFERROR(1/J378*(X378/H378),"0")</f>
        <v>0.69444444444444442</v>
      </c>
      <c r="BP378" s="64">
        <f>IFERROR(1/J378*(Y378/H378),"0")</f>
        <v>0.703125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140</v>
      </c>
      <c r="Y379" s="552">
        <f>IFERROR(IF(X379="",0,CEILING((X379/$H379),1)*$H379),"")</f>
        <v>141.6</v>
      </c>
      <c r="Z379" s="36">
        <f>IFERROR(IF(Y379=0,"",ROUNDUP(Y379/H379,0)*0.00651),"")</f>
        <v>0.38408999999999999</v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155.40000000000003</v>
      </c>
      <c r="BN379" s="64">
        <f>IFERROR(Y379*I379/H379,"0")</f>
        <v>157.17600000000002</v>
      </c>
      <c r="BO379" s="64">
        <f>IFERROR(1/J379*(X379/H379),"0")</f>
        <v>0.32051282051282054</v>
      </c>
      <c r="BP379" s="64">
        <f>IFERROR(1/J379*(Y379/H379),"0")</f>
        <v>0.32417582417582419</v>
      </c>
    </row>
    <row r="380" spans="1:68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102.77777777777777</v>
      </c>
      <c r="Y380" s="553">
        <f>IFERROR(Y378/H378,"0")+IFERROR(Y379/H379,"0")</f>
        <v>104</v>
      </c>
      <c r="Z380" s="553">
        <f>IFERROR(IF(Z378="",0,Z378),"0")+IFERROR(IF(Z379="",0,Z379),"0")</f>
        <v>1.2381899999999999</v>
      </c>
      <c r="AA380" s="554"/>
      <c r="AB380" s="554"/>
      <c r="AC380" s="554"/>
    </row>
    <row r="381" spans="1:68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540</v>
      </c>
      <c r="Y381" s="553">
        <f>IFERROR(SUM(Y378:Y379),"0")</f>
        <v>546.6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21</v>
      </c>
      <c r="Y394" s="552">
        <f t="shared" si="48"/>
        <v>21</v>
      </c>
      <c r="Z394" s="36">
        <f t="shared" si="53"/>
        <v>5.0200000000000002E-2</v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22.299999999999997</v>
      </c>
      <c r="BN394" s="64">
        <f t="shared" si="50"/>
        <v>22.299999999999997</v>
      </c>
      <c r="BO394" s="64">
        <f t="shared" si="51"/>
        <v>4.2735042735042736E-2</v>
      </c>
      <c r="BP394" s="64">
        <f t="shared" si="52"/>
        <v>4.2735042735042736E-2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5.0200000000000002E-2</v>
      </c>
      <c r="AA399" s="554"/>
      <c r="AB399" s="554"/>
      <c r="AC399" s="554"/>
    </row>
    <row r="400" spans="1:68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21</v>
      </c>
      <c r="Y400" s="553">
        <f>IFERROR(SUM(Y389:Y398),"0")</f>
        <v>21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hidden="1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20</v>
      </c>
      <c r="Y447" s="552">
        <f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21.363636363636363</v>
      </c>
      <c r="BN447" s="64">
        <f>IFERROR(Y447*I447/H447,"0")</f>
        <v>22.56</v>
      </c>
      <c r="BO447" s="64">
        <f>IFERROR(1/J447*(X447/H447),"0")</f>
        <v>3.6421911421911424E-2</v>
      </c>
      <c r="BP447" s="64">
        <f>IFERROR(1/J447*(Y447/H447),"0")</f>
        <v>3.8461538461538464E-2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3.7878787878787876</v>
      </c>
      <c r="Y450" s="553">
        <f>IFERROR(Y447/H447,"0")+IFERROR(Y448/H448,"0")+IFERROR(Y449/H449,"0")</f>
        <v>4</v>
      </c>
      <c r="Z450" s="553">
        <f>IFERROR(IF(Z447="",0,Z447),"0")+IFERROR(IF(Z448="",0,Z448),"0")+IFERROR(IF(Z449="",0,Z449),"0")</f>
        <v>4.7840000000000001E-2</v>
      </c>
      <c r="AA450" s="554"/>
      <c r="AB450" s="554"/>
      <c r="AC450" s="55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20</v>
      </c>
      <c r="Y451" s="553">
        <f>IFERROR(SUM(Y447:Y449),"0")</f>
        <v>21.12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hidden="1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30</v>
      </c>
      <c r="Y455" s="552">
        <f t="shared" si="60"/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32.04545454545454</v>
      </c>
      <c r="BN455" s="64">
        <f t="shared" si="62"/>
        <v>33.839999999999996</v>
      </c>
      <c r="BO455" s="64">
        <f t="shared" si="63"/>
        <v>5.4632867132867136E-2</v>
      </c>
      <c r="BP455" s="64">
        <f t="shared" si="64"/>
        <v>5.7692307692307696E-2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5.6818181818181817</v>
      </c>
      <c r="Y459" s="553">
        <f>IFERROR(Y453/H453,"0")+IFERROR(Y454/H454,"0")+IFERROR(Y455/H455,"0")+IFERROR(Y456/H456,"0")+IFERROR(Y457/H457,"0")+IFERROR(Y458/H458,"0")</f>
        <v>6</v>
      </c>
      <c r="Z459" s="553">
        <f>IFERROR(IF(Z453="",0,Z453),"0")+IFERROR(IF(Z454="",0,Z454),"0")+IFERROR(IF(Z455="",0,Z455),"0")+IFERROR(IF(Z456="",0,Z456),"0")+IFERROR(IF(Z457="",0,Z457),"0")+IFERROR(IF(Z458="",0,Z458),"0")</f>
        <v>7.1760000000000004E-2</v>
      </c>
      <c r="AA459" s="554"/>
      <c r="AB459" s="554"/>
      <c r="AC459" s="55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30</v>
      </c>
      <c r="Y460" s="553">
        <f>IFERROR(SUM(Y453:Y458),"0")</f>
        <v>31.68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hidden="1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3184.9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3299.4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3337.7876234008259</v>
      </c>
      <c r="Y503" s="553">
        <f>IFERROR(SUM(BN22:BN499),"0")</f>
        <v>3457.7180000000003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6</v>
      </c>
      <c r="Y504" s="38">
        <f>ROUNDUP(SUM(BP22:BP499),0)</f>
        <v>6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3487.7876234008259</v>
      </c>
      <c r="Y505" s="553">
        <f>GrossWeightTotalR+PalletQtyTotalR*25</f>
        <v>3607.7180000000003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442.52990375935582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457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6.1662800000000004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265.20000000000005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268.40000000000003</v>
      </c>
      <c r="E512" s="46">
        <f>IFERROR(Y87*1,"0")+IFERROR(Y88*1,"0")+IFERROR(Y89*1,"0")+IFERROR(Y93*1,"0")+IFERROR(Y94*1,"0")+IFERROR(Y95*1,"0")+IFERROR(Y96*1,"0")+IFERROR(Y97*1,"0")</f>
        <v>199.8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214.2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27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129.60000000000002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227.4</v>
      </c>
      <c r="S512" s="46">
        <f>IFERROR(Y335*1,"0")+IFERROR(Y336*1,"0")+IFERROR(Y337*1,"0")</f>
        <v>10.5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870</v>
      </c>
      <c r="U512" s="46">
        <f>IFERROR(Y368*1,"0")+IFERROR(Y369*1,"0")+IFERROR(Y370*1,"0")+IFERROR(Y374*1,"0")+IFERROR(Y378*1,"0")+IFERROR(Y379*1,"0")+IFERROR(Y383*1,"0")</f>
        <v>992.5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21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52.8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0,50"/>
        <filter val="100,00"/>
        <filter val="102,78"/>
        <filter val="11,17"/>
        <filter val="113,50"/>
        <filter val="118,00"/>
        <filter val="120,00"/>
        <filter val="13,33"/>
        <filter val="13,50"/>
        <filter val="140,00"/>
        <filter val="150,00"/>
        <filter val="16,00"/>
        <filter val="16,11"/>
        <filter val="165,00"/>
        <filter val="17,35"/>
        <filter val="17,59"/>
        <filter val="17,96"/>
        <filter val="18,00"/>
        <filter val="19,23"/>
        <filter val="2,22"/>
        <filter val="20,00"/>
        <filter val="20,95"/>
        <filter val="200,00"/>
        <filter val="21,00"/>
        <filter val="21,85"/>
        <filter val="260,00"/>
        <filter val="28,76"/>
        <filter val="29,40"/>
        <filter val="3 184,90"/>
        <filter val="3 337,79"/>
        <filter val="3 487,79"/>
        <filter val="3,79"/>
        <filter val="30,00"/>
        <filter val="300,00"/>
        <filter val="33,52"/>
        <filter val="36,00"/>
        <filter val="37,33"/>
        <filter val="4,57"/>
        <filter val="40,00"/>
        <filter val="400,00"/>
        <filter val="416,00"/>
        <filter val="43,33"/>
        <filter val="442,53"/>
        <filter val="45,00"/>
        <filter val="5,00"/>
        <filter val="5,68"/>
        <filter val="50,00"/>
        <filter val="540,00"/>
        <filter val="6"/>
        <filter val="60,00"/>
        <filter val="63,50"/>
        <filter val="650,00"/>
        <filter val="70,00"/>
        <filter val="70,40"/>
        <filter val="86,00"/>
        <filter val="90,00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2025-09-09T11:00:27Z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