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A77C82C-1CB9-40F8-9009-D6F5FB68D7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Y450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2" i="1" s="1"/>
  <c r="P144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Y130" i="1" s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139" i="1" l="1"/>
  <c r="BN139" i="1"/>
  <c r="Z139" i="1"/>
  <c r="BP168" i="1"/>
  <c r="BN168" i="1"/>
  <c r="Z168" i="1"/>
  <c r="BP199" i="1"/>
  <c r="BN199" i="1"/>
  <c r="Z199" i="1"/>
  <c r="BP251" i="1"/>
  <c r="BN251" i="1"/>
  <c r="Z251" i="1"/>
  <c r="BP302" i="1"/>
  <c r="BN302" i="1"/>
  <c r="Z302" i="1"/>
  <c r="BP335" i="1"/>
  <c r="BN335" i="1"/>
  <c r="Z335" i="1"/>
  <c r="BP379" i="1"/>
  <c r="BN379" i="1"/>
  <c r="Z379" i="1"/>
  <c r="Y385" i="1"/>
  <c r="Y384" i="1"/>
  <c r="BP383" i="1"/>
  <c r="BN383" i="1"/>
  <c r="Z383" i="1"/>
  <c r="Z384" i="1" s="1"/>
  <c r="BP389" i="1"/>
  <c r="BN389" i="1"/>
  <c r="Z389" i="1"/>
  <c r="BP432" i="1"/>
  <c r="BN432" i="1"/>
  <c r="Z432" i="1"/>
  <c r="BP443" i="1"/>
  <c r="BN443" i="1"/>
  <c r="Z443" i="1"/>
  <c r="BP477" i="1"/>
  <c r="BN477" i="1"/>
  <c r="Z477" i="1"/>
  <c r="Z22" i="1"/>
  <c r="Z23" i="1" s="1"/>
  <c r="BN22" i="1"/>
  <c r="BP22" i="1"/>
  <c r="Z26" i="1"/>
  <c r="BN26" i="1"/>
  <c r="Z53" i="1"/>
  <c r="BN53" i="1"/>
  <c r="Z63" i="1"/>
  <c r="BN63" i="1"/>
  <c r="Z73" i="1"/>
  <c r="BN73" i="1"/>
  <c r="Z88" i="1"/>
  <c r="BN88" i="1"/>
  <c r="Z93" i="1"/>
  <c r="BN93" i="1"/>
  <c r="Z104" i="1"/>
  <c r="BN104" i="1"/>
  <c r="BP116" i="1"/>
  <c r="BN116" i="1"/>
  <c r="Z116" i="1"/>
  <c r="Y157" i="1"/>
  <c r="BP156" i="1"/>
  <c r="BN156" i="1"/>
  <c r="Z156" i="1"/>
  <c r="Z157" i="1" s="1"/>
  <c r="BP160" i="1"/>
  <c r="BN160" i="1"/>
  <c r="Z160" i="1"/>
  <c r="BP189" i="1"/>
  <c r="BN189" i="1"/>
  <c r="Z189" i="1"/>
  <c r="BP211" i="1"/>
  <c r="BN211" i="1"/>
  <c r="Z21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BP290" i="1"/>
  <c r="BN290" i="1"/>
  <c r="Z290" i="1"/>
  <c r="BP324" i="1"/>
  <c r="BN324" i="1"/>
  <c r="Z324" i="1"/>
  <c r="BP349" i="1"/>
  <c r="BN349" i="1"/>
  <c r="Z349" i="1"/>
  <c r="BP397" i="1"/>
  <c r="BN397" i="1"/>
  <c r="Z397" i="1"/>
  <c r="BP435" i="1"/>
  <c r="BN435" i="1"/>
  <c r="Z435" i="1"/>
  <c r="BP457" i="1"/>
  <c r="BN457" i="1"/>
  <c r="Z457" i="1"/>
  <c r="BP478" i="1"/>
  <c r="BN478" i="1"/>
  <c r="Z478" i="1"/>
  <c r="Y201" i="1"/>
  <c r="Y213" i="1"/>
  <c r="Y70" i="1"/>
  <c r="Y107" i="1"/>
  <c r="Y151" i="1"/>
  <c r="BP292" i="1"/>
  <c r="BN292" i="1"/>
  <c r="Z292" i="1"/>
  <c r="BP308" i="1"/>
  <c r="BN308" i="1"/>
  <c r="Z308" i="1"/>
  <c r="Y326" i="1"/>
  <c r="BP321" i="1"/>
  <c r="BN321" i="1"/>
  <c r="Z321" i="1"/>
  <c r="Y325" i="1"/>
  <c r="BP330" i="1"/>
  <c r="BN330" i="1"/>
  <c r="Z330" i="1"/>
  <c r="BP347" i="1"/>
  <c r="BN347" i="1"/>
  <c r="Z347" i="1"/>
  <c r="BP369" i="1"/>
  <c r="BN369" i="1"/>
  <c r="Z369" i="1"/>
  <c r="BP395" i="1"/>
  <c r="BN395" i="1"/>
  <c r="Z395" i="1"/>
  <c r="BP414" i="1"/>
  <c r="BN414" i="1"/>
  <c r="Z414" i="1"/>
  <c r="BP441" i="1"/>
  <c r="BN441" i="1"/>
  <c r="Z441" i="1"/>
  <c r="BP455" i="1"/>
  <c r="BN455" i="1"/>
  <c r="Z455" i="1"/>
  <c r="BP473" i="1"/>
  <c r="BN473" i="1"/>
  <c r="Z473" i="1"/>
  <c r="J9" i="1"/>
  <c r="Z28" i="1"/>
  <c r="BN28" i="1"/>
  <c r="Z42" i="1"/>
  <c r="BN42" i="1"/>
  <c r="Z55" i="1"/>
  <c r="BN55" i="1"/>
  <c r="Z61" i="1"/>
  <c r="BN61" i="1"/>
  <c r="Z67" i="1"/>
  <c r="Z70" i="1" s="1"/>
  <c r="BN67" i="1"/>
  <c r="BP67" i="1"/>
  <c r="Z75" i="1"/>
  <c r="BN75" i="1"/>
  <c r="Z81" i="1"/>
  <c r="BN81" i="1"/>
  <c r="Y99" i="1"/>
  <c r="Z95" i="1"/>
  <c r="BN95" i="1"/>
  <c r="Z102" i="1"/>
  <c r="BN102" i="1"/>
  <c r="Z110" i="1"/>
  <c r="BN110" i="1"/>
  <c r="Z118" i="1"/>
  <c r="BN118" i="1"/>
  <c r="Y124" i="1"/>
  <c r="Z129" i="1"/>
  <c r="BN129" i="1"/>
  <c r="Z133" i="1"/>
  <c r="BN133" i="1"/>
  <c r="Y136" i="1"/>
  <c r="Z144" i="1"/>
  <c r="Z145" i="1" s="1"/>
  <c r="BN144" i="1"/>
  <c r="BP144" i="1"/>
  <c r="Y145" i="1"/>
  <c r="Z148" i="1"/>
  <c r="BN148" i="1"/>
  <c r="BP148" i="1"/>
  <c r="Z162" i="1"/>
  <c r="BN162" i="1"/>
  <c r="Z166" i="1"/>
  <c r="BN166" i="1"/>
  <c r="Z172" i="1"/>
  <c r="BN172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4" i="1"/>
  <c r="BN224" i="1"/>
  <c r="Z227" i="1"/>
  <c r="BN227" i="1"/>
  <c r="Z234" i="1"/>
  <c r="Z235" i="1" s="1"/>
  <c r="BN234" i="1"/>
  <c r="BP234" i="1"/>
  <c r="Y235" i="1"/>
  <c r="Y246" i="1"/>
  <c r="Z244" i="1"/>
  <c r="BN244" i="1"/>
  <c r="Y255" i="1"/>
  <c r="Z253" i="1"/>
  <c r="BN253" i="1"/>
  <c r="M512" i="1"/>
  <c r="Z261" i="1"/>
  <c r="BN261" i="1"/>
  <c r="Z262" i="1"/>
  <c r="BN262" i="1"/>
  <c r="Z269" i="1"/>
  <c r="BN269" i="1"/>
  <c r="Q512" i="1"/>
  <c r="Y284" i="1"/>
  <c r="BP283" i="1"/>
  <c r="BN283" i="1"/>
  <c r="Z283" i="1"/>
  <c r="Z284" i="1" s="1"/>
  <c r="BP288" i="1"/>
  <c r="BN288" i="1"/>
  <c r="Z288" i="1"/>
  <c r="BP300" i="1"/>
  <c r="BN300" i="1"/>
  <c r="Z300" i="1"/>
  <c r="BP316" i="1"/>
  <c r="BN316" i="1"/>
  <c r="Z316" i="1"/>
  <c r="BP322" i="1"/>
  <c r="BN322" i="1"/>
  <c r="Z322" i="1"/>
  <c r="BP337" i="1"/>
  <c r="BN337" i="1"/>
  <c r="Z337" i="1"/>
  <c r="BP343" i="1"/>
  <c r="BN343" i="1"/>
  <c r="Z343" i="1"/>
  <c r="Y355" i="1"/>
  <c r="BP353" i="1"/>
  <c r="BN353" i="1"/>
  <c r="Z353" i="1"/>
  <c r="BP391" i="1"/>
  <c r="BN391" i="1"/>
  <c r="Z391" i="1"/>
  <c r="BP403" i="1"/>
  <c r="BN403" i="1"/>
  <c r="Z403" i="1"/>
  <c r="BP438" i="1"/>
  <c r="BN438" i="1"/>
  <c r="Z438" i="1"/>
  <c r="Y451" i="1"/>
  <c r="BP447" i="1"/>
  <c r="BN447" i="1"/>
  <c r="Z447" i="1"/>
  <c r="BP463" i="1"/>
  <c r="BN463" i="1"/>
  <c r="Z463" i="1"/>
  <c r="BP484" i="1"/>
  <c r="BN484" i="1"/>
  <c r="Z484" i="1"/>
  <c r="BP488" i="1"/>
  <c r="BN488" i="1"/>
  <c r="Z488" i="1"/>
  <c r="S512" i="1"/>
  <c r="Y338" i="1"/>
  <c r="W512" i="1"/>
  <c r="Y416" i="1"/>
  <c r="Y480" i="1"/>
  <c r="BP27" i="1"/>
  <c r="BN27" i="1"/>
  <c r="Z27" i="1"/>
  <c r="BP31" i="1"/>
  <c r="BN31" i="1"/>
  <c r="Z31" i="1"/>
  <c r="BP74" i="1"/>
  <c r="BN74" i="1"/>
  <c r="Z74" i="1"/>
  <c r="Y78" i="1"/>
  <c r="BP82" i="1"/>
  <c r="BN82" i="1"/>
  <c r="Z82" i="1"/>
  <c r="Z83" i="1" s="1"/>
  <c r="E512" i="1"/>
  <c r="Y90" i="1"/>
  <c r="BP87" i="1"/>
  <c r="BN87" i="1"/>
  <c r="Z87" i="1"/>
  <c r="BP117" i="1"/>
  <c r="BN117" i="1"/>
  <c r="Z117" i="1"/>
  <c r="BP161" i="1"/>
  <c r="BN161" i="1"/>
  <c r="Z161" i="1"/>
  <c r="Y169" i="1"/>
  <c r="Y33" i="1"/>
  <c r="Y36" i="1"/>
  <c r="BP35" i="1"/>
  <c r="BN35" i="1"/>
  <c r="Z35" i="1"/>
  <c r="Z36" i="1" s="1"/>
  <c r="C512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Y84" i="1"/>
  <c r="BP96" i="1"/>
  <c r="BN96" i="1"/>
  <c r="Z96" i="1"/>
  <c r="BP105" i="1"/>
  <c r="BN105" i="1"/>
  <c r="Z105" i="1"/>
  <c r="Y112" i="1"/>
  <c r="BP109" i="1"/>
  <c r="BN109" i="1"/>
  <c r="Z109" i="1"/>
  <c r="BP134" i="1"/>
  <c r="BN134" i="1"/>
  <c r="Z134" i="1"/>
  <c r="Z135" i="1" s="1"/>
  <c r="Y141" i="1"/>
  <c r="BP138" i="1"/>
  <c r="BN138" i="1"/>
  <c r="Z138" i="1"/>
  <c r="Z140" i="1" s="1"/>
  <c r="BP165" i="1"/>
  <c r="BN165" i="1"/>
  <c r="Z165" i="1"/>
  <c r="Z175" i="1"/>
  <c r="BP173" i="1"/>
  <c r="BN173" i="1"/>
  <c r="Z173" i="1"/>
  <c r="Y175" i="1"/>
  <c r="X502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2" i="1"/>
  <c r="BP56" i="1"/>
  <c r="BN56" i="1"/>
  <c r="Z56" i="1"/>
  <c r="Y65" i="1"/>
  <c r="Y64" i="1"/>
  <c r="BP68" i="1"/>
  <c r="BN68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2" i="1"/>
  <c r="Y131" i="1"/>
  <c r="BP128" i="1"/>
  <c r="BN128" i="1"/>
  <c r="Z128" i="1"/>
  <c r="Z130" i="1" s="1"/>
  <c r="Y135" i="1"/>
  <c r="Y140" i="1"/>
  <c r="BP149" i="1"/>
  <c r="BN149" i="1"/>
  <c r="Z149" i="1"/>
  <c r="Y170" i="1"/>
  <c r="BP163" i="1"/>
  <c r="BN163" i="1"/>
  <c r="Z163" i="1"/>
  <c r="BP167" i="1"/>
  <c r="BN167" i="1"/>
  <c r="Z167" i="1"/>
  <c r="Y176" i="1"/>
  <c r="Y186" i="1"/>
  <c r="Y190" i="1"/>
  <c r="Y202" i="1"/>
  <c r="Y214" i="1"/>
  <c r="Y218" i="1"/>
  <c r="Y231" i="1"/>
  <c r="Y240" i="1"/>
  <c r="Y247" i="1"/>
  <c r="Y256" i="1"/>
  <c r="Y263" i="1"/>
  <c r="Y270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9" i="1"/>
  <c r="BN329" i="1"/>
  <c r="Z329" i="1"/>
  <c r="Z331" i="1" s="1"/>
  <c r="BP344" i="1"/>
  <c r="BN344" i="1"/>
  <c r="Z344" i="1"/>
  <c r="BP348" i="1"/>
  <c r="BN348" i="1"/>
  <c r="Z348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Y417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L512" i="1"/>
  <c r="U512" i="1"/>
  <c r="H9" i="1"/>
  <c r="B512" i="1"/>
  <c r="X503" i="1"/>
  <c r="X504" i="1"/>
  <c r="X506" i="1"/>
  <c r="Y24" i="1"/>
  <c r="F512" i="1"/>
  <c r="Y106" i="1"/>
  <c r="Y146" i="1"/>
  <c r="I512" i="1"/>
  <c r="Y158" i="1"/>
  <c r="J512" i="1"/>
  <c r="Z184" i="1"/>
  <c r="Z185" i="1" s="1"/>
  <c r="BN184" i="1"/>
  <c r="Y185" i="1"/>
  <c r="Z188" i="1"/>
  <c r="Z190" i="1" s="1"/>
  <c r="BN188" i="1"/>
  <c r="BP188" i="1"/>
  <c r="Z194" i="1"/>
  <c r="BN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Z210" i="1"/>
  <c r="BN210" i="1"/>
  <c r="Z212" i="1"/>
  <c r="BN212" i="1"/>
  <c r="Z216" i="1"/>
  <c r="BN216" i="1"/>
  <c r="BP216" i="1"/>
  <c r="K512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Z250" i="1"/>
  <c r="BN250" i="1"/>
  <c r="BP250" i="1"/>
  <c r="Z252" i="1"/>
  <c r="BN252" i="1"/>
  <c r="Z254" i="1"/>
  <c r="BN254" i="1"/>
  <c r="Z259" i="1"/>
  <c r="BN259" i="1"/>
  <c r="BP259" i="1"/>
  <c r="Z260" i="1"/>
  <c r="BN260" i="1"/>
  <c r="Y264" i="1"/>
  <c r="O512" i="1"/>
  <c r="Z268" i="1"/>
  <c r="Z270" i="1" s="1"/>
  <c r="BN268" i="1"/>
  <c r="Y271" i="1"/>
  <c r="Y276" i="1"/>
  <c r="Y285" i="1"/>
  <c r="R512" i="1"/>
  <c r="Y294" i="1"/>
  <c r="Z289" i="1"/>
  <c r="BN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32" i="1"/>
  <c r="Y331" i="1"/>
  <c r="BP336" i="1"/>
  <c r="BN336" i="1"/>
  <c r="Z336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13" i="1"/>
  <c r="BN413" i="1"/>
  <c r="Z413" i="1"/>
  <c r="Z416" i="1" s="1"/>
  <c r="BP433" i="1"/>
  <c r="BN433" i="1"/>
  <c r="Z433" i="1"/>
  <c r="BP436" i="1"/>
  <c r="BN436" i="1"/>
  <c r="Z436" i="1"/>
  <c r="BP454" i="1"/>
  <c r="BN454" i="1"/>
  <c r="Z454" i="1"/>
  <c r="BP458" i="1"/>
  <c r="BN458" i="1"/>
  <c r="Z458" i="1"/>
  <c r="Y460" i="1"/>
  <c r="Y465" i="1"/>
  <c r="BP462" i="1"/>
  <c r="BN462" i="1"/>
  <c r="Z462" i="1"/>
  <c r="Y466" i="1"/>
  <c r="BP472" i="1"/>
  <c r="BN472" i="1"/>
  <c r="Z472" i="1"/>
  <c r="Y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Y459" i="1"/>
  <c r="BP456" i="1"/>
  <c r="BN456" i="1"/>
  <c r="Z456" i="1"/>
  <c r="BP464" i="1"/>
  <c r="BN464" i="1"/>
  <c r="Z464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Y490" i="1"/>
  <c r="AB512" i="1"/>
  <c r="Y500" i="1"/>
  <c r="BP499" i="1"/>
  <c r="BN499" i="1"/>
  <c r="Z499" i="1"/>
  <c r="Z500" i="1" s="1"/>
  <c r="Y501" i="1"/>
  <c r="AA512" i="1"/>
  <c r="Z485" i="1" l="1"/>
  <c r="Z450" i="1"/>
  <c r="Z338" i="1"/>
  <c r="Z304" i="1"/>
  <c r="Z255" i="1"/>
  <c r="Z213" i="1"/>
  <c r="X505" i="1"/>
  <c r="Z350" i="1"/>
  <c r="Z119" i="1"/>
  <c r="Z106" i="1"/>
  <c r="Z98" i="1"/>
  <c r="Z78" i="1"/>
  <c r="Z459" i="1"/>
  <c r="Z201" i="1"/>
  <c r="Y503" i="1"/>
  <c r="Y506" i="1"/>
  <c r="Z474" i="1"/>
  <c r="Z294" i="1"/>
  <c r="Z231" i="1"/>
  <c r="Z218" i="1"/>
  <c r="Z399" i="1"/>
  <c r="Z169" i="1"/>
  <c r="Z151" i="1"/>
  <c r="Y504" i="1"/>
  <c r="Z32" i="1"/>
  <c r="Z465" i="1"/>
  <c r="Z371" i="1"/>
  <c r="Z318" i="1"/>
  <c r="Z312" i="1"/>
  <c r="Z90" i="1"/>
  <c r="Z263" i="1"/>
  <c r="Z246" i="1"/>
  <c r="Y502" i="1"/>
  <c r="Z444" i="1"/>
  <c r="Z58" i="1"/>
  <c r="Z112" i="1"/>
  <c r="Z44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<sst xmlns="http://schemas.openxmlformats.org/spreadsheetml/2006/main" count="2217" uniqueCount="793">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</sst>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topLeftCell="A43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229</v>
      </c>
      <c r="Y41" s="552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238.2236111111111</v>
      </c>
      <c r="BN41" s="64">
        <f>IFERROR(Y41*I41/H41,"0")</f>
        <v>247.17</v>
      </c>
      <c r="BO41" s="64">
        <f>IFERROR(1/J41*(X41/H41),"0")</f>
        <v>0.33130787037037035</v>
      </c>
      <c r="BP41" s="64">
        <f>IFERROR(1/J41*(Y41/H41),"0")</f>
        <v>0.34375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108</v>
      </c>
      <c r="Y42" s="552">
        <f>IFERROR(IF(X42="",0,CEILING((X42/$H42),1)*$H42),"")</f>
        <v>108</v>
      </c>
      <c r="Z42" s="36">
        <f>IFERROR(IF(Y42=0,"",ROUNDUP(Y42/H42,0)*0.00902),"")</f>
        <v>0.24354000000000001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113.67</v>
      </c>
      <c r="BN42" s="64">
        <f>IFERROR(Y42*I42/H42,"0")</f>
        <v>113.67</v>
      </c>
      <c r="BO42" s="64">
        <f>IFERROR(1/J42*(X42/H42),"0")</f>
        <v>0.20454545454545456</v>
      </c>
      <c r="BP42" s="64">
        <f>IFERROR(1/J42*(Y42/H42),"0")</f>
        <v>0.20454545454545456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48.203703703703702</v>
      </c>
      <c r="Y44" s="553">
        <f>IFERROR(Y41/H41,"0")+IFERROR(Y42/H42,"0")+IFERROR(Y43/H43,"0")</f>
        <v>49</v>
      </c>
      <c r="Z44" s="553">
        <f>IFERROR(IF(Z41="",0,Z41),"0")+IFERROR(IF(Z42="",0,Z42),"0")+IFERROR(IF(Z43="",0,Z43),"0")</f>
        <v>0.66110000000000002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337</v>
      </c>
      <c r="Y45" s="553">
        <f>IFERROR(SUM(Y41:Y43),"0")</f>
        <v>345.6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338</v>
      </c>
      <c r="Y53" s="552">
        <f t="shared" si="6"/>
        <v>345.6</v>
      </c>
      <c r="Z53" s="36">
        <f>IFERROR(IF(Y53=0,"",ROUNDUP(Y53/H53,0)*0.01898),"")</f>
        <v>0.60736000000000001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351.61388888888882</v>
      </c>
      <c r="BN53" s="64">
        <f t="shared" si="8"/>
        <v>359.52</v>
      </c>
      <c r="BO53" s="64">
        <f t="shared" si="9"/>
        <v>0.48900462962962959</v>
      </c>
      <c r="BP53" s="64">
        <f t="shared" si="10"/>
        <v>0.5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167</v>
      </c>
      <c r="Y57" s="552">
        <f t="shared" si="6"/>
        <v>171</v>
      </c>
      <c r="Z57" s="36">
        <f>IFERROR(IF(Y57=0,"",ROUNDUP(Y57/H57,0)*0.00902),"")</f>
        <v>0.34276000000000001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174.79333333333335</v>
      </c>
      <c r="BN57" s="64">
        <f t="shared" si="8"/>
        <v>178.98</v>
      </c>
      <c r="BO57" s="64">
        <f t="shared" si="9"/>
        <v>0.2811447811447812</v>
      </c>
      <c r="BP57" s="64">
        <f t="shared" si="10"/>
        <v>0.2878787878787879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68.407407407407405</v>
      </c>
      <c r="Y58" s="553">
        <f>IFERROR(Y52/H52,"0")+IFERROR(Y53/H53,"0")+IFERROR(Y54/H54,"0")+IFERROR(Y55/H55,"0")+IFERROR(Y56/H56,"0")+IFERROR(Y57/H57,"0")</f>
        <v>70</v>
      </c>
      <c r="Z58" s="553">
        <f>IFERROR(IF(Z52="",0,Z52),"0")+IFERROR(IF(Z53="",0,Z53),"0")+IFERROR(IF(Z54="",0,Z54),"0")+IFERROR(IF(Z55="",0,Z55),"0")+IFERROR(IF(Z56="",0,Z56),"0")+IFERROR(IF(Z57="",0,Z57),"0")</f>
        <v>0.95012000000000008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505</v>
      </c>
      <c r="Y59" s="553">
        <f>IFERROR(SUM(Y52:Y57),"0")</f>
        <v>516.6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95</v>
      </c>
      <c r="Y63" s="552">
        <f>IFERROR(IF(X63="",0,CEILING((X63/$H63),1)*$H63),"")</f>
        <v>97.2</v>
      </c>
      <c r="Z63" s="36">
        <f>IFERROR(IF(Y63=0,"",ROUNDUP(Y63/H63,0)*0.00651),"")</f>
        <v>0.23436000000000001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101.33333333333331</v>
      </c>
      <c r="BN63" s="64">
        <f>IFERROR(Y63*I63/H63,"0")</f>
        <v>103.67999999999998</v>
      </c>
      <c r="BO63" s="64">
        <f>IFERROR(1/J63*(X63/H63),"0")</f>
        <v>0.19332519332519332</v>
      </c>
      <c r="BP63" s="64">
        <f>IFERROR(1/J63*(Y63/H63),"0")</f>
        <v>0.19780219780219782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35.185185185185183</v>
      </c>
      <c r="Y64" s="553">
        <f>IFERROR(Y61/H61,"0")+IFERROR(Y62/H62,"0")+IFERROR(Y63/H63,"0")</f>
        <v>36</v>
      </c>
      <c r="Z64" s="553">
        <f>IFERROR(IF(Z61="",0,Z61),"0")+IFERROR(IF(Z62="",0,Z62),"0")+IFERROR(IF(Z63="",0,Z63),"0")</f>
        <v>0.23436000000000001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95</v>
      </c>
      <c r="Y65" s="553">
        <f>IFERROR(SUM(Y61:Y63),"0")</f>
        <v>97.2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93</v>
      </c>
      <c r="Y87" s="552">
        <f>IFERROR(IF(X87="",0,CEILING((X87/$H87),1)*$H87),"")</f>
        <v>97.2</v>
      </c>
      <c r="Z87" s="36">
        <f>IFERROR(IF(Y87=0,"",ROUNDUP(Y87/H87,0)*0.01898),"")</f>
        <v>0.17082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96.745833333333323</v>
      </c>
      <c r="BN87" s="64">
        <f>IFERROR(Y87*I87/H87,"0")</f>
        <v>101.11499999999998</v>
      </c>
      <c r="BO87" s="64">
        <f>IFERROR(1/J87*(X87/H87),"0")</f>
        <v>0.1345486111111111</v>
      </c>
      <c r="BP87" s="64">
        <f>IFERROR(1/J87*(Y87/H87),"0")</f>
        <v>0.140625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171</v>
      </c>
      <c r="Y89" s="552">
        <f>IFERROR(IF(X89="",0,CEILING((X89/$H89),1)*$H89),"")</f>
        <v>171</v>
      </c>
      <c r="Z89" s="36">
        <f>IFERROR(IF(Y89=0,"",ROUNDUP(Y89/H89,0)*0.00902),"")</f>
        <v>0.34276000000000001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178.98</v>
      </c>
      <c r="BN89" s="64">
        <f>IFERROR(Y89*I89/H89,"0")</f>
        <v>178.98</v>
      </c>
      <c r="BO89" s="64">
        <f>IFERROR(1/J89*(X89/H89),"0")</f>
        <v>0.2878787878787879</v>
      </c>
      <c r="BP89" s="64">
        <f>IFERROR(1/J89*(Y89/H89),"0")</f>
        <v>0.2878787878787879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46.611111111111114</v>
      </c>
      <c r="Y90" s="553">
        <f>IFERROR(Y87/H87,"0")+IFERROR(Y88/H88,"0")+IFERROR(Y89/H89,"0")</f>
        <v>47</v>
      </c>
      <c r="Z90" s="553">
        <f>IFERROR(IF(Z87="",0,Z87),"0")+IFERROR(IF(Z88="",0,Z88),"0")+IFERROR(IF(Z89="",0,Z89),"0")</f>
        <v>0.51358000000000004</v>
      </c>
      <c r="AA90" s="554"/>
      <c r="AB90" s="554"/>
      <c r="AC90" s="55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264</v>
      </c>
      <c r="Y91" s="553">
        <f>IFERROR(SUM(Y87:Y89),"0")</f>
        <v>268.2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16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17.025185185185187</v>
      </c>
      <c r="BN93" s="64">
        <f>IFERROR(Y93*I93/H93,"0")</f>
        <v>17.238</v>
      </c>
      <c r="BO93" s="64">
        <f>IFERROR(1/J93*(X93/H93),"0")</f>
        <v>3.0864197530864199E-2</v>
      </c>
      <c r="BP93" s="64">
        <f>IFERROR(1/J93*(Y93/H93),"0")</f>
        <v>3.125E-2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259</v>
      </c>
      <c r="Y96" s="552">
        <f>IFERROR(IF(X96="",0,CEILING((X96/$H96),1)*$H96),"")</f>
        <v>259.20000000000005</v>
      </c>
      <c r="Z96" s="36">
        <f>IFERROR(IF(Y96=0,"",ROUNDUP(Y96/H96,0)*0.00651),"")</f>
        <v>0.62495999999999996</v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283.17333333333329</v>
      </c>
      <c r="BN96" s="64">
        <f>IFERROR(Y96*I96/H96,"0")</f>
        <v>283.39200000000005</v>
      </c>
      <c r="BO96" s="64">
        <f>IFERROR(1/J96*(X96/H96),"0")</f>
        <v>0.52706552706552712</v>
      </c>
      <c r="BP96" s="64">
        <f>IFERROR(1/J96*(Y96/H96),"0")</f>
        <v>0.5274725274725276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187</v>
      </c>
      <c r="Y97" s="552">
        <f>IFERROR(IF(X97="",0,CEILING((X97/$H97),1)*$H97),"")</f>
        <v>188.1</v>
      </c>
      <c r="Z97" s="36">
        <f>IFERROR(IF(Y97=0,"",ROUNDUP(Y97/H97,0)*0.00651),"")</f>
        <v>0.61845000000000006</v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211.36666666666665</v>
      </c>
      <c r="BN97" s="64">
        <f>IFERROR(Y97*I97/H97,"0")</f>
        <v>212.61</v>
      </c>
      <c r="BO97" s="64">
        <f>IFERROR(1/J97*(X97/H97),"0")</f>
        <v>0.51892551892551897</v>
      </c>
      <c r="BP97" s="64">
        <f>IFERROR(1/J97*(Y97/H97),"0")</f>
        <v>0.52197802197802201</v>
      </c>
    </row>
    <row r="98" spans="1:68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192.34567901234567</v>
      </c>
      <c r="Y98" s="553">
        <f>IFERROR(Y93/H93,"0")+IFERROR(Y94/H94,"0")+IFERROR(Y95/H95,"0")+IFERROR(Y96/H96,"0")+IFERROR(Y97/H97,"0")</f>
        <v>193</v>
      </c>
      <c r="Z98" s="553">
        <f>IFERROR(IF(Z93="",0,Z93),"0")+IFERROR(IF(Z94="",0,Z94),"0")+IFERROR(IF(Z95="",0,Z95),"0")+IFERROR(IF(Z96="",0,Z96),"0")+IFERROR(IF(Z97="",0,Z97),"0")</f>
        <v>1.2813699999999999</v>
      </c>
      <c r="AA98" s="554"/>
      <c r="AB98" s="554"/>
      <c r="AC98" s="554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462</v>
      </c>
      <c r="Y99" s="553">
        <f>IFERROR(SUM(Y93:Y97),"0")</f>
        <v>463.5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74</v>
      </c>
      <c r="Y102" s="552">
        <f>IFERROR(IF(X102="",0,CEILING((X102/$H102),1)*$H102),"")</f>
        <v>75.600000000000009</v>
      </c>
      <c r="Z102" s="36">
        <f>IFERROR(IF(Y102=0,"",ROUNDUP(Y102/H102,0)*0.01898),"")</f>
        <v>0.13286000000000001</v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76.980555555555554</v>
      </c>
      <c r="BN102" s="64">
        <f>IFERROR(Y102*I102/H102,"0")</f>
        <v>78.64500000000001</v>
      </c>
      <c r="BO102" s="64">
        <f>IFERROR(1/J102*(X102/H102),"0")</f>
        <v>0.10706018518518517</v>
      </c>
      <c r="BP102" s="64">
        <f>IFERROR(1/J102*(Y102/H102),"0")</f>
        <v>0.109375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94</v>
      </c>
      <c r="Y103" s="552">
        <f>IFERROR(IF(X103="",0,CEILING((X103/$H103),1)*$H103),"")</f>
        <v>97.5</v>
      </c>
      <c r="Z103" s="36">
        <f>IFERROR(IF(Y103=0,"",ROUNDUP(Y103/H103,0)*0.00902),"")</f>
        <v>0.23452000000000001</v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99.263999999999996</v>
      </c>
      <c r="BN103" s="64">
        <f>IFERROR(Y103*I103/H103,"0")</f>
        <v>102.96000000000001</v>
      </c>
      <c r="BO103" s="64">
        <f>IFERROR(1/J103*(X103/H103),"0")</f>
        <v>0.1898989898989899</v>
      </c>
      <c r="BP103" s="64">
        <f>IFERROR(1/J103*(Y103/H103),"0")</f>
        <v>0.19696969696969696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161</v>
      </c>
      <c r="Y104" s="552">
        <f>IFERROR(IF(X104="",0,CEILING((X104/$H104),1)*$H104),"")</f>
        <v>162</v>
      </c>
      <c r="Z104" s="36">
        <f>IFERROR(IF(Y104=0,"",ROUNDUP(Y104/H104,0)*0.00902),"")</f>
        <v>0.32472000000000001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168.51333333333332</v>
      </c>
      <c r="BN104" s="64">
        <f>IFERROR(Y104*I104/H104,"0")</f>
        <v>169.56</v>
      </c>
      <c r="BO104" s="64">
        <f>IFERROR(1/J104*(X104/H104),"0")</f>
        <v>0.27104377104377103</v>
      </c>
      <c r="BP104" s="64">
        <f>IFERROR(1/J104*(Y104/H104),"0")</f>
        <v>0.27272727272727271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67.696296296296296</v>
      </c>
      <c r="Y106" s="553">
        <f>IFERROR(Y102/H102,"0")+IFERROR(Y103/H103,"0")+IFERROR(Y104/H104,"0")+IFERROR(Y105/H105,"0")</f>
        <v>69</v>
      </c>
      <c r="Z106" s="553">
        <f>IFERROR(IF(Z102="",0,Z102),"0")+IFERROR(IF(Z103="",0,Z103),"0")+IFERROR(IF(Z104="",0,Z104),"0")+IFERROR(IF(Z105="",0,Z105),"0")</f>
        <v>0.69210000000000005</v>
      </c>
      <c r="AA106" s="554"/>
      <c r="AB106" s="554"/>
      <c r="AC106" s="554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329</v>
      </c>
      <c r="Y107" s="553">
        <f>IFERROR(SUM(Y102:Y105),"0")</f>
        <v>335.1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9</v>
      </c>
      <c r="Y110" s="552">
        <f>IFERROR(IF(X110="",0,CEILING((X110/$H110),1)*$H110),"")</f>
        <v>9.6</v>
      </c>
      <c r="Z110" s="36">
        <f>IFERROR(IF(Y110=0,"",ROUNDUP(Y110/H110,0)*0.00502),"")</f>
        <v>2.0080000000000001E-2</v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9.375</v>
      </c>
      <c r="BN110" s="64">
        <f>IFERROR(Y110*I110/H110,"0")</f>
        <v>10</v>
      </c>
      <c r="BO110" s="64">
        <f>IFERROR(1/J110*(X110/H110),"0")</f>
        <v>1.6025641025641028E-2</v>
      </c>
      <c r="BP110" s="64">
        <f>IFERROR(1/J110*(Y110/H110),"0")</f>
        <v>1.7094017094017096E-2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3.75</v>
      </c>
      <c r="Y112" s="553">
        <f>IFERROR(Y109/H109,"0")+IFERROR(Y110/H110,"0")+IFERROR(Y111/H111,"0")</f>
        <v>4</v>
      </c>
      <c r="Z112" s="553">
        <f>IFERROR(IF(Z109="",0,Z109),"0")+IFERROR(IF(Z110="",0,Z110),"0")+IFERROR(IF(Z111="",0,Z111),"0")</f>
        <v>2.0080000000000001E-2</v>
      </c>
      <c r="AA112" s="554"/>
      <c r="AB112" s="554"/>
      <c r="AC112" s="554"/>
    </row>
    <row r="113" spans="1:68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9</v>
      </c>
      <c r="Y113" s="553">
        <f>IFERROR(SUM(Y109:Y111),"0")</f>
        <v>9.6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55</v>
      </c>
      <c r="Y115" s="552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58.483333333333334</v>
      </c>
      <c r="BN115" s="64">
        <f>IFERROR(Y115*I115/H115,"0")</f>
        <v>60.290999999999997</v>
      </c>
      <c r="BO115" s="64">
        <f>IFERROR(1/J115*(X115/H115),"0")</f>
        <v>0.10609567901234568</v>
      </c>
      <c r="BP115" s="64">
        <f>IFERROR(1/J115*(Y115/H115),"0")</f>
        <v>0.109375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93</v>
      </c>
      <c r="Y116" s="552">
        <f>IFERROR(IF(X116="",0,CEILING((X116/$H116),1)*$H116),"")</f>
        <v>93.06</v>
      </c>
      <c r="Z116" s="36">
        <f>IFERROR(IF(Y116=0,"",ROUNDUP(Y116/H116,0)*0.00651),"")</f>
        <v>0.30597000000000002</v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104.55454545454546</v>
      </c>
      <c r="BN116" s="64">
        <f>IFERROR(Y116*I116/H116,"0")</f>
        <v>104.622</v>
      </c>
      <c r="BO116" s="64">
        <f>IFERROR(1/J116*(X116/H116),"0")</f>
        <v>0.25807525807525811</v>
      </c>
      <c r="BP116" s="64">
        <f>IFERROR(1/J116*(Y116/H116),"0")</f>
        <v>0.25824175824175827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191</v>
      </c>
      <c r="Y117" s="552">
        <f>IFERROR(IF(X117="",0,CEILING((X117/$H117),1)*$H117),"")</f>
        <v>191.70000000000002</v>
      </c>
      <c r="Z117" s="36">
        <f>IFERROR(IF(Y117=0,"",ROUNDUP(Y117/H117,0)*0.00651),"")</f>
        <v>0.46221000000000001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208.82666666666665</v>
      </c>
      <c r="BN117" s="64">
        <f>IFERROR(Y117*I117/H117,"0")</f>
        <v>209.59200000000001</v>
      </c>
      <c r="BO117" s="64">
        <f>IFERROR(1/J117*(X117/H117),"0")</f>
        <v>0.38868538868538866</v>
      </c>
      <c r="BP117" s="64">
        <f>IFERROR(1/J117*(Y117/H117),"0")</f>
        <v>0.39010989010989017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124.50056116722783</v>
      </c>
      <c r="Y119" s="553">
        <f>IFERROR(Y115/H115,"0")+IFERROR(Y116/H116,"0")+IFERROR(Y117/H117,"0")+IFERROR(Y118/H118,"0")</f>
        <v>125</v>
      </c>
      <c r="Z119" s="553">
        <f>IFERROR(IF(Z115="",0,Z115),"0")+IFERROR(IF(Z116="",0,Z116),"0")+IFERROR(IF(Z117="",0,Z117),"0")+IFERROR(IF(Z118="",0,Z118),"0")</f>
        <v>0.90104000000000006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339</v>
      </c>
      <c r="Y120" s="553">
        <f>IFERROR(SUM(Y115:Y118),"0")</f>
        <v>341.46000000000004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122</v>
      </c>
      <c r="Y128" s="552">
        <f>IFERROR(IF(X128="",0,CEILING((X128/$H128),1)*$H128),"")</f>
        <v>124.80000000000001</v>
      </c>
      <c r="Z128" s="36">
        <f>IFERROR(IF(Y128=0,"",ROUNDUP(Y128/H128,0)*0.00651),"")</f>
        <v>0.25389</v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128.86249999999998</v>
      </c>
      <c r="BN128" s="64">
        <f>IFERROR(Y128*I128/H128,"0")</f>
        <v>131.82</v>
      </c>
      <c r="BO128" s="64">
        <f>IFERROR(1/J128*(X128/H128),"0")</f>
        <v>0.20947802197802198</v>
      </c>
      <c r="BP128" s="64">
        <f>IFERROR(1/J128*(Y128/H128),"0")</f>
        <v>0.2142857142857143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38.125</v>
      </c>
      <c r="Y130" s="553">
        <f>IFERROR(Y128/H128,"0")+IFERROR(Y129/H129,"0")</f>
        <v>39</v>
      </c>
      <c r="Z130" s="553">
        <f>IFERROR(IF(Z128="",0,Z128),"0")+IFERROR(IF(Z129="",0,Z129),"0")</f>
        <v>0.25389</v>
      </c>
      <c r="AA130" s="554"/>
      <c r="AB130" s="554"/>
      <c r="AC130" s="554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122</v>
      </c>
      <c r="Y131" s="553">
        <f>IFERROR(SUM(Y128:Y129),"0")</f>
        <v>124.80000000000001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47</v>
      </c>
      <c r="Y134" s="552">
        <f>IFERROR(IF(X134="",0,CEILING((X134/$H134),1)*$H134),"")</f>
        <v>47.599999999999994</v>
      </c>
      <c r="Z134" s="36">
        <f>IFERROR(IF(Y134=0,"",ROUNDUP(Y134/H134,0)*0.00651),"")</f>
        <v>0.11067</v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51.498571428571431</v>
      </c>
      <c r="BN134" s="64">
        <f>IFERROR(Y134*I134/H134,"0")</f>
        <v>52.156000000000006</v>
      </c>
      <c r="BO134" s="64">
        <f>IFERROR(1/J134*(X134/H134),"0")</f>
        <v>9.2229199372056536E-2</v>
      </c>
      <c r="BP134" s="64">
        <f>IFERROR(1/J134*(Y134/H134),"0")</f>
        <v>9.3406593406593408E-2</v>
      </c>
    </row>
    <row r="135" spans="1:68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16.785714285714288</v>
      </c>
      <c r="Y135" s="553">
        <f>IFERROR(Y133/H133,"0")+IFERROR(Y134/H134,"0")</f>
        <v>17</v>
      </c>
      <c r="Z135" s="553">
        <f>IFERROR(IF(Z133="",0,Z133),"0")+IFERROR(IF(Z134="",0,Z134),"0")</f>
        <v>0.11067</v>
      </c>
      <c r="AA135" s="554"/>
      <c r="AB135" s="554"/>
      <c r="AC135" s="554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47</v>
      </c>
      <c r="Y136" s="553">
        <f>IFERROR(SUM(Y133:Y134),"0")</f>
        <v>47.599999999999994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77</v>
      </c>
      <c r="Y139" s="552">
        <f>IFERROR(IF(X139="",0,CEILING((X139/$H139),1)*$H139),"")</f>
        <v>79.2</v>
      </c>
      <c r="Z139" s="36">
        <f>IFERROR(IF(Y139=0,"",ROUNDUP(Y139/H139,0)*0.00651),"")</f>
        <v>0.1953</v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84.816666666666663</v>
      </c>
      <c r="BN139" s="64">
        <f>IFERROR(Y139*I139/H139,"0")</f>
        <v>87.24</v>
      </c>
      <c r="BO139" s="64">
        <f>IFERROR(1/J139*(X139/H139),"0")</f>
        <v>0.16025641025641024</v>
      </c>
      <c r="BP139" s="64">
        <f>IFERROR(1/J139*(Y139/H139),"0")</f>
        <v>0.16483516483516486</v>
      </c>
    </row>
    <row r="140" spans="1:68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29.166666666666664</v>
      </c>
      <c r="Y140" s="553">
        <f>IFERROR(Y138/H138,"0")+IFERROR(Y139/H139,"0")</f>
        <v>30</v>
      </c>
      <c r="Z140" s="553">
        <f>IFERROR(IF(Z138="",0,Z138),"0")+IFERROR(IF(Z139="",0,Z139),"0")</f>
        <v>0.1953</v>
      </c>
      <c r="AA140" s="554"/>
      <c r="AB140" s="554"/>
      <c r="AC140" s="554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77</v>
      </c>
      <c r="Y141" s="553">
        <f>IFERROR(SUM(Y138:Y139),"0")</f>
        <v>79.2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153</v>
      </c>
      <c r="Y144" s="552">
        <f>IFERROR(IF(X144="",0,CEILING((X144/$H144),1)*$H144),"")</f>
        <v>156</v>
      </c>
      <c r="Z144" s="36">
        <f>IFERROR(IF(Y144=0,"",ROUNDUP(Y144/H144,0)*0.00902),"")</f>
        <v>0.35177999999999998</v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161.0325</v>
      </c>
      <c r="BN144" s="64">
        <f>IFERROR(Y144*I144/H144,"0")</f>
        <v>164.19</v>
      </c>
      <c r="BO144" s="64">
        <f>IFERROR(1/J144*(X144/H144),"0")</f>
        <v>0.28977272727272729</v>
      </c>
      <c r="BP144" s="64">
        <f>IFERROR(1/J144*(Y144/H144),"0")</f>
        <v>0.29545454545454547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38.25</v>
      </c>
      <c r="Y145" s="553">
        <f>IFERROR(Y144/H144,"0")</f>
        <v>39</v>
      </c>
      <c r="Z145" s="553">
        <f>IFERROR(IF(Z144="",0,Z144),"0")</f>
        <v>0.35177999999999998</v>
      </c>
      <c r="AA145" s="554"/>
      <c r="AB145" s="554"/>
      <c r="AC145" s="554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153</v>
      </c>
      <c r="Y146" s="553">
        <f>IFERROR(SUM(Y144:Y144),"0")</f>
        <v>156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60</v>
      </c>
      <c r="Y148" s="552">
        <f>IFERROR(IF(X148="",0,CEILING((X148/$H148),1)*$H148),"")</f>
        <v>63</v>
      </c>
      <c r="Z148" s="36">
        <f>IFERROR(IF(Y148=0,"",ROUNDUP(Y148/H148,0)*0.01898),"")</f>
        <v>0.13286000000000001</v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63.900000000000006</v>
      </c>
      <c r="BN148" s="64">
        <f>IFERROR(Y148*I148/H148,"0")</f>
        <v>67.094999999999999</v>
      </c>
      <c r="BO148" s="64">
        <f>IFERROR(1/J148*(X148/H148),"0")</f>
        <v>0.10416666666666667</v>
      </c>
      <c r="BP148" s="64">
        <f>IFERROR(1/J148*(Y148/H148),"0")</f>
        <v>0.109375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6.666666666666667</v>
      </c>
      <c r="Y151" s="553">
        <f>IFERROR(Y148/H148,"0")+IFERROR(Y149/H149,"0")+IFERROR(Y150/H150,"0")</f>
        <v>7</v>
      </c>
      <c r="Z151" s="553">
        <f>IFERROR(IF(Z148="",0,Z148),"0")+IFERROR(IF(Z149="",0,Z149),"0")+IFERROR(IF(Z150="",0,Z150),"0")</f>
        <v>0.13286000000000001</v>
      </c>
      <c r="AA151" s="554"/>
      <c r="AB151" s="554"/>
      <c r="AC151" s="55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60</v>
      </c>
      <c r="Y152" s="553">
        <f>IFERROR(SUM(Y148:Y150),"0")</f>
        <v>63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60</v>
      </c>
      <c r="Y163" s="552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63.714285714285715</v>
      </c>
      <c r="BN163" s="64">
        <f t="shared" si="13"/>
        <v>64.67</v>
      </c>
      <c r="BO163" s="64">
        <f t="shared" si="14"/>
        <v>0.12210012210012211</v>
      </c>
      <c r="BP163" s="64">
        <f t="shared" si="15"/>
        <v>0.12393162393162395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68</v>
      </c>
      <c r="Y164" s="552">
        <f t="shared" si="11"/>
        <v>69.3</v>
      </c>
      <c r="Z164" s="36">
        <f>IFERROR(IF(Y164=0,"",ROUNDUP(Y164/H164,0)*0.00502),"")</f>
        <v>0.16566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72.209523809523802</v>
      </c>
      <c r="BN164" s="64">
        <f t="shared" si="13"/>
        <v>73.589999999999989</v>
      </c>
      <c r="BO164" s="64">
        <f t="shared" si="14"/>
        <v>0.13838013838013838</v>
      </c>
      <c r="BP164" s="64">
        <f t="shared" si="15"/>
        <v>0.14102564102564105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239</v>
      </c>
      <c r="Y166" s="552">
        <f t="shared" si="11"/>
        <v>239.4</v>
      </c>
      <c r="Z166" s="36">
        <f>IFERROR(IF(Y166=0,"",ROUNDUP(Y166/H166,0)*0.00502),"")</f>
        <v>0.57228000000000001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250.38095238095241</v>
      </c>
      <c r="BN166" s="64">
        <f t="shared" si="13"/>
        <v>250.8</v>
      </c>
      <c r="BO166" s="64">
        <f t="shared" si="14"/>
        <v>0.48636548636548643</v>
      </c>
      <c r="BP166" s="64">
        <f t="shared" si="15"/>
        <v>0.48717948717948723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174.76190476190476</v>
      </c>
      <c r="Y169" s="553">
        <f>IFERROR(Y160/H160,"0")+IFERROR(Y161/H161,"0")+IFERROR(Y162/H162,"0")+IFERROR(Y163/H163,"0")+IFERROR(Y164/H164,"0")+IFERROR(Y165/H165,"0")+IFERROR(Y166/H166,"0")+IFERROR(Y167/H167,"0")+IFERROR(Y168/H168,"0")</f>
        <v>176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0.88352000000000008</v>
      </c>
      <c r="AA169" s="554"/>
      <c r="AB169" s="554"/>
      <c r="AC169" s="55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367</v>
      </c>
      <c r="Y170" s="553">
        <f>IFERROR(SUM(Y160:Y168),"0")</f>
        <v>369.6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7</v>
      </c>
      <c r="Y172" s="552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16</v>
      </c>
      <c r="Y173" s="552">
        <f>IFERROR(IF(X173="",0,CEILING((X173/$H173),1)*$H173),"")</f>
        <v>16.38</v>
      </c>
      <c r="Z173" s="36">
        <f>IFERROR(IF(Y173=0,"",ROUNDUP(Y173/H173,0)*0.0059),"")</f>
        <v>7.6700000000000004E-2</v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18.412698412698411</v>
      </c>
      <c r="BN173" s="64">
        <f>IFERROR(Y173*I173/H173,"0")</f>
        <v>18.849999999999998</v>
      </c>
      <c r="BO173" s="64">
        <f>IFERROR(1/J173*(X173/H173),"0")</f>
        <v>5.8788947677836559E-2</v>
      </c>
      <c r="BP173" s="64">
        <f>IFERROR(1/J173*(Y173/H173),"0")</f>
        <v>6.0185185185185182E-2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9</v>
      </c>
      <c r="Y174" s="552">
        <f>IFERROR(IF(X174="",0,CEILING((X174/$H174),1)*$H174),"")</f>
        <v>10.08</v>
      </c>
      <c r="Z174" s="36">
        <f>IFERROR(IF(Y174=0,"",ROUNDUP(Y174/H174,0)*0.0059),"")</f>
        <v>4.7199999999999999E-2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10.357142857142856</v>
      </c>
      <c r="BN174" s="64">
        <f>IFERROR(Y174*I174/H174,"0")</f>
        <v>11.6</v>
      </c>
      <c r="BO174" s="64">
        <f>IFERROR(1/J174*(X174/H174),"0")</f>
        <v>3.3068783068783067E-2</v>
      </c>
      <c r="BP174" s="64">
        <f>IFERROR(1/J174*(Y174/H174),"0")</f>
        <v>3.7037037037037035E-2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25.396825396825395</v>
      </c>
      <c r="Y175" s="553">
        <f>IFERROR(Y172/H172,"0")+IFERROR(Y173/H173,"0")+IFERROR(Y174/H174,"0")</f>
        <v>27</v>
      </c>
      <c r="Z175" s="553">
        <f>IFERROR(IF(Z172="",0,Z172),"0")+IFERROR(IF(Z173="",0,Z173),"0")+IFERROR(IF(Z174="",0,Z174),"0")</f>
        <v>0.1593</v>
      </c>
      <c r="AA175" s="554"/>
      <c r="AB175" s="554"/>
      <c r="AC175" s="554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32</v>
      </c>
      <c r="Y176" s="553">
        <f>IFERROR(SUM(Y172:Y174),"0")</f>
        <v>34.019999999999996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1</v>
      </c>
      <c r="Y178" s="552">
        <f>IFERROR(IF(X178="",0,CEILING((X178/$H178),1)*$H178),"")</f>
        <v>1.26</v>
      </c>
      <c r="Z178" s="36">
        <f>IFERROR(IF(Y178=0,"",ROUNDUP(Y178/H178,0)*0.0059),"")</f>
        <v>5.8999999999999999E-3</v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1.1507936507936507</v>
      </c>
      <c r="BN178" s="64">
        <f>IFERROR(Y178*I178/H178,"0")</f>
        <v>1.45</v>
      </c>
      <c r="BO178" s="64">
        <f>IFERROR(1/J178*(X178/H178),"0")</f>
        <v>3.6743092298647849E-3</v>
      </c>
      <c r="BP178" s="64">
        <f>IFERROR(1/J178*(Y178/H178),"0")</f>
        <v>4.6296296296296294E-3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0.79365079365079361</v>
      </c>
      <c r="Y179" s="553">
        <f>IFERROR(Y178/H178,"0")</f>
        <v>1</v>
      </c>
      <c r="Z179" s="553">
        <f>IFERROR(IF(Z178="",0,Z178),"0")</f>
        <v>5.8999999999999999E-3</v>
      </c>
      <c r="AA179" s="554"/>
      <c r="AB179" s="554"/>
      <c r="AC179" s="554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1</v>
      </c>
      <c r="Y180" s="553">
        <f>IFERROR(SUM(Y178:Y178),"0")</f>
        <v>1.26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59</v>
      </c>
      <c r="Y193" s="552">
        <f t="shared" ref="Y193:Y200" si="16">IFERROR(IF(X193="",0,CEILING((X193/$H193),1)*$H193),"")</f>
        <v>59.400000000000006</v>
      </c>
      <c r="Z193" s="36">
        <f>IFERROR(IF(Y193=0,"",ROUNDUP(Y193/H193,0)*0.00902),"")</f>
        <v>9.9220000000000003E-2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61.294444444444444</v>
      </c>
      <c r="BN193" s="64">
        <f t="shared" ref="BN193:BN200" si="18">IFERROR(Y193*I193/H193,"0")</f>
        <v>61.71</v>
      </c>
      <c r="BO193" s="64">
        <f t="shared" ref="BO193:BO200" si="19">IFERROR(1/J193*(X193/H193),"0")</f>
        <v>8.2772166105499437E-2</v>
      </c>
      <c r="BP193" s="64">
        <f t="shared" ref="BP193:BP200" si="20">IFERROR(1/J193*(Y193/H193),"0")</f>
        <v>8.3333333333333343E-2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104</v>
      </c>
      <c r="Y195" s="552">
        <f t="shared" si="16"/>
        <v>108</v>
      </c>
      <c r="Z195" s="36">
        <f>IFERROR(IF(Y195=0,"",ROUNDUP(Y195/H195,0)*0.00902),"")</f>
        <v>0.1804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108.04444444444445</v>
      </c>
      <c r="BN195" s="64">
        <f t="shared" si="18"/>
        <v>112.19999999999999</v>
      </c>
      <c r="BO195" s="64">
        <f t="shared" si="19"/>
        <v>0.14590347923681257</v>
      </c>
      <c r="BP195" s="64">
        <f t="shared" si="20"/>
        <v>0.15151515151515152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149</v>
      </c>
      <c r="Y197" s="552">
        <f t="shared" si="16"/>
        <v>149.4</v>
      </c>
      <c r="Z197" s="36">
        <f>IFERROR(IF(Y197=0,"",ROUNDUP(Y197/H197,0)*0.00502),"")</f>
        <v>0.41666000000000003</v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159.76111111111109</v>
      </c>
      <c r="BN197" s="64">
        <f t="shared" si="18"/>
        <v>160.19</v>
      </c>
      <c r="BO197" s="64">
        <f t="shared" si="19"/>
        <v>0.35375118708452041</v>
      </c>
      <c r="BP197" s="64">
        <f t="shared" si="20"/>
        <v>0.35470085470085472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38</v>
      </c>
      <c r="Y198" s="552">
        <f t="shared" si="16"/>
        <v>39.6</v>
      </c>
      <c r="Z198" s="36">
        <f>IFERROR(IF(Y198=0,"",ROUNDUP(Y198/H198,0)*0.00502),"")</f>
        <v>0.11044000000000001</v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40.111111111111114</v>
      </c>
      <c r="BN198" s="64">
        <f t="shared" si="18"/>
        <v>41.8</v>
      </c>
      <c r="BO198" s="64">
        <f t="shared" si="19"/>
        <v>9.0218423551756896E-2</v>
      </c>
      <c r="BP198" s="64">
        <f t="shared" si="20"/>
        <v>9.401709401709403E-2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48</v>
      </c>
      <c r="Y200" s="552">
        <f t="shared" si="16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50.666666666666657</v>
      </c>
      <c r="BN200" s="64">
        <f t="shared" si="18"/>
        <v>51.3</v>
      </c>
      <c r="BO200" s="64">
        <f t="shared" si="19"/>
        <v>0.11396011396011396</v>
      </c>
      <c r="BP200" s="64">
        <f t="shared" si="20"/>
        <v>0.11538461538461539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160.74074074074073</v>
      </c>
      <c r="Y201" s="553">
        <f>IFERROR(Y193/H193,"0")+IFERROR(Y194/H194,"0")+IFERROR(Y195/H195,"0")+IFERROR(Y196/H196,"0")+IFERROR(Y197/H197,"0")+IFERROR(Y198/H198,"0")+IFERROR(Y199/H199,"0")+IFERROR(Y200/H200,"0")</f>
        <v>163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0.94225999999999999</v>
      </c>
      <c r="AA201" s="554"/>
      <c r="AB201" s="554"/>
      <c r="AC201" s="55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398</v>
      </c>
      <c r="Y202" s="553">
        <f>IFERROR(SUM(Y193:Y200),"0")</f>
        <v>405.00000000000006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189</v>
      </c>
      <c r="Y207" s="552">
        <f t="shared" si="21"/>
        <v>189.6</v>
      </c>
      <c r="Z207" s="36">
        <f t="shared" ref="Z207:Z212" si="26">IFERROR(IF(Y207=0,"",ROUNDUP(Y207/H207,0)*0.00651),"")</f>
        <v>0.51429000000000002</v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210.26250000000002</v>
      </c>
      <c r="BN207" s="64">
        <f t="shared" si="23"/>
        <v>210.93</v>
      </c>
      <c r="BO207" s="64">
        <f t="shared" si="24"/>
        <v>0.43269230769230771</v>
      </c>
      <c r="BP207" s="64">
        <f t="shared" si="25"/>
        <v>0.43406593406593408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171</v>
      </c>
      <c r="Y209" s="552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188.95500000000001</v>
      </c>
      <c r="BN209" s="64">
        <f t="shared" si="23"/>
        <v>190.94400000000002</v>
      </c>
      <c r="BO209" s="64">
        <f t="shared" si="24"/>
        <v>0.39148351648351654</v>
      </c>
      <c r="BP209" s="64">
        <f t="shared" si="25"/>
        <v>0.39560439560439564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172</v>
      </c>
      <c r="Y210" s="552">
        <f t="shared" si="21"/>
        <v>172.79999999999998</v>
      </c>
      <c r="Z210" s="36">
        <f t="shared" si="26"/>
        <v>0.46872000000000003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190.06</v>
      </c>
      <c r="BN210" s="64">
        <f t="shared" si="23"/>
        <v>190.94400000000002</v>
      </c>
      <c r="BO210" s="64">
        <f t="shared" si="24"/>
        <v>0.39377289377289382</v>
      </c>
      <c r="BP210" s="64">
        <f t="shared" si="25"/>
        <v>0.39560439560439564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169</v>
      </c>
      <c r="Y212" s="552">
        <f t="shared" si="21"/>
        <v>170.4</v>
      </c>
      <c r="Z212" s="36">
        <f t="shared" si="26"/>
        <v>0.46221000000000001</v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187.16750000000002</v>
      </c>
      <c r="BN212" s="64">
        <f t="shared" si="23"/>
        <v>188.71800000000002</v>
      </c>
      <c r="BO212" s="64">
        <f t="shared" si="24"/>
        <v>0.38690476190476197</v>
      </c>
      <c r="BP212" s="64">
        <f t="shared" si="25"/>
        <v>0.39010989010989017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292.08333333333337</v>
      </c>
      <c r="Y213" s="553">
        <f>IFERROR(Y204/H204,"0")+IFERROR(Y205/H205,"0")+IFERROR(Y206/H206,"0")+IFERROR(Y207/H207,"0")+IFERROR(Y208/H208,"0")+IFERROR(Y209/H209,"0")+IFERROR(Y210/H210,"0")+IFERROR(Y211/H211,"0")+IFERROR(Y212/H212,"0")</f>
        <v>294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1.91394</v>
      </c>
      <c r="AA213" s="554"/>
      <c r="AB213" s="554"/>
      <c r="AC213" s="554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701</v>
      </c>
      <c r="Y214" s="553">
        <f>IFERROR(SUM(Y204:Y212),"0")</f>
        <v>705.59999999999991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5</v>
      </c>
      <c r="Y238" s="552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5.4861111111111107</v>
      </c>
      <c r="BN238" s="64">
        <f>IFERROR(Y238*I238/H238,"0")</f>
        <v>5.9250000000000007</v>
      </c>
      <c r="BO238" s="64">
        <f>IFERROR(1/J238*(X238/H238),"0")</f>
        <v>1.2860082304526748E-2</v>
      </c>
      <c r="BP238" s="64">
        <f>IFERROR(1/J238*(Y238/H238),"0")</f>
        <v>1.3888888888888888E-2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2.7777777777777777</v>
      </c>
      <c r="Y239" s="553">
        <f>IFERROR(Y238/H238,"0")</f>
        <v>3</v>
      </c>
      <c r="Z239" s="553">
        <f>IFERROR(IF(Z238="",0,Z238),"0")</f>
        <v>1.77E-2</v>
      </c>
      <c r="AA239" s="554"/>
      <c r="AB239" s="554"/>
      <c r="AC239" s="554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5</v>
      </c>
      <c r="Y240" s="553">
        <f>IFERROR(SUM(Y238:Y238),"0")</f>
        <v>5.4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3</v>
      </c>
      <c r="Y242" s="552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3</v>
      </c>
      <c r="Y245" s="552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6.0606060606060606</v>
      </c>
      <c r="Y246" s="553">
        <f>IFERROR(Y242/H242,"0")+IFERROR(Y243/H243,"0")+IFERROR(Y244/H244,"0")+IFERROR(Y245/H245,"0")</f>
        <v>8</v>
      </c>
      <c r="Z246" s="553">
        <f>IFERROR(IF(Z242="",0,Z242),"0")+IFERROR(IF(Z243="",0,Z243),"0")+IFERROR(IF(Z244="",0,Z244),"0")+IFERROR(IF(Z245="",0,Z245),"0")</f>
        <v>4.7199999999999999E-2</v>
      </c>
      <c r="AA246" s="554"/>
      <c r="AB246" s="554"/>
      <c r="AC246" s="554"/>
    </row>
    <row r="247" spans="1:68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6</v>
      </c>
      <c r="Y247" s="553">
        <f>IFERROR(SUM(Y242:Y245),"0")</f>
        <v>7.92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9</v>
      </c>
      <c r="Y268" s="552">
        <f>IFERROR(IF(X268="",0,CEILING((X268/$H268),1)*$H268),"")</f>
        <v>9.6</v>
      </c>
      <c r="Z268" s="36">
        <f>IFERROR(IF(Y268=0,"",ROUNDUP(Y268/H268,0)*0.00651),"")</f>
        <v>2.6040000000000001E-2</v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9.9450000000000021</v>
      </c>
      <c r="BN268" s="64">
        <f>IFERROR(Y268*I268/H268,"0")</f>
        <v>10.608000000000001</v>
      </c>
      <c r="BO268" s="64">
        <f>IFERROR(1/J268*(X268/H268),"0")</f>
        <v>2.0604395604395608E-2</v>
      </c>
      <c r="BP268" s="64">
        <f>IFERROR(1/J268*(Y268/H268),"0")</f>
        <v>2.197802197802198E-2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36</v>
      </c>
      <c r="Y269" s="552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38.700000000000003</v>
      </c>
      <c r="BN269" s="64">
        <f>IFERROR(Y269*I269/H269,"0")</f>
        <v>38.700000000000003</v>
      </c>
      <c r="BO269" s="64">
        <f>IFERROR(1/J269*(X269/H269),"0")</f>
        <v>8.241758241758243E-2</v>
      </c>
      <c r="BP269" s="64">
        <f>IFERROR(1/J269*(Y269/H269),"0")</f>
        <v>8.241758241758243E-2</v>
      </c>
    </row>
    <row r="270" spans="1:68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18.75</v>
      </c>
      <c r="Y270" s="553">
        <f>IFERROR(Y267/H267,"0")+IFERROR(Y268/H268,"0")+IFERROR(Y269/H269,"0")</f>
        <v>19</v>
      </c>
      <c r="Z270" s="553">
        <f>IFERROR(IF(Z267="",0,Z267),"0")+IFERROR(IF(Z268="",0,Z268),"0")+IFERROR(IF(Z269="",0,Z269),"0")</f>
        <v>0.12368999999999999</v>
      </c>
      <c r="AA270" s="554"/>
      <c r="AB270" s="554"/>
      <c r="AC270" s="554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45</v>
      </c>
      <c r="Y271" s="553">
        <f>IFERROR(SUM(Y267:Y269),"0")</f>
        <v>45.6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103</v>
      </c>
      <c r="Y289" s="552">
        <f t="shared" si="33"/>
        <v>108</v>
      </c>
      <c r="Z289" s="36">
        <f>IFERROR(IF(Y289=0,"",ROUNDUP(Y289/H289,0)*0.01898),"")</f>
        <v>0.1898</v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107.14861111111109</v>
      </c>
      <c r="BN289" s="64">
        <f t="shared" si="35"/>
        <v>112.34999999999998</v>
      </c>
      <c r="BO289" s="64">
        <f t="shared" si="36"/>
        <v>0.14901620370370369</v>
      </c>
      <c r="BP289" s="64">
        <f t="shared" si="37"/>
        <v>0.15625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95</v>
      </c>
      <c r="Y290" s="552">
        <f t="shared" si="33"/>
        <v>97.2</v>
      </c>
      <c r="Z290" s="36">
        <f>IFERROR(IF(Y290=0,"",ROUNDUP(Y290/H290,0)*0.01898),"")</f>
        <v>0.17082</v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98.826388888888886</v>
      </c>
      <c r="BN290" s="64">
        <f t="shared" si="35"/>
        <v>101.11499999999998</v>
      </c>
      <c r="BO290" s="64">
        <f t="shared" si="36"/>
        <v>0.13744212962962962</v>
      </c>
      <c r="BP290" s="64">
        <f t="shared" si="37"/>
        <v>0.140625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37</v>
      </c>
      <c r="Y292" s="552">
        <f t="shared" si="33"/>
        <v>40</v>
      </c>
      <c r="Z292" s="36">
        <f>IFERROR(IF(Y292=0,"",ROUNDUP(Y292/H292,0)*0.00902),"")</f>
        <v>9.0200000000000002E-2</v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38.942500000000003</v>
      </c>
      <c r="BN292" s="64">
        <f t="shared" si="35"/>
        <v>42.1</v>
      </c>
      <c r="BO292" s="64">
        <f t="shared" si="36"/>
        <v>7.0075757575757583E-2</v>
      </c>
      <c r="BP292" s="64">
        <f t="shared" si="37"/>
        <v>7.575757575757576E-2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53</v>
      </c>
      <c r="Y293" s="552">
        <f t="shared" si="33"/>
        <v>56</v>
      </c>
      <c r="Z293" s="36">
        <f>IFERROR(IF(Y293=0,"",ROUNDUP(Y293/H293,0)*0.00902),"")</f>
        <v>0.12628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55.782499999999999</v>
      </c>
      <c r="BN293" s="64">
        <f t="shared" si="35"/>
        <v>58.94</v>
      </c>
      <c r="BO293" s="64">
        <f t="shared" si="36"/>
        <v>0.10037878787878789</v>
      </c>
      <c r="BP293" s="64">
        <f t="shared" si="37"/>
        <v>0.10606060606060606</v>
      </c>
    </row>
    <row r="294" spans="1:68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40.833333333333329</v>
      </c>
      <c r="Y294" s="553">
        <f>IFERROR(Y288/H288,"0")+IFERROR(Y289/H289,"0")+IFERROR(Y290/H290,"0")+IFERROR(Y291/H291,"0")+IFERROR(Y292/H292,"0")+IFERROR(Y293/H293,"0")</f>
        <v>43</v>
      </c>
      <c r="Z294" s="553">
        <f>IFERROR(IF(Z288="",0,Z288),"0")+IFERROR(IF(Z289="",0,Z289),"0")+IFERROR(IF(Z290="",0,Z290),"0")+IFERROR(IF(Z291="",0,Z291),"0")+IFERROR(IF(Z292="",0,Z292),"0")+IFERROR(IF(Z293="",0,Z293),"0")</f>
        <v>0.57709999999999995</v>
      </c>
      <c r="AA294" s="554"/>
      <c r="AB294" s="554"/>
      <c r="AC294" s="554"/>
    </row>
    <row r="295" spans="1:68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288</v>
      </c>
      <c r="Y295" s="553">
        <f>IFERROR(SUM(Y288:Y293),"0")</f>
        <v>301.2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hidden="1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662</v>
      </c>
      <c r="Y298" s="552">
        <f t="shared" si="38"/>
        <v>663.6</v>
      </c>
      <c r="Z298" s="36">
        <f>IFERROR(IF(Y298=0,"",ROUNDUP(Y298/H298,0)*0.00902),"")</f>
        <v>1.42516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704.55714285714282</v>
      </c>
      <c r="BN298" s="64">
        <f t="shared" si="40"/>
        <v>706.26</v>
      </c>
      <c r="BO298" s="64">
        <f t="shared" si="41"/>
        <v>1.1940836940836941</v>
      </c>
      <c r="BP298" s="64">
        <f t="shared" si="42"/>
        <v>1.196969696969697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10</v>
      </c>
      <c r="Y300" s="552">
        <f t="shared" si="38"/>
        <v>10.5</v>
      </c>
      <c r="Z300" s="36">
        <f>IFERROR(IF(Y300=0,"",ROUNDUP(Y300/H300,0)*0.00502),"")</f>
        <v>2.5100000000000001E-2</v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10.619047619047619</v>
      </c>
      <c r="BN300" s="64">
        <f t="shared" si="40"/>
        <v>11.149999999999999</v>
      </c>
      <c r="BO300" s="64">
        <f t="shared" si="41"/>
        <v>2.0350020350020353E-2</v>
      </c>
      <c r="BP300" s="64">
        <f t="shared" si="42"/>
        <v>2.1367521367521368E-2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63</v>
      </c>
      <c r="Y301" s="552">
        <f t="shared" si="38"/>
        <v>63</v>
      </c>
      <c r="Z301" s="36">
        <f>IFERROR(IF(Y301=0,"",ROUNDUP(Y301/H301,0)*0.00502),"")</f>
        <v>0.15060000000000001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66.000000000000014</v>
      </c>
      <c r="BN301" s="64">
        <f t="shared" si="40"/>
        <v>66.000000000000014</v>
      </c>
      <c r="BO301" s="64">
        <f t="shared" si="41"/>
        <v>0.12820512820512822</v>
      </c>
      <c r="BP301" s="64">
        <f t="shared" si="42"/>
        <v>0.12820512820512822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60</v>
      </c>
      <c r="Y303" s="552">
        <f t="shared" si="38"/>
        <v>61.2</v>
      </c>
      <c r="Z303" s="36">
        <f>IFERROR(IF(Y303=0,"",ROUNDUP(Y303/H303,0)*0.00651),"")</f>
        <v>0.22134000000000001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67.600000000000009</v>
      </c>
      <c r="BN303" s="64">
        <f t="shared" si="40"/>
        <v>68.951999999999998</v>
      </c>
      <c r="BO303" s="64">
        <f t="shared" si="41"/>
        <v>0.18315018315018317</v>
      </c>
      <c r="BP303" s="64">
        <f t="shared" si="42"/>
        <v>0.18681318681318682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225.71428571428572</v>
      </c>
      <c r="Y304" s="553">
        <f>IFERROR(Y297/H297,"0")+IFERROR(Y298/H298,"0")+IFERROR(Y299/H299,"0")+IFERROR(Y300/H300,"0")+IFERROR(Y301/H301,"0")+IFERROR(Y302/H302,"0")+IFERROR(Y303/H303,"0")</f>
        <v>227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1.8222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795</v>
      </c>
      <c r="Y305" s="553">
        <f>IFERROR(SUM(Y297:Y303),"0")</f>
        <v>798.30000000000007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199</v>
      </c>
      <c r="Y307" s="552">
        <f>IFERROR(IF(X307="",0,CEILING((X307/$H307),1)*$H307),"")</f>
        <v>202.79999999999998</v>
      </c>
      <c r="Z307" s="36">
        <f>IFERROR(IF(Y307=0,"",ROUNDUP(Y307/H307,0)*0.01898),"")</f>
        <v>0.49348000000000003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212.08807692307693</v>
      </c>
      <c r="BN307" s="64">
        <f>IFERROR(Y307*I307/H307,"0")</f>
        <v>216.13799999999998</v>
      </c>
      <c r="BO307" s="64">
        <f>IFERROR(1/J307*(X307/H307),"0")</f>
        <v>0.39863782051282054</v>
      </c>
      <c r="BP307" s="64">
        <f>IFERROR(1/J307*(Y307/H307),"0")</f>
        <v>0.40625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182</v>
      </c>
      <c r="Y310" s="552">
        <f>IFERROR(IF(X310="",0,CEILING((X310/$H310),1)*$H310),"")</f>
        <v>183</v>
      </c>
      <c r="Z310" s="36">
        <f>IFERROR(IF(Y310=0,"",ROUNDUP(Y310/H310,0)*0.00651),"")</f>
        <v>0.39711000000000002</v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196.92400000000001</v>
      </c>
      <c r="BN310" s="64">
        <f>IFERROR(Y310*I310/H310,"0")</f>
        <v>198.006</v>
      </c>
      <c r="BO310" s="64">
        <f>IFERROR(1/J310*(X310/H310),"0")</f>
        <v>0.33333333333333337</v>
      </c>
      <c r="BP310" s="64">
        <f>IFERROR(1/J310*(Y310/H310),"0")</f>
        <v>0.3351648351648352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86.179487179487182</v>
      </c>
      <c r="Y312" s="553">
        <f>IFERROR(Y307/H307,"0")+IFERROR(Y308/H308,"0")+IFERROR(Y309/H309,"0")+IFERROR(Y310/H310,"0")+IFERROR(Y311/H311,"0")</f>
        <v>87</v>
      </c>
      <c r="Z312" s="553">
        <f>IFERROR(IF(Z307="",0,Z307),"0")+IFERROR(IF(Z308="",0,Z308),"0")+IFERROR(IF(Z309="",0,Z309),"0")+IFERROR(IF(Z310="",0,Z310),"0")+IFERROR(IF(Z311="",0,Z311),"0")</f>
        <v>0.89058999999999999</v>
      </c>
      <c r="AA312" s="554"/>
      <c r="AB312" s="554"/>
      <c r="AC312" s="554"/>
    </row>
    <row r="313" spans="1:68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381</v>
      </c>
      <c r="Y313" s="553">
        <f>IFERROR(SUM(Y307:Y311),"0")</f>
        <v>385.79999999999995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26</v>
      </c>
      <c r="Y315" s="552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27.60642857142857</v>
      </c>
      <c r="BN315" s="64">
        <f>IFERROR(Y315*I315/H315,"0")</f>
        <v>35.676000000000002</v>
      </c>
      <c r="BO315" s="64">
        <f>IFERROR(1/J315*(X315/H315),"0")</f>
        <v>4.8363095238095233E-2</v>
      </c>
      <c r="BP315" s="64">
        <f>IFERROR(1/J315*(Y315/H315),"0")</f>
        <v>6.25E-2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154</v>
      </c>
      <c r="Y317" s="552">
        <f>IFERROR(IF(X317="",0,CEILING((X317/$H317),1)*$H317),"")</f>
        <v>159.6</v>
      </c>
      <c r="Z317" s="36">
        <f>IFERROR(IF(Y317=0,"",ROUNDUP(Y317/H317,0)*0.01898),"")</f>
        <v>0.36062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163.51500000000001</v>
      </c>
      <c r="BN317" s="64">
        <f>IFERROR(Y317*I317/H317,"0")</f>
        <v>169.46100000000001</v>
      </c>
      <c r="BO317" s="64">
        <f>IFERROR(1/J317*(X317/H317),"0")</f>
        <v>0.28645833333333331</v>
      </c>
      <c r="BP317" s="64">
        <f>IFERROR(1/J317*(Y317/H317),"0")</f>
        <v>0.296875</v>
      </c>
    </row>
    <row r="318" spans="1:68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21.428571428571427</v>
      </c>
      <c r="Y318" s="553">
        <f>IFERROR(Y315/H315,"0")+IFERROR(Y316/H316,"0")+IFERROR(Y317/H317,"0")</f>
        <v>23</v>
      </c>
      <c r="Z318" s="553">
        <f>IFERROR(IF(Z315="",0,Z315),"0")+IFERROR(IF(Z316="",0,Z316),"0")+IFERROR(IF(Z317="",0,Z317),"0")</f>
        <v>0.43653999999999998</v>
      </c>
      <c r="AA318" s="554"/>
      <c r="AB318" s="554"/>
      <c r="AC318" s="554"/>
    </row>
    <row r="319" spans="1:68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180</v>
      </c>
      <c r="Y319" s="553">
        <f>IFERROR(SUM(Y315:Y317),"0")</f>
        <v>193.2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34</v>
      </c>
      <c r="Y321" s="552">
        <f>IFERROR(IF(X321="",0,CEILING((X321/$H321),1)*$H321),"")</f>
        <v>36.480000000000004</v>
      </c>
      <c r="Z321" s="36">
        <f>IFERROR(IF(Y321=0,"",ROUNDUP(Y321/H321,0)*0.00902),"")</f>
        <v>0.10824</v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37.243421052631575</v>
      </c>
      <c r="BN321" s="64">
        <f>IFERROR(Y321*I321/H321,"0")</f>
        <v>39.960000000000008</v>
      </c>
      <c r="BO321" s="64">
        <f>IFERROR(1/J321*(X321/H321),"0")</f>
        <v>8.4728867623604473E-2</v>
      </c>
      <c r="BP321" s="64">
        <f>IFERROR(1/J321*(Y321/H321),"0")</f>
        <v>9.0909090909090925E-2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24</v>
      </c>
      <c r="Y322" s="552">
        <f>IFERROR(IF(X322="",0,CEILING((X322/$H322),1)*$H322),"")</f>
        <v>24.32</v>
      </c>
      <c r="Z322" s="36">
        <f>IFERROR(IF(Y322=0,"",ROUNDUP(Y322/H322,0)*0.00902),"")</f>
        <v>7.2160000000000002E-2</v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25.973684210526319</v>
      </c>
      <c r="BN322" s="64">
        <f>IFERROR(Y322*I322/H322,"0")</f>
        <v>26.32</v>
      </c>
      <c r="BO322" s="64">
        <f>IFERROR(1/J322*(X322/H322),"0")</f>
        <v>5.9808612440191387E-2</v>
      </c>
      <c r="BP322" s="64">
        <f>IFERROR(1/J322*(Y322/H322),"0")</f>
        <v>6.0606060606060608E-2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2</v>
      </c>
      <c r="Y323" s="552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2.3176470588235296</v>
      </c>
      <c r="BN323" s="64">
        <f>IFERROR(Y323*I323/H323,"0")</f>
        <v>2.9550000000000001</v>
      </c>
      <c r="BO323" s="64">
        <f>IFERROR(1/J323*(X323/H323),"0")</f>
        <v>4.3094160741219576E-3</v>
      </c>
      <c r="BP323" s="64">
        <f>IFERROR(1/J323*(Y323/H323),"0")</f>
        <v>5.4945054945054949E-3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4</v>
      </c>
      <c r="Y324" s="552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21.431888544891642</v>
      </c>
      <c r="Y325" s="553">
        <f>IFERROR(Y321/H321,"0")+IFERROR(Y322/H322,"0")+IFERROR(Y323/H323,"0")+IFERROR(Y324/H324,"0")</f>
        <v>23</v>
      </c>
      <c r="Z325" s="553">
        <f>IFERROR(IF(Z321="",0,Z321),"0")+IFERROR(IF(Z322="",0,Z322),"0")+IFERROR(IF(Z323="",0,Z323),"0")+IFERROR(IF(Z324="",0,Z324),"0")</f>
        <v>0.19993</v>
      </c>
      <c r="AA325" s="554"/>
      <c r="AB325" s="554"/>
      <c r="AC325" s="554"/>
    </row>
    <row r="326" spans="1:68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64</v>
      </c>
      <c r="Y326" s="553">
        <f>IFERROR(SUM(Y321:Y324),"0")</f>
        <v>68.45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2</v>
      </c>
      <c r="Y329" s="55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1</v>
      </c>
      <c r="Y331" s="553">
        <f>IFERROR(Y328/H328,"0")+IFERROR(Y329/H329,"0")+IFERROR(Y330/H330,"0")</f>
        <v>1</v>
      </c>
      <c r="Z331" s="553">
        <f>IFERROR(IF(Z328="",0,Z328),"0")+IFERROR(IF(Z329="",0,Z329),"0")+IFERROR(IF(Z330="",0,Z330),"0")</f>
        <v>4.7400000000000003E-3</v>
      </c>
      <c r="AA331" s="554"/>
      <c r="AB331" s="554"/>
      <c r="AC331" s="554"/>
    </row>
    <row r="332" spans="1:68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2</v>
      </c>
      <c r="Y332" s="553">
        <f>IFERROR(SUM(Y328:Y330),"0")</f>
        <v>2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hidden="1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110</v>
      </c>
      <c r="Y336" s="552">
        <f>IFERROR(IF(X336="",0,CEILING((X336/$H336),1)*$H336),"")</f>
        <v>111.30000000000001</v>
      </c>
      <c r="Z336" s="36">
        <f>IFERROR(IF(Y336=0,"",ROUNDUP(Y336/H336,0)*0.00651),"")</f>
        <v>0.34503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123.19999999999997</v>
      </c>
      <c r="BN336" s="64">
        <f>IFERROR(Y336*I336/H336,"0")</f>
        <v>124.65599999999999</v>
      </c>
      <c r="BO336" s="64">
        <f>IFERROR(1/J336*(X336/H336),"0")</f>
        <v>0.28780743066457354</v>
      </c>
      <c r="BP336" s="64">
        <f>IFERROR(1/J336*(Y336/H336),"0")</f>
        <v>0.29120879120879123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254</v>
      </c>
      <c r="Y337" s="552">
        <f>IFERROR(IF(X337="",0,CEILING((X337/$H337),1)*$H337),"")</f>
        <v>254.10000000000002</v>
      </c>
      <c r="Z337" s="36">
        <f>IFERROR(IF(Y337=0,"",ROUNDUP(Y337/H337,0)*0.00651),"")</f>
        <v>0.78771000000000002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283.02857142857141</v>
      </c>
      <c r="BN337" s="64">
        <f>IFERROR(Y337*I337/H337,"0")</f>
        <v>283.14</v>
      </c>
      <c r="BO337" s="64">
        <f>IFERROR(1/J337*(X337/H337),"0")</f>
        <v>0.66457352171637885</v>
      </c>
      <c r="BP337" s="64">
        <f>IFERROR(1/J337*(Y337/H337),"0")</f>
        <v>0.66483516483516492</v>
      </c>
    </row>
    <row r="338" spans="1:68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173.33333333333331</v>
      </c>
      <c r="Y338" s="553">
        <f>IFERROR(Y335/H335,"0")+IFERROR(Y336/H336,"0")+IFERROR(Y337/H337,"0")</f>
        <v>174</v>
      </c>
      <c r="Z338" s="553">
        <f>IFERROR(IF(Z335="",0,Z335),"0")+IFERROR(IF(Z336="",0,Z336),"0")+IFERROR(IF(Z337="",0,Z337),"0")</f>
        <v>1.1327400000000001</v>
      </c>
      <c r="AA338" s="554"/>
      <c r="AB338" s="554"/>
      <c r="AC338" s="554"/>
    </row>
    <row r="339" spans="1:68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364</v>
      </c>
      <c r="Y339" s="553">
        <f>IFERROR(SUM(Y335:Y337),"0")</f>
        <v>365.40000000000003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171</v>
      </c>
      <c r="Y343" s="552">
        <f t="shared" ref="Y343:Y349" si="43">IFERROR(IF(X343="",0,CEILING((X343/$H343),1)*$H343),"")</f>
        <v>180</v>
      </c>
      <c r="Z343" s="36">
        <f>IFERROR(IF(Y343=0,"",ROUNDUP(Y343/H343,0)*0.02175),"")</f>
        <v>0.26100000000000001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176.47200000000001</v>
      </c>
      <c r="BN343" s="64">
        <f t="shared" ref="BN343:BN349" si="45">IFERROR(Y343*I343/H343,"0")</f>
        <v>185.76000000000002</v>
      </c>
      <c r="BO343" s="64">
        <f t="shared" ref="BO343:BO349" si="46">IFERROR(1/J343*(X343/H343),"0")</f>
        <v>0.23749999999999999</v>
      </c>
      <c r="BP343" s="64">
        <f t="shared" ref="BP343:BP349" si="47">IFERROR(1/J343*(Y343/H343),"0")</f>
        <v>0.25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573</v>
      </c>
      <c r="Y344" s="552">
        <f t="shared" si="43"/>
        <v>585</v>
      </c>
      <c r="Z344" s="36">
        <f>IFERROR(IF(Y344=0,"",ROUNDUP(Y344/H344,0)*0.02175),"")</f>
        <v>0.84824999999999995</v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591.33600000000001</v>
      </c>
      <c r="BN344" s="64">
        <f t="shared" si="45"/>
        <v>603.72</v>
      </c>
      <c r="BO344" s="64">
        <f t="shared" si="46"/>
        <v>0.79583333333333339</v>
      </c>
      <c r="BP344" s="64">
        <f t="shared" si="47"/>
        <v>0.8125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645</v>
      </c>
      <c r="Y346" s="552">
        <f t="shared" si="43"/>
        <v>645</v>
      </c>
      <c r="Z346" s="36">
        <f>IFERROR(IF(Y346=0,"",ROUNDUP(Y346/H346,0)*0.02175),"")</f>
        <v>0.93524999999999991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665.64</v>
      </c>
      <c r="BN346" s="64">
        <f t="shared" si="45"/>
        <v>665.64</v>
      </c>
      <c r="BO346" s="64">
        <f t="shared" si="46"/>
        <v>0.89583333333333326</v>
      </c>
      <c r="BP346" s="64">
        <f t="shared" si="47"/>
        <v>0.89583333333333326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56</v>
      </c>
      <c r="Y348" s="552">
        <f t="shared" si="43"/>
        <v>60</v>
      </c>
      <c r="Z348" s="36">
        <f>IFERROR(IF(Y348=0,"",ROUNDUP(Y348/H348,0)*0.00902),"")</f>
        <v>0.10824</v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58.351999999999997</v>
      </c>
      <c r="BN348" s="64">
        <f t="shared" si="45"/>
        <v>62.52</v>
      </c>
      <c r="BO348" s="64">
        <f t="shared" si="46"/>
        <v>8.484848484848484E-2</v>
      </c>
      <c r="BP348" s="64">
        <f t="shared" si="47"/>
        <v>9.0909090909090912E-2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76</v>
      </c>
      <c r="Y349" s="552">
        <f t="shared" si="43"/>
        <v>80</v>
      </c>
      <c r="Z349" s="36">
        <f>IFERROR(IF(Y349=0,"",ROUNDUP(Y349/H349,0)*0.00902),"")</f>
        <v>0.14432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79.191999999999993</v>
      </c>
      <c r="BN349" s="64">
        <f t="shared" si="45"/>
        <v>83.36</v>
      </c>
      <c r="BO349" s="64">
        <f t="shared" si="46"/>
        <v>0.11515151515151514</v>
      </c>
      <c r="BP349" s="64">
        <f t="shared" si="47"/>
        <v>0.12121212121212122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119</v>
      </c>
      <c r="Y350" s="553">
        <f>IFERROR(Y343/H343,"0")+IFERROR(Y344/H344,"0")+IFERROR(Y345/H345,"0")+IFERROR(Y346/H346,"0")+IFERROR(Y347/H347,"0")+IFERROR(Y348/H348,"0")+IFERROR(Y349/H349,"0")</f>
        <v>122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2.2970599999999997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1521</v>
      </c>
      <c r="Y351" s="553">
        <f>IFERROR(SUM(Y343:Y349),"0")</f>
        <v>1550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hidden="1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118</v>
      </c>
      <c r="Y378" s="552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124.80466666666666</v>
      </c>
      <c r="BN378" s="64">
        <f>IFERROR(Y378*I378/H378,"0")</f>
        <v>133.26599999999999</v>
      </c>
      <c r="BO378" s="64">
        <f>IFERROR(1/J378*(X378/H378),"0")</f>
        <v>0.2048611111111111</v>
      </c>
      <c r="BP378" s="64">
        <f>IFERROR(1/J378*(Y378/H378),"0")</f>
        <v>0.21875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172</v>
      </c>
      <c r="Y379" s="552">
        <f>IFERROR(IF(X379="",0,CEILING((X379/$H379),1)*$H379),"")</f>
        <v>172.79999999999998</v>
      </c>
      <c r="Z379" s="36">
        <f>IFERROR(IF(Y379=0,"",ROUNDUP(Y379/H379,0)*0.00651),"")</f>
        <v>0.46872000000000003</v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190.92000000000002</v>
      </c>
      <c r="BN379" s="64">
        <f>IFERROR(Y379*I379/H379,"0")</f>
        <v>191.80800000000002</v>
      </c>
      <c r="BO379" s="64">
        <f>IFERROR(1/J379*(X379/H379),"0")</f>
        <v>0.39377289377289382</v>
      </c>
      <c r="BP379" s="64">
        <f>IFERROR(1/J379*(Y379/H379),"0")</f>
        <v>0.39560439560439564</v>
      </c>
    </row>
    <row r="380" spans="1:68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84.777777777777786</v>
      </c>
      <c r="Y380" s="553">
        <f>IFERROR(Y378/H378,"0")+IFERROR(Y379/H379,"0")</f>
        <v>86</v>
      </c>
      <c r="Z380" s="553">
        <f>IFERROR(IF(Z378="",0,Z378),"0")+IFERROR(IF(Z379="",0,Z379),"0")</f>
        <v>0.73443999999999998</v>
      </c>
      <c r="AA380" s="554"/>
      <c r="AB380" s="554"/>
      <c r="AC380" s="554"/>
    </row>
    <row r="381" spans="1:68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290</v>
      </c>
      <c r="Y381" s="553">
        <f>IFERROR(SUM(Y378:Y379),"0")</f>
        <v>298.79999999999995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38</v>
      </c>
      <c r="Y431" s="552">
        <f t="shared" ref="Y431:Y443" si="54">IFERROR(IF(X431="",0,CEILING((X431/$H431),1)*$H431),"")</f>
        <v>42.24</v>
      </c>
      <c r="Z431" s="36">
        <f t="shared" ref="Z431:Z437" si="55">IFERROR(IF(Y431=0,"",ROUNDUP(Y431/H431,0)*0.01196),"")</f>
        <v>9.5680000000000001E-2</v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40.590909090909086</v>
      </c>
      <c r="BN431" s="64">
        <f t="shared" ref="BN431:BN443" si="57">IFERROR(Y431*I431/H431,"0")</f>
        <v>45.12</v>
      </c>
      <c r="BO431" s="64">
        <f t="shared" ref="BO431:BO443" si="58">IFERROR(1/J431*(X431/H431),"0")</f>
        <v>6.9201631701631697E-2</v>
      </c>
      <c r="BP431" s="64">
        <f t="shared" ref="BP431:BP443" si="59">IFERROR(1/J431*(Y431/H431),"0")</f>
        <v>7.6923076923076927E-2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44</v>
      </c>
      <c r="Y436" s="552">
        <f t="shared" si="54"/>
        <v>47.52</v>
      </c>
      <c r="Z436" s="36">
        <f t="shared" si="55"/>
        <v>0.10764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47</v>
      </c>
      <c r="BN436" s="64">
        <f t="shared" si="57"/>
        <v>50.760000000000005</v>
      </c>
      <c r="BO436" s="64">
        <f t="shared" si="58"/>
        <v>8.0128205128205121E-2</v>
      </c>
      <c r="BP436" s="64">
        <f t="shared" si="59"/>
        <v>8.6538461538461536E-2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31</v>
      </c>
      <c r="Y439" s="552">
        <f t="shared" si="54"/>
        <v>33.6</v>
      </c>
      <c r="Z439" s="36">
        <f>IFERROR(IF(Y439=0,"",ROUNDUP(Y439/H439,0)*0.00902),"")</f>
        <v>6.3140000000000002E-2</v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44.756250000000001</v>
      </c>
      <c r="BN439" s="64">
        <f t="shared" si="57"/>
        <v>48.510000000000005</v>
      </c>
      <c r="BO439" s="64">
        <f t="shared" si="58"/>
        <v>4.892676767676768E-2</v>
      </c>
      <c r="BP439" s="64">
        <f t="shared" si="59"/>
        <v>5.3030303030303039E-2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8</v>
      </c>
      <c r="Y442" s="552">
        <f t="shared" si="54"/>
        <v>9.6</v>
      </c>
      <c r="Z442" s="36">
        <f>IFERROR(IF(Y442=0,"",ROUNDUP(Y442/H442,0)*0.00651),"")</f>
        <v>2.6040000000000001E-2</v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8.6000000000000014</v>
      </c>
      <c r="BN442" s="64">
        <f t="shared" si="57"/>
        <v>10.32</v>
      </c>
      <c r="BO442" s="64">
        <f t="shared" si="58"/>
        <v>1.8315018315018316E-2</v>
      </c>
      <c r="BP442" s="64">
        <f t="shared" si="59"/>
        <v>2.197802197802198E-2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25.321969696969692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0.29250000000000004</v>
      </c>
      <c r="AA444" s="554"/>
      <c r="AB444" s="554"/>
      <c r="AC444" s="55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121</v>
      </c>
      <c r="Y445" s="553">
        <f>IFERROR(SUM(Y431:Y443),"0")</f>
        <v>132.96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89</v>
      </c>
      <c r="Y447" s="552">
        <f>IFERROR(IF(X447="",0,CEILING((X447/$H447),1)*$H447),"")</f>
        <v>89.76</v>
      </c>
      <c r="Z447" s="36">
        <f>IFERROR(IF(Y447=0,"",ROUNDUP(Y447/H447,0)*0.01196),"")</f>
        <v>0.20332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95.068181818181813</v>
      </c>
      <c r="BN447" s="64">
        <f>IFERROR(Y447*I447/H447,"0")</f>
        <v>95.88</v>
      </c>
      <c r="BO447" s="64">
        <f>IFERROR(1/J447*(X447/H447),"0")</f>
        <v>0.16207750582750582</v>
      </c>
      <c r="BP447" s="64">
        <f>IFERROR(1/J447*(Y447/H447),"0")</f>
        <v>0.16346153846153846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16.856060606060606</v>
      </c>
      <c r="Y450" s="553">
        <f>IFERROR(Y447/H447,"0")+IFERROR(Y448/H448,"0")+IFERROR(Y449/H449,"0")</f>
        <v>17</v>
      </c>
      <c r="Z450" s="553">
        <f>IFERROR(IF(Z447="",0,Z447),"0")+IFERROR(IF(Z448="",0,Z448),"0")+IFERROR(IF(Z449="",0,Z449),"0")</f>
        <v>0.20332</v>
      </c>
      <c r="AA450" s="554"/>
      <c r="AB450" s="554"/>
      <c r="AC450" s="55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89</v>
      </c>
      <c r="Y451" s="553">
        <f>IFERROR(SUM(Y447:Y449),"0")</f>
        <v>89.76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17</v>
      </c>
      <c r="Y453" s="552">
        <f t="shared" ref="Y453:Y458" si="60">IFERROR(IF(X453="",0,CEILING((X453/$H453),1)*$H453),"")</f>
        <v>21.12</v>
      </c>
      <c r="Z453" s="36">
        <f>IFERROR(IF(Y453=0,"",ROUNDUP(Y453/H453,0)*0.01196),"")</f>
        <v>4.7840000000000001E-2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18.159090909090907</v>
      </c>
      <c r="BN453" s="64">
        <f t="shared" ref="BN453:BN458" si="62">IFERROR(Y453*I453/H453,"0")</f>
        <v>22.56</v>
      </c>
      <c r="BO453" s="64">
        <f t="shared" ref="BO453:BO458" si="63">IFERROR(1/J453*(X453/H453),"0")</f>
        <v>3.0958624708624712E-2</v>
      </c>
      <c r="BP453" s="64">
        <f t="shared" ref="BP453:BP458" si="64">IFERROR(1/J453*(Y453/H453),"0")</f>
        <v>3.8461538461538464E-2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64</v>
      </c>
      <c r="Y454" s="552">
        <f t="shared" si="60"/>
        <v>68.64</v>
      </c>
      <c r="Z454" s="36">
        <f>IFERROR(IF(Y454=0,"",ROUNDUP(Y454/H454,0)*0.01196),"")</f>
        <v>0.15548000000000001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68.36363636363636</v>
      </c>
      <c r="BN454" s="64">
        <f t="shared" si="62"/>
        <v>73.319999999999993</v>
      </c>
      <c r="BO454" s="64">
        <f t="shared" si="63"/>
        <v>0.11655011655011656</v>
      </c>
      <c r="BP454" s="64">
        <f t="shared" si="64"/>
        <v>0.125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60</v>
      </c>
      <c r="Y455" s="552">
        <f t="shared" si="60"/>
        <v>63.36</v>
      </c>
      <c r="Z455" s="36">
        <f>IFERROR(IF(Y455=0,"",ROUNDUP(Y455/H455,0)*0.01196),"")</f>
        <v>0.14352000000000001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64.090909090909079</v>
      </c>
      <c r="BN455" s="64">
        <f t="shared" si="62"/>
        <v>67.679999999999993</v>
      </c>
      <c r="BO455" s="64">
        <f t="shared" si="63"/>
        <v>0.10926573426573427</v>
      </c>
      <c r="BP455" s="64">
        <f t="shared" si="64"/>
        <v>0.11538461538461539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20</v>
      </c>
      <c r="Y456" s="552">
        <f t="shared" si="60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28.875</v>
      </c>
      <c r="BN456" s="64">
        <f t="shared" si="62"/>
        <v>34.65</v>
      </c>
      <c r="BO456" s="64">
        <f t="shared" si="63"/>
        <v>3.1565656565656568E-2</v>
      </c>
      <c r="BP456" s="64">
        <f t="shared" si="64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16</v>
      </c>
      <c r="Y457" s="552">
        <f t="shared" si="60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22.3</v>
      </c>
      <c r="BN457" s="64">
        <f t="shared" si="62"/>
        <v>26.76</v>
      </c>
      <c r="BO457" s="64">
        <f t="shared" si="63"/>
        <v>2.5252525252525256E-2</v>
      </c>
      <c r="BP457" s="64">
        <f t="shared" si="64"/>
        <v>3.0303030303030304E-2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21</v>
      </c>
      <c r="Y458" s="552">
        <f t="shared" si="60"/>
        <v>24</v>
      </c>
      <c r="Z458" s="36">
        <f>IFERROR(IF(Y458=0,"",ROUNDUP(Y458/H458,0)*0.00902),"")</f>
        <v>4.5100000000000001E-2</v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29.268750000000004</v>
      </c>
      <c r="BN458" s="64">
        <f t="shared" si="62"/>
        <v>33.450000000000003</v>
      </c>
      <c r="BO458" s="64">
        <f t="shared" si="63"/>
        <v>3.3143939393939392E-2</v>
      </c>
      <c r="BP458" s="64">
        <f t="shared" si="64"/>
        <v>3.787878787878788E-2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38.579545454545453</v>
      </c>
      <c r="Y459" s="553">
        <f>IFERROR(Y453/H453,"0")+IFERROR(Y454/H454,"0")+IFERROR(Y455/H455,"0")+IFERROR(Y456/H456,"0")+IFERROR(Y457/H457,"0")+IFERROR(Y458/H458,"0")</f>
        <v>43</v>
      </c>
      <c r="Z459" s="553">
        <f>IFERROR(IF(Z453="",0,Z453),"0")+IFERROR(IF(Z454="",0,Z454),"0")+IFERROR(IF(Z455="",0,Z455),"0")+IFERROR(IF(Z456="",0,Z456),"0")+IFERROR(IF(Z457="",0,Z457),"0")+IFERROR(IF(Z458="",0,Z458),"0")</f>
        <v>0.4731200000000001</v>
      </c>
      <c r="AA459" s="554"/>
      <c r="AB459" s="554"/>
      <c r="AC459" s="55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198</v>
      </c>
      <c r="Y460" s="553">
        <f>IFERROR(SUM(Y453:Y458),"0")</f>
        <v>220.32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77</v>
      </c>
      <c r="Y484" s="552">
        <f>IFERROR(IF(X484="",0,CEILING((X484/$H484),1)*$H484),"")</f>
        <v>79.8</v>
      </c>
      <c r="Z484" s="36">
        <f>IFERROR(IF(Y484=0,"",ROUNDUP(Y484/H484,0)*0.00902),"")</f>
        <v>0.17138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81.95</v>
      </c>
      <c r="BN484" s="64">
        <f>IFERROR(Y484*I484/H484,"0")</f>
        <v>84.929999999999993</v>
      </c>
      <c r="BO484" s="64">
        <f>IFERROR(1/J484*(X484/H484),"0")</f>
        <v>0.1388888888888889</v>
      </c>
      <c r="BP484" s="64">
        <f>IFERROR(1/J484*(Y484/H484),"0")</f>
        <v>0.14393939393939395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18.333333333333332</v>
      </c>
      <c r="Y485" s="553">
        <f>IFERROR(Y483/H483,"0")+IFERROR(Y484/H484,"0")</f>
        <v>19</v>
      </c>
      <c r="Z485" s="553">
        <f>IFERROR(IF(Z483="",0,Z483),"0")+IFERROR(IF(Z484="",0,Z484),"0")</f>
        <v>0.17138</v>
      </c>
      <c r="AA485" s="554"/>
      <c r="AB485" s="554"/>
      <c r="AC485" s="55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77</v>
      </c>
      <c r="Y486" s="553">
        <f>IFERROR(SUM(Y483:Y484),"0")</f>
        <v>79.8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hidden="1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8724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8908.2499999999982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9328.7892747646802</v>
      </c>
      <c r="Y503" s="553">
        <f>IFERROR(SUM(BN22:BN499),"0")</f>
        <v>9528.7880000000041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17</v>
      </c>
      <c r="Y504" s="38">
        <f>ROUNDUP(SUM(BP22:BP499),0)</f>
        <v>17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9753.7892747646802</v>
      </c>
      <c r="Y505" s="553">
        <f>GrossWeightTotalR+PalletQtyTotalR*25</f>
        <v>9953.7880000000041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2269.8484167697529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2309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19.627420000000001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345.6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613.80000000000007</v>
      </c>
      <c r="E512" s="46">
        <f>IFERROR(Y87*1,"0")+IFERROR(Y88*1,"0")+IFERROR(Y89*1,"0")+IFERROR(Y93*1,"0")+IFERROR(Y94*1,"0")+IFERROR(Y95*1,"0")+IFERROR(Y96*1,"0")+IFERROR(Y97*1,"0")</f>
        <v>731.7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686.16000000000008</v>
      </c>
      <c r="G512" s="46">
        <f>IFERROR(Y128*1,"0")+IFERROR(Y129*1,"0")+IFERROR(Y133*1,"0")+IFERROR(Y134*1,"0")+IFERROR(Y138*1,"0")+IFERROR(Y139*1,"0")</f>
        <v>251.60000000000002</v>
      </c>
      <c r="H512" s="46">
        <f>IFERROR(Y144*1,"0")+IFERROR(Y148*1,"0")+IFERROR(Y149*1,"0")+IFERROR(Y150*1,"0")</f>
        <v>219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404.88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1110.5999999999999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13.32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45.6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1748.9499999999996</v>
      </c>
      <c r="S512" s="46">
        <f>IFERROR(Y335*1,"0")+IFERROR(Y336*1,"0")+IFERROR(Y337*1,"0")</f>
        <v>365.40000000000003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1550</v>
      </c>
      <c r="U512" s="46">
        <f>IFERROR(Y368*1,"0")+IFERROR(Y369*1,"0")+IFERROR(Y370*1,"0")+IFERROR(Y374*1,"0")+IFERROR(Y378*1,"0")+IFERROR(Y379*1,"0")+IFERROR(Y383*1,"0")</f>
        <v>298.79999999999995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443.04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79.8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9"/>
        <filter val="1 521,00"/>
        <filter val="1,00"/>
        <filter val="10,00"/>
        <filter val="103,00"/>
        <filter val="104,00"/>
        <filter val="108,00"/>
        <filter val="110,00"/>
        <filter val="118,00"/>
        <filter val="119,00"/>
        <filter val="121,00"/>
        <filter val="122,00"/>
        <filter val="124,50"/>
        <filter val="149,00"/>
        <filter val="153,00"/>
        <filter val="154,00"/>
        <filter val="16,00"/>
        <filter val="16,79"/>
        <filter val="16,86"/>
        <filter val="160,74"/>
        <filter val="161,00"/>
        <filter val="167,00"/>
        <filter val="169,00"/>
        <filter val="17"/>
        <filter val="17,00"/>
        <filter val="171,00"/>
        <filter val="172,00"/>
        <filter val="173,33"/>
        <filter val="174,76"/>
        <filter val="18,33"/>
        <filter val="18,75"/>
        <filter val="180,00"/>
        <filter val="182,00"/>
        <filter val="187,00"/>
        <filter val="189,00"/>
        <filter val="191,00"/>
        <filter val="192,35"/>
        <filter val="198,00"/>
        <filter val="199,00"/>
        <filter val="2 269,85"/>
        <filter val="2,00"/>
        <filter val="2,78"/>
        <filter val="20,00"/>
        <filter val="21,00"/>
        <filter val="21,43"/>
        <filter val="225,71"/>
        <filter val="229,00"/>
        <filter val="239,00"/>
        <filter val="24,00"/>
        <filter val="25,32"/>
        <filter val="25,40"/>
        <filter val="254,00"/>
        <filter val="259,00"/>
        <filter val="26,00"/>
        <filter val="264,00"/>
        <filter val="288,00"/>
        <filter val="29,17"/>
        <filter val="290,00"/>
        <filter val="292,08"/>
        <filter val="3,00"/>
        <filter val="3,75"/>
        <filter val="31,00"/>
        <filter val="32,00"/>
        <filter val="329,00"/>
        <filter val="337,00"/>
        <filter val="338,00"/>
        <filter val="339,00"/>
        <filter val="34,00"/>
        <filter val="35,19"/>
        <filter val="36,00"/>
        <filter val="364,00"/>
        <filter val="367,00"/>
        <filter val="37,00"/>
        <filter val="38,00"/>
        <filter val="38,13"/>
        <filter val="38,25"/>
        <filter val="38,58"/>
        <filter val="381,00"/>
        <filter val="398,00"/>
        <filter val="4,00"/>
        <filter val="40,83"/>
        <filter val="44,00"/>
        <filter val="45,00"/>
        <filter val="46,61"/>
        <filter val="462,00"/>
        <filter val="47,00"/>
        <filter val="48,00"/>
        <filter val="48,20"/>
        <filter val="5,00"/>
        <filter val="505,00"/>
        <filter val="53,00"/>
        <filter val="55,00"/>
        <filter val="56,00"/>
        <filter val="573,00"/>
        <filter val="59,00"/>
        <filter val="6,00"/>
        <filter val="6,06"/>
        <filter val="6,67"/>
        <filter val="60,00"/>
        <filter val="63,00"/>
        <filter val="64,00"/>
        <filter val="645,00"/>
        <filter val="662,00"/>
        <filter val="67,70"/>
        <filter val="68,00"/>
        <filter val="68,41"/>
        <filter val="7,00"/>
        <filter val="701,00"/>
        <filter val="74,00"/>
        <filter val="76,00"/>
        <filter val="77,00"/>
        <filter val="795,00"/>
        <filter val="8 724,00"/>
        <filter val="8,00"/>
        <filter val="84,78"/>
        <filter val="86,18"/>
        <filter val="89,00"/>
        <filter val="9 328,79"/>
        <filter val="9 753,79"/>
        <filter val="9,00"/>
        <filter val="93,00"/>
        <filter val="94,00"/>
        <filter val="95,00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