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62" i="1" l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8" i="1"/>
  <c r="AD69" i="1"/>
  <c r="AD70" i="1"/>
  <c r="AD71" i="1"/>
  <c r="AD72" i="1"/>
  <c r="AD73" i="1"/>
  <c r="AD74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2" i="1"/>
  <c r="AC23" i="1"/>
  <c r="AC24" i="1"/>
  <c r="AC26" i="1"/>
  <c r="AC27" i="1"/>
  <c r="AC28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V48" i="1" s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3" i="1"/>
  <c r="S64" i="1"/>
  <c r="S65" i="1"/>
  <c r="V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7" i="1"/>
  <c r="M8" i="1"/>
  <c r="M9" i="1"/>
  <c r="M10" i="1"/>
  <c r="M6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6" i="1" s="1"/>
  <c r="K96" i="1"/>
  <c r="K9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7" i="1"/>
  <c r="W6" i="1"/>
  <c r="X6" i="1"/>
  <c r="Y6" i="1"/>
  <c r="AC6" i="1"/>
  <c r="N6" i="1"/>
  <c r="O6" i="1"/>
  <c r="P6" i="1"/>
  <c r="Q6" i="1"/>
  <c r="R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AF6" i="1" l="1"/>
  <c r="AB6" i="1"/>
  <c r="AA6" i="1"/>
  <c r="Z6" i="1"/>
  <c r="S6" i="1"/>
  <c r="J6" i="1"/>
  <c r="I6" i="1"/>
</calcChain>
</file>

<file path=xl/sharedStrings.xml><?xml version="1.0" encoding="utf-8"?>
<sst xmlns="http://schemas.openxmlformats.org/spreadsheetml/2006/main" count="227" uniqueCount="123">
  <si>
    <t>Период: 23.10.2025 - 30.10.2025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</si>
  <si>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</si>
  <si>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</si>
  <si>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</si>
  <si>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</si>
  <si>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</si>
  <si>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</si>
  <si>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</si>
  <si>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</si>
  <si>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</si>
  <si>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</si>
  <si>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</si>
  <si>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3986 Ароматная с/к в/у 1/250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</si>
  <si>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</si>
  <si>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</si>
  <si>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</si>
  <si>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</si>
  <si>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</si>
  <si>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</si>
  <si>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</si>
  <si>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</si>
  <si>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</si>
  <si>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</si>
  <si>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</si>
  <si>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</si>
  <si>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</si>
  <si>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</si>
  <si>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</si>
  <si>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</si>
  <si>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</si>
  <si>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</si>
  <si>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</si>
  <si>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</si>
  <si>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</si>
  <si>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</si>
  <si>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</si>
  <si>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</si>
  <si>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</si>
  <si>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</si>
  <si>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</si>
  <si>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</si>
  <si>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</si>
  <si>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</si>
  <si>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</si>
  <si>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</si>
  <si>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</si>
  <si>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</si>
  <si>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</si>
  <si>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</si>
  <si>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</si>
  <si>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</si>
  <si>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</si>
  <si>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</si>
  <si>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</si>
  <si>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</si>
  <si>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</si>
  <si>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</si>
  <si>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</si>
  <si>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</si>
  <si>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</si>
  <si>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</si>
  <si>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</si>
  <si>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</si>
  <si>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</si>
  <si>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</si>
  <si>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</si>
  <si>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</si>
  <si>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</si>
  <si>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</si>
  <si>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</si>
  <si>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</si>
  <si>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</si>
  <si>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</si>
  <si>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</si>
  <si>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</si>
  <si>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</si>
  <si>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</si>
  <si>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</si>
  <si>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</si>
  <si>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</si>
  <si>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7157 СЕРВЕЛАТ ЗЕРНИСНЫЙ ПМ в/к в/у_50с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</si>
  <si>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</si>
  <si>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</si>
  <si>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</si>
  <si>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</si>
  <si>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</si>
  <si>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</si>
  <si>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</si>
  <si>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</si>
  <si>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</si>
  <si>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</si>
  <si>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</si>
  <si>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</si>
  <si>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7332 БОЯРСКАЯ ПМ п/к в/у 0.28кг_СНГ  ОСТАНКИНО</t>
  </si>
  <si>
    <t>7333 СЕРВЕЛАТ ОХОТНИЧИЙ ПМ в/к в/у 0.28кг_СНГ  ОСТАНКИНО</t>
  </si>
  <si>
    <t>7343 СЕЙЧАС СЕЗОН ПМ вар п/о 0,4кг  ОСТАНКИНО</t>
  </si>
  <si>
    <t>БОНУС СОЧНЫЕ сос п/о мгс 0.41кг_UZ (6087)  ОСТАНКИНО</t>
  </si>
  <si>
    <t>6220 ГОВЯЖЬЯ Папа может вар п/о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</si>
  <si>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</si>
  <si>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</si>
  <si>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</si>
  <si>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</si>
  <si>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</si>
  <si>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</si>
  <si>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</si>
  <si>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</si>
  <si>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</si>
  <si>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</si>
  <si>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тк Вит</t>
  </si>
  <si>
    <t>пр</t>
  </si>
  <si>
    <t>комен</t>
  </si>
  <si>
    <t>скид</t>
  </si>
  <si>
    <t>вес</t>
  </si>
  <si>
    <t>30,10,</t>
  </si>
  <si>
    <t>31,10,</t>
  </si>
  <si>
    <t>03,11г</t>
  </si>
  <si>
    <t>04,11,</t>
  </si>
  <si>
    <t>10,10,</t>
  </si>
  <si>
    <t>17,10,</t>
  </si>
  <si>
    <t>24,10,</t>
  </si>
  <si>
    <t>8,8т</t>
  </si>
  <si>
    <t>вывод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</si>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</sst>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10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4-30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0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21.10.2025 - 28.10.2025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тк Вит</v>
          </cell>
          <cell r="X4" t="str">
            <v>тк Вит</v>
          </cell>
          <cell r="Y4" t="str">
            <v>тк Вит</v>
          </cell>
          <cell r="Z4" t="str">
            <v>ср</v>
          </cell>
          <cell r="AA4" t="str">
            <v>ср</v>
          </cell>
          <cell r="AB4" t="str">
            <v>ср</v>
          </cell>
          <cell r="AC4" t="str">
            <v>пр</v>
          </cell>
          <cell r="AD4" t="str">
            <v>комен</v>
          </cell>
          <cell r="AE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29,10,</v>
          </cell>
          <cell r="L5" t="str">
            <v>30,10,</v>
          </cell>
          <cell r="M5" t="str">
            <v>31,10,</v>
          </cell>
          <cell r="T5" t="str">
            <v>03,11,</v>
          </cell>
          <cell r="Z5" t="str">
            <v>10,10,</v>
          </cell>
          <cell r="AA5" t="str">
            <v>17,10,</v>
          </cell>
          <cell r="AB5" t="str">
            <v>24,10,</v>
          </cell>
          <cell r="AC5" t="str">
            <v>28,10,</v>
          </cell>
        </row>
        <row r="6">
          <cell r="E6">
            <v>73754.003000000012</v>
          </cell>
          <cell r="F6">
            <v>62835.12799999999</v>
          </cell>
          <cell r="I6">
            <v>75837.244999999995</v>
          </cell>
          <cell r="J6">
            <v>-2083.2420000000002</v>
          </cell>
          <cell r="K6">
            <v>16040</v>
          </cell>
          <cell r="L6">
            <v>27986</v>
          </cell>
          <cell r="M6">
            <v>4260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14750.800599999999</v>
          </cell>
          <cell r="T6">
            <v>40250</v>
          </cell>
          <cell r="W6">
            <v>40250</v>
          </cell>
          <cell r="X6">
            <v>0</v>
          </cell>
          <cell r="Y6">
            <v>0</v>
          </cell>
          <cell r="Z6">
            <v>15842.563600000005</v>
          </cell>
          <cell r="AA6">
            <v>14739.2006</v>
          </cell>
          <cell r="AB6">
            <v>14793.216000000006</v>
          </cell>
          <cell r="AC6">
            <v>20030.155000000002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844</v>
          </cell>
          <cell r="D7">
            <v>310</v>
          </cell>
          <cell r="E7">
            <v>610</v>
          </cell>
          <cell r="F7">
            <v>520</v>
          </cell>
          <cell r="G7">
            <v>0.4</v>
          </cell>
          <cell r="H7">
            <v>60</v>
          </cell>
          <cell r="I7">
            <v>632</v>
          </cell>
          <cell r="J7">
            <v>-22</v>
          </cell>
          <cell r="K7">
            <v>160</v>
          </cell>
          <cell r="L7">
            <v>320</v>
          </cell>
          <cell r="M7">
            <v>0</v>
          </cell>
          <cell r="S7">
            <v>122</v>
          </cell>
          <cell r="T7">
            <v>160</v>
          </cell>
          <cell r="U7">
            <v>9.5081967213114762</v>
          </cell>
          <cell r="V7">
            <v>4.2622950819672134</v>
          </cell>
          <cell r="W7">
            <v>160</v>
          </cell>
          <cell r="Z7">
            <v>143</v>
          </cell>
          <cell r="AA7">
            <v>120.4</v>
          </cell>
          <cell r="AB7">
            <v>127.4</v>
          </cell>
          <cell r="AC7">
            <v>122</v>
          </cell>
          <cell r="AD7">
            <v>0</v>
          </cell>
          <cell r="AE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212</v>
          </cell>
          <cell r="D8">
            <v>2</v>
          </cell>
          <cell r="E8">
            <v>46</v>
          </cell>
          <cell r="F8">
            <v>167</v>
          </cell>
          <cell r="G8">
            <v>0.25</v>
          </cell>
          <cell r="H8">
            <v>120</v>
          </cell>
          <cell r="I8">
            <v>47</v>
          </cell>
          <cell r="J8">
            <v>-1</v>
          </cell>
          <cell r="K8">
            <v>0</v>
          </cell>
          <cell r="L8">
            <v>0</v>
          </cell>
          <cell r="M8">
            <v>0</v>
          </cell>
          <cell r="S8">
            <v>9.1999999999999993</v>
          </cell>
          <cell r="U8">
            <v>18.15217391304348</v>
          </cell>
          <cell r="V8">
            <v>18.15217391304348</v>
          </cell>
          <cell r="Z8">
            <v>20.6</v>
          </cell>
          <cell r="AA8">
            <v>12</v>
          </cell>
          <cell r="AB8">
            <v>11.6</v>
          </cell>
          <cell r="AC8">
            <v>9</v>
          </cell>
          <cell r="AD8">
            <v>0</v>
          </cell>
          <cell r="AE8">
            <v>0</v>
          </cell>
        </row>
        <row r="9">
          <cell r="A9" t="str">
            <v>3986 Ароматная с/к в/у 1/250 ОСТАНКИНО</v>
          </cell>
          <cell r="B9" t="str">
            <v>шт</v>
          </cell>
          <cell r="C9">
            <v>944</v>
          </cell>
          <cell r="D9">
            <v>272</v>
          </cell>
          <cell r="E9">
            <v>547</v>
          </cell>
          <cell r="F9">
            <v>922</v>
          </cell>
          <cell r="G9">
            <v>0.25</v>
          </cell>
          <cell r="H9" t="e">
            <v>#N/A</v>
          </cell>
          <cell r="I9">
            <v>564</v>
          </cell>
          <cell r="J9">
            <v>-17</v>
          </cell>
          <cell r="K9">
            <v>0</v>
          </cell>
          <cell r="L9">
            <v>400</v>
          </cell>
          <cell r="M9">
            <v>0</v>
          </cell>
          <cell r="S9">
            <v>109.4</v>
          </cell>
          <cell r="T9">
            <v>400</v>
          </cell>
          <cell r="U9">
            <v>15.740402193784277</v>
          </cell>
          <cell r="V9">
            <v>8.4277879341864708</v>
          </cell>
          <cell r="W9">
            <v>400</v>
          </cell>
          <cell r="Z9">
            <v>0</v>
          </cell>
          <cell r="AA9">
            <v>107.8</v>
          </cell>
          <cell r="AB9">
            <v>119.2</v>
          </cell>
          <cell r="AC9">
            <v>113</v>
          </cell>
          <cell r="AD9">
            <v>0</v>
          </cell>
          <cell r="AE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1712.104</v>
          </cell>
          <cell r="D10">
            <v>886.149</v>
          </cell>
          <cell r="E10">
            <v>1203.6890000000001</v>
          </cell>
          <cell r="F10">
            <v>1370.261</v>
          </cell>
          <cell r="G10">
            <v>1</v>
          </cell>
          <cell r="H10">
            <v>60</v>
          </cell>
          <cell r="I10">
            <v>1184.4949999999999</v>
          </cell>
          <cell r="J10">
            <v>19.194000000000187</v>
          </cell>
          <cell r="K10">
            <v>0</v>
          </cell>
          <cell r="L10">
            <v>300</v>
          </cell>
          <cell r="M10">
            <v>100</v>
          </cell>
          <cell r="S10">
            <v>240.73780000000002</v>
          </cell>
          <cell r="T10">
            <v>700</v>
          </cell>
          <cell r="U10">
            <v>10.261209498466796</v>
          </cell>
          <cell r="V10">
            <v>5.6919229136429754</v>
          </cell>
          <cell r="W10">
            <v>700</v>
          </cell>
          <cell r="Z10">
            <v>256.03620000000001</v>
          </cell>
          <cell r="AA10">
            <v>269.90539999999999</v>
          </cell>
          <cell r="AB10">
            <v>239.1962</v>
          </cell>
          <cell r="AC10">
            <v>327.32299999999998</v>
          </cell>
          <cell r="AD10">
            <v>0</v>
          </cell>
          <cell r="AE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80.697000000000003</v>
          </cell>
          <cell r="D11">
            <v>31.984000000000002</v>
          </cell>
          <cell r="E11">
            <v>22.77</v>
          </cell>
          <cell r="F11">
            <v>88.938000000000002</v>
          </cell>
          <cell r="G11">
            <v>1</v>
          </cell>
          <cell r="H11">
            <v>120</v>
          </cell>
          <cell r="I11">
            <v>23.4</v>
          </cell>
          <cell r="J11">
            <v>-0.62999999999999901</v>
          </cell>
          <cell r="K11">
            <v>0</v>
          </cell>
          <cell r="L11">
            <v>0</v>
          </cell>
          <cell r="M11">
            <v>0</v>
          </cell>
          <cell r="S11">
            <v>4.5540000000000003</v>
          </cell>
          <cell r="U11">
            <v>19.529644268774703</v>
          </cell>
          <cell r="V11">
            <v>19.529644268774703</v>
          </cell>
          <cell r="Z11">
            <v>8.3919999999999995</v>
          </cell>
          <cell r="AA11">
            <v>7.6959999999999997</v>
          </cell>
          <cell r="AB11">
            <v>6.9980000000000002</v>
          </cell>
          <cell r="AC11">
            <v>10.574</v>
          </cell>
          <cell r="AD11">
            <v>0</v>
          </cell>
          <cell r="AE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118.18899999999999</v>
          </cell>
          <cell r="D12">
            <v>70.41</v>
          </cell>
          <cell r="E12">
            <v>90.305000000000007</v>
          </cell>
          <cell r="F12">
            <v>98.293999999999997</v>
          </cell>
          <cell r="G12">
            <v>1</v>
          </cell>
          <cell r="H12">
            <v>60</v>
          </cell>
          <cell r="I12">
            <v>88.6</v>
          </cell>
          <cell r="J12">
            <v>1.7050000000000125</v>
          </cell>
          <cell r="K12">
            <v>0</v>
          </cell>
          <cell r="L12">
            <v>50</v>
          </cell>
          <cell r="M12">
            <v>0</v>
          </cell>
          <cell r="S12">
            <v>18.061</v>
          </cell>
          <cell r="T12">
            <v>40</v>
          </cell>
          <cell r="U12">
            <v>10.425447095952604</v>
          </cell>
          <cell r="V12">
            <v>5.4423343114999172</v>
          </cell>
          <cell r="W12">
            <v>40</v>
          </cell>
          <cell r="Z12">
            <v>20.773199999999999</v>
          </cell>
          <cell r="AA12">
            <v>17.166599999999999</v>
          </cell>
          <cell r="AB12">
            <v>19.386400000000002</v>
          </cell>
          <cell r="AC12">
            <v>21.545000000000002</v>
          </cell>
          <cell r="AD12">
            <v>0</v>
          </cell>
          <cell r="AE12">
            <v>0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684.423</v>
          </cell>
          <cell r="D13">
            <v>214.40700000000001</v>
          </cell>
          <cell r="E13">
            <v>424.65100000000001</v>
          </cell>
          <cell r="F13">
            <v>456.62599999999998</v>
          </cell>
          <cell r="G13">
            <v>1</v>
          </cell>
          <cell r="H13">
            <v>60</v>
          </cell>
          <cell r="I13">
            <v>430.2</v>
          </cell>
          <cell r="J13">
            <v>-5.5489999999999782</v>
          </cell>
          <cell r="K13">
            <v>50</v>
          </cell>
          <cell r="L13">
            <v>200</v>
          </cell>
          <cell r="M13">
            <v>0</v>
          </cell>
          <cell r="S13">
            <v>84.930199999999999</v>
          </cell>
          <cell r="T13">
            <v>150</v>
          </cell>
          <cell r="U13">
            <v>10.086235520462685</v>
          </cell>
          <cell r="V13">
            <v>5.3764856317305263</v>
          </cell>
          <cell r="W13">
            <v>150</v>
          </cell>
          <cell r="Z13">
            <v>103.69000000000001</v>
          </cell>
          <cell r="AA13">
            <v>99.412599999999998</v>
          </cell>
          <cell r="AB13">
            <v>93.850200000000001</v>
          </cell>
          <cell r="AC13">
            <v>117.142</v>
          </cell>
          <cell r="AD13">
            <v>0</v>
          </cell>
          <cell r="AE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970</v>
          </cell>
          <cell r="D14">
            <v>23</v>
          </cell>
          <cell r="E14">
            <v>302</v>
          </cell>
          <cell r="F14">
            <v>668</v>
          </cell>
          <cell r="G14">
            <v>0.25</v>
          </cell>
          <cell r="H14">
            <v>120</v>
          </cell>
          <cell r="I14">
            <v>324</v>
          </cell>
          <cell r="J14">
            <v>-22</v>
          </cell>
          <cell r="K14">
            <v>0</v>
          </cell>
          <cell r="L14">
            <v>0</v>
          </cell>
          <cell r="M14">
            <v>0</v>
          </cell>
          <cell r="S14">
            <v>60.4</v>
          </cell>
          <cell r="T14">
            <v>400</v>
          </cell>
          <cell r="U14">
            <v>17.682119205298015</v>
          </cell>
          <cell r="V14">
            <v>11.059602649006623</v>
          </cell>
          <cell r="W14">
            <v>400</v>
          </cell>
          <cell r="Z14">
            <v>71.8</v>
          </cell>
          <cell r="AA14">
            <v>65</v>
          </cell>
          <cell r="AB14">
            <v>66</v>
          </cell>
          <cell r="AC14">
            <v>69</v>
          </cell>
          <cell r="AD14">
            <v>0</v>
          </cell>
          <cell r="AE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46.445999999999998</v>
          </cell>
          <cell r="D15">
            <v>124.35</v>
          </cell>
          <cell r="E15">
            <v>85.498000000000005</v>
          </cell>
          <cell r="F15">
            <v>38.436</v>
          </cell>
          <cell r="G15">
            <v>1</v>
          </cell>
          <cell r="H15">
            <v>30</v>
          </cell>
          <cell r="I15">
            <v>121</v>
          </cell>
          <cell r="J15">
            <v>-35.501999999999995</v>
          </cell>
          <cell r="K15">
            <v>30</v>
          </cell>
          <cell r="L15">
            <v>30</v>
          </cell>
          <cell r="M15">
            <v>0</v>
          </cell>
          <cell r="S15">
            <v>17.099600000000002</v>
          </cell>
          <cell r="T15">
            <v>20</v>
          </cell>
          <cell r="U15">
            <v>6.926243888745935</v>
          </cell>
          <cell r="V15">
            <v>2.2477718777047415</v>
          </cell>
          <cell r="W15">
            <v>20</v>
          </cell>
          <cell r="Z15">
            <v>23.452199999999998</v>
          </cell>
          <cell r="AA15">
            <v>20.451599999999999</v>
          </cell>
          <cell r="AB15">
            <v>17.398800000000001</v>
          </cell>
          <cell r="AC15">
            <v>1.107</v>
          </cell>
          <cell r="AD15">
            <v>0</v>
          </cell>
          <cell r="AE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25.379000000000001</v>
          </cell>
          <cell r="D16">
            <v>41.973999999999997</v>
          </cell>
          <cell r="E16">
            <v>33.235999999999997</v>
          </cell>
          <cell r="F16">
            <v>34.116999999999997</v>
          </cell>
          <cell r="G16">
            <v>1</v>
          </cell>
          <cell r="H16">
            <v>30</v>
          </cell>
          <cell r="I16">
            <v>33.200000000000003</v>
          </cell>
          <cell r="J16">
            <v>3.5999999999994259E-2</v>
          </cell>
          <cell r="K16">
            <v>10</v>
          </cell>
          <cell r="L16">
            <v>10</v>
          </cell>
          <cell r="M16">
            <v>0</v>
          </cell>
          <cell r="S16">
            <v>6.6471999999999998</v>
          </cell>
          <cell r="U16">
            <v>8.1413226621735468</v>
          </cell>
          <cell r="V16">
            <v>5.1325370080635455</v>
          </cell>
          <cell r="Z16">
            <v>7.7957999999999998</v>
          </cell>
          <cell r="AA16">
            <v>2.9888000000000003</v>
          </cell>
          <cell r="AB16">
            <v>6.3439999999999994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2174</v>
          </cell>
          <cell r="D17">
            <v>34</v>
          </cell>
          <cell r="E17">
            <v>675</v>
          </cell>
          <cell r="F17">
            <v>1515</v>
          </cell>
          <cell r="G17">
            <v>0.25</v>
          </cell>
          <cell r="H17">
            <v>120</v>
          </cell>
          <cell r="I17">
            <v>702</v>
          </cell>
          <cell r="J17">
            <v>-27</v>
          </cell>
          <cell r="K17">
            <v>0</v>
          </cell>
          <cell r="L17">
            <v>0</v>
          </cell>
          <cell r="M17">
            <v>0</v>
          </cell>
          <cell r="S17">
            <v>135</v>
          </cell>
          <cell r="T17">
            <v>800</v>
          </cell>
          <cell r="U17">
            <v>17.148148148148149</v>
          </cell>
          <cell r="V17">
            <v>11.222222222222221</v>
          </cell>
          <cell r="W17">
            <v>800</v>
          </cell>
          <cell r="Z17">
            <v>169.2</v>
          </cell>
          <cell r="AA17">
            <v>143.19999999999999</v>
          </cell>
          <cell r="AB17">
            <v>134.6</v>
          </cell>
          <cell r="AC17">
            <v>207</v>
          </cell>
          <cell r="AD17">
            <v>0</v>
          </cell>
          <cell r="AE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993.62099999999998</v>
          </cell>
          <cell r="D18">
            <v>642.904</v>
          </cell>
          <cell r="E18">
            <v>791.42600000000004</v>
          </cell>
          <cell r="F18">
            <v>829.14200000000005</v>
          </cell>
          <cell r="G18">
            <v>1</v>
          </cell>
          <cell r="H18">
            <v>45</v>
          </cell>
          <cell r="I18">
            <v>775.97799999999995</v>
          </cell>
          <cell r="J18">
            <v>15.448000000000093</v>
          </cell>
          <cell r="K18">
            <v>150</v>
          </cell>
          <cell r="L18">
            <v>350</v>
          </cell>
          <cell r="M18">
            <v>100</v>
          </cell>
          <cell r="S18">
            <v>158.2852</v>
          </cell>
          <cell r="T18">
            <v>100</v>
          </cell>
          <cell r="U18">
            <v>9.6606757928094353</v>
          </cell>
          <cell r="V18">
            <v>5.2382787525302428</v>
          </cell>
          <cell r="W18">
            <v>100</v>
          </cell>
          <cell r="Z18">
            <v>198.70699999999999</v>
          </cell>
          <cell r="AA18">
            <v>157.78479999999999</v>
          </cell>
          <cell r="AB18">
            <v>188.03820000000002</v>
          </cell>
          <cell r="AC18">
            <v>207.41900000000001</v>
          </cell>
          <cell r="AD18">
            <v>0</v>
          </cell>
          <cell r="AE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408</v>
          </cell>
          <cell r="D19">
            <v>50</v>
          </cell>
          <cell r="E19">
            <v>258</v>
          </cell>
          <cell r="F19">
            <v>192</v>
          </cell>
          <cell r="G19">
            <v>0.15</v>
          </cell>
          <cell r="H19">
            <v>60</v>
          </cell>
          <cell r="I19">
            <v>265</v>
          </cell>
          <cell r="J19">
            <v>-7</v>
          </cell>
          <cell r="K19">
            <v>40</v>
          </cell>
          <cell r="L19">
            <v>120</v>
          </cell>
          <cell r="M19">
            <v>0</v>
          </cell>
          <cell r="S19">
            <v>51.6</v>
          </cell>
          <cell r="T19">
            <v>120</v>
          </cell>
          <cell r="U19">
            <v>9.1472868217054266</v>
          </cell>
          <cell r="V19">
            <v>3.7209302325581395</v>
          </cell>
          <cell r="W19">
            <v>120</v>
          </cell>
          <cell r="Z19">
            <v>67.599999999999994</v>
          </cell>
          <cell r="AA19">
            <v>53</v>
          </cell>
          <cell r="AB19">
            <v>49</v>
          </cell>
          <cell r="AC19">
            <v>64</v>
          </cell>
          <cell r="AD19">
            <v>0</v>
          </cell>
          <cell r="AE19">
            <v>0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2754</v>
          </cell>
          <cell r="D20">
            <v>442</v>
          </cell>
          <cell r="E20">
            <v>1766</v>
          </cell>
          <cell r="F20">
            <v>1399</v>
          </cell>
          <cell r="G20">
            <v>0.12</v>
          </cell>
          <cell r="H20">
            <v>60</v>
          </cell>
          <cell r="I20">
            <v>1821</v>
          </cell>
          <cell r="J20">
            <v>-55</v>
          </cell>
          <cell r="K20">
            <v>400</v>
          </cell>
          <cell r="L20">
            <v>800</v>
          </cell>
          <cell r="M20">
            <v>0</v>
          </cell>
          <cell r="S20">
            <v>353.2</v>
          </cell>
          <cell r="T20">
            <v>800</v>
          </cell>
          <cell r="U20">
            <v>9.6234428086070221</v>
          </cell>
          <cell r="V20">
            <v>3.9609286523216309</v>
          </cell>
          <cell r="W20">
            <v>800</v>
          </cell>
          <cell r="Z20">
            <v>444.2</v>
          </cell>
          <cell r="AA20">
            <v>355</v>
          </cell>
          <cell r="AB20">
            <v>359.4</v>
          </cell>
          <cell r="AC20">
            <v>451</v>
          </cell>
          <cell r="AD20">
            <v>0</v>
          </cell>
          <cell r="AE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271</v>
          </cell>
          <cell r="E21">
            <v>1</v>
          </cell>
          <cell r="F21">
            <v>270</v>
          </cell>
          <cell r="G21">
            <v>0</v>
          </cell>
          <cell r="H21">
            <v>120</v>
          </cell>
          <cell r="I21">
            <v>1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S21">
            <v>0.2</v>
          </cell>
          <cell r="U21">
            <v>1350</v>
          </cell>
          <cell r="V21">
            <v>1350</v>
          </cell>
          <cell r="Z21">
            <v>111.8</v>
          </cell>
          <cell r="AA21">
            <v>16.8</v>
          </cell>
          <cell r="AB21">
            <v>1.2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90.540999999999997</v>
          </cell>
          <cell r="E22">
            <v>46.734000000000002</v>
          </cell>
          <cell r="F22">
            <v>42.831000000000003</v>
          </cell>
          <cell r="G22">
            <v>1</v>
          </cell>
          <cell r="H22">
            <v>120</v>
          </cell>
          <cell r="I22">
            <v>47.8</v>
          </cell>
          <cell r="J22">
            <v>-1.0659999999999954</v>
          </cell>
          <cell r="K22">
            <v>0</v>
          </cell>
          <cell r="L22">
            <v>100</v>
          </cell>
          <cell r="M22">
            <v>0</v>
          </cell>
          <cell r="S22">
            <v>9.3468</v>
          </cell>
          <cell r="T22">
            <v>30</v>
          </cell>
          <cell r="U22">
            <v>18.490927376214323</v>
          </cell>
          <cell r="V22">
            <v>4.582423931185005</v>
          </cell>
          <cell r="W22">
            <v>30</v>
          </cell>
          <cell r="Z22">
            <v>6.4382000000000001</v>
          </cell>
          <cell r="AA22">
            <v>7.4602000000000004</v>
          </cell>
          <cell r="AB22">
            <v>9.2061999999999991</v>
          </cell>
          <cell r="AC22">
            <v>10.832000000000001</v>
          </cell>
          <cell r="AD22">
            <v>0</v>
          </cell>
          <cell r="AE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211.887</v>
          </cell>
          <cell r="D23">
            <v>258.108</v>
          </cell>
          <cell r="E23">
            <v>221.922</v>
          </cell>
          <cell r="F23">
            <v>245.42099999999999</v>
          </cell>
          <cell r="G23">
            <v>1</v>
          </cell>
          <cell r="H23">
            <v>60</v>
          </cell>
          <cell r="I23">
            <v>216.65</v>
          </cell>
          <cell r="J23">
            <v>5.2719999999999914</v>
          </cell>
          <cell r="K23">
            <v>0</v>
          </cell>
          <cell r="L23">
            <v>100</v>
          </cell>
          <cell r="M23">
            <v>0</v>
          </cell>
          <cell r="S23">
            <v>44.384399999999999</v>
          </cell>
          <cell r="T23">
            <v>100</v>
          </cell>
          <cell r="U23">
            <v>10.035530501707807</v>
          </cell>
          <cell r="V23">
            <v>5.5294427771919858</v>
          </cell>
          <cell r="W23">
            <v>100</v>
          </cell>
          <cell r="Z23">
            <v>45.166199999999996</v>
          </cell>
          <cell r="AA23">
            <v>46.714199999999998</v>
          </cell>
          <cell r="AB23">
            <v>43.846400000000003</v>
          </cell>
          <cell r="AC23">
            <v>54.036000000000001</v>
          </cell>
          <cell r="AD23">
            <v>0</v>
          </cell>
          <cell r="AE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3260</v>
          </cell>
          <cell r="D24">
            <v>20</v>
          </cell>
          <cell r="E24">
            <v>1139</v>
          </cell>
          <cell r="F24">
            <v>2131</v>
          </cell>
          <cell r="G24">
            <v>0.22</v>
          </cell>
          <cell r="H24">
            <v>120</v>
          </cell>
          <cell r="I24">
            <v>1157</v>
          </cell>
          <cell r="J24">
            <v>-18</v>
          </cell>
          <cell r="K24">
            <v>0</v>
          </cell>
          <cell r="L24">
            <v>0</v>
          </cell>
          <cell r="M24">
            <v>0</v>
          </cell>
          <cell r="S24">
            <v>227.8</v>
          </cell>
          <cell r="T24">
            <v>1600</v>
          </cell>
          <cell r="U24">
            <v>16.378402107111501</v>
          </cell>
          <cell r="V24">
            <v>9.3546971027216852</v>
          </cell>
          <cell r="W24">
            <v>1600</v>
          </cell>
          <cell r="Z24">
            <v>285</v>
          </cell>
          <cell r="AA24">
            <v>255.2</v>
          </cell>
          <cell r="AB24">
            <v>220.2</v>
          </cell>
          <cell r="AC24">
            <v>294</v>
          </cell>
          <cell r="AD24">
            <v>0</v>
          </cell>
          <cell r="AE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</v>
          </cell>
          <cell r="E25">
            <v>0</v>
          </cell>
          <cell r="F25">
            <v>1</v>
          </cell>
          <cell r="G25">
            <v>0</v>
          </cell>
          <cell r="H25" t="e">
            <v>#N/A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S25">
            <v>0</v>
          </cell>
          <cell r="U25" t="e">
            <v>#DIV/0!</v>
          </cell>
          <cell r="V25" t="e">
            <v>#DIV/0!</v>
          </cell>
          <cell r="Z25">
            <v>240.4</v>
          </cell>
          <cell r="AA25">
            <v>23.6</v>
          </cell>
          <cell r="AB25">
            <v>0.2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6220 ГОВЯЖЬЯ Папа может вар п/о  ОСТАНКИНО</v>
          </cell>
          <cell r="B26" t="str">
            <v>кг</v>
          </cell>
          <cell r="C26">
            <v>29.452999999999999</v>
          </cell>
          <cell r="E26">
            <v>17.475000000000001</v>
          </cell>
          <cell r="F26">
            <v>10.641</v>
          </cell>
          <cell r="G26">
            <v>1</v>
          </cell>
          <cell r="H26" t="e">
            <v>#N/A</v>
          </cell>
          <cell r="I26">
            <v>15.2</v>
          </cell>
          <cell r="J26">
            <v>2.2750000000000021</v>
          </cell>
          <cell r="K26">
            <v>0</v>
          </cell>
          <cell r="L26">
            <v>0</v>
          </cell>
          <cell r="M26">
            <v>0</v>
          </cell>
          <cell r="S26">
            <v>3.4950000000000001</v>
          </cell>
          <cell r="T26">
            <v>10</v>
          </cell>
          <cell r="U26">
            <v>5.9058655221745342</v>
          </cell>
          <cell r="V26">
            <v>3.0446351931330473</v>
          </cell>
          <cell r="W26">
            <v>10</v>
          </cell>
          <cell r="Z26">
            <v>2.6984000000000004</v>
          </cell>
          <cell r="AA26">
            <v>0.80340000000000011</v>
          </cell>
          <cell r="AB26">
            <v>1.8884000000000001</v>
          </cell>
          <cell r="AC26">
            <v>9.3949999999999996</v>
          </cell>
          <cell r="AD26" t="str">
            <v>Вит</v>
          </cell>
          <cell r="AE26" t="e">
            <v>#N/A</v>
          </cell>
        </row>
        <row r="27">
          <cell r="A27" t="str">
            <v>6221 НЕАПОЛИТАНСКИЙ ДУЭТ с/к с/н мгс 1/90  ОСТАНКИНО</v>
          </cell>
          <cell r="B27" t="str">
            <v>шт</v>
          </cell>
          <cell r="C27">
            <v>660</v>
          </cell>
          <cell r="D27">
            <v>212</v>
          </cell>
          <cell r="E27">
            <v>478</v>
          </cell>
          <cell r="F27">
            <v>392</v>
          </cell>
          <cell r="G27">
            <v>0.09</v>
          </cell>
          <cell r="H27" t="e">
            <v>#N/A</v>
          </cell>
          <cell r="I27">
            <v>474</v>
          </cell>
          <cell r="J27">
            <v>4</v>
          </cell>
          <cell r="K27">
            <v>100</v>
          </cell>
          <cell r="L27">
            <v>200</v>
          </cell>
          <cell r="M27">
            <v>0</v>
          </cell>
          <cell r="S27">
            <v>95.6</v>
          </cell>
          <cell r="T27">
            <v>240</v>
          </cell>
          <cell r="U27">
            <v>9.7489539748953984</v>
          </cell>
          <cell r="V27">
            <v>4.1004184100418408</v>
          </cell>
          <cell r="W27">
            <v>240</v>
          </cell>
          <cell r="Z27">
            <v>122.8</v>
          </cell>
          <cell r="AA27">
            <v>107.4</v>
          </cell>
          <cell r="AB27">
            <v>98.8</v>
          </cell>
          <cell r="AC27">
            <v>127</v>
          </cell>
          <cell r="AD27">
            <v>0</v>
          </cell>
          <cell r="AE27">
            <v>0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355</v>
          </cell>
          <cell r="D28">
            <v>377</v>
          </cell>
          <cell r="E28">
            <v>276</v>
          </cell>
          <cell r="F28">
            <v>439</v>
          </cell>
          <cell r="G28">
            <v>0.09</v>
          </cell>
          <cell r="H28">
            <v>45</v>
          </cell>
          <cell r="I28">
            <v>303</v>
          </cell>
          <cell r="J28">
            <v>-27</v>
          </cell>
          <cell r="K28">
            <v>0</v>
          </cell>
          <cell r="L28">
            <v>0</v>
          </cell>
          <cell r="M28">
            <v>0</v>
          </cell>
          <cell r="S28">
            <v>55.2</v>
          </cell>
          <cell r="T28">
            <v>80</v>
          </cell>
          <cell r="U28">
            <v>9.4021739130434785</v>
          </cell>
          <cell r="V28">
            <v>7.9528985507246377</v>
          </cell>
          <cell r="W28">
            <v>80</v>
          </cell>
          <cell r="Z28">
            <v>82.2</v>
          </cell>
          <cell r="AA28">
            <v>86.8</v>
          </cell>
          <cell r="AB28">
            <v>57.4</v>
          </cell>
          <cell r="AC28">
            <v>81</v>
          </cell>
          <cell r="AD28">
            <v>0</v>
          </cell>
          <cell r="AE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122</v>
          </cell>
          <cell r="D29">
            <v>5</v>
          </cell>
          <cell r="E29">
            <v>121</v>
          </cell>
          <cell r="F29">
            <v>3</v>
          </cell>
          <cell r="G29">
            <v>0.4</v>
          </cell>
          <cell r="H29">
            <v>60</v>
          </cell>
          <cell r="I29">
            <v>133</v>
          </cell>
          <cell r="J29">
            <v>-12</v>
          </cell>
          <cell r="K29">
            <v>0</v>
          </cell>
          <cell r="L29">
            <v>80</v>
          </cell>
          <cell r="M29">
            <v>0</v>
          </cell>
          <cell r="S29">
            <v>24.2</v>
          </cell>
          <cell r="T29">
            <v>160</v>
          </cell>
          <cell r="U29">
            <v>10.041322314049587</v>
          </cell>
          <cell r="V29">
            <v>0.12396694214876033</v>
          </cell>
          <cell r="W29">
            <v>160</v>
          </cell>
          <cell r="Z29">
            <v>27.8</v>
          </cell>
          <cell r="AA29">
            <v>18.399999999999999</v>
          </cell>
          <cell r="AB29">
            <v>25.6</v>
          </cell>
          <cell r="AC29">
            <v>18</v>
          </cell>
          <cell r="AD29">
            <v>0</v>
          </cell>
          <cell r="AE29">
            <v>0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915</v>
          </cell>
          <cell r="D30">
            <v>300</v>
          </cell>
          <cell r="E30">
            <v>713</v>
          </cell>
          <cell r="F30">
            <v>465</v>
          </cell>
          <cell r="G30">
            <v>0.4</v>
          </cell>
          <cell r="H30">
            <v>60</v>
          </cell>
          <cell r="I30">
            <v>747</v>
          </cell>
          <cell r="J30">
            <v>-34</v>
          </cell>
          <cell r="K30">
            <v>240</v>
          </cell>
          <cell r="L30">
            <v>120</v>
          </cell>
          <cell r="M30">
            <v>280</v>
          </cell>
          <cell r="S30">
            <v>142.6</v>
          </cell>
          <cell r="T30">
            <v>280</v>
          </cell>
          <cell r="U30">
            <v>9.7124824684431985</v>
          </cell>
          <cell r="V30">
            <v>3.2608695652173916</v>
          </cell>
          <cell r="W30">
            <v>280</v>
          </cell>
          <cell r="Z30">
            <v>156.80000000000001</v>
          </cell>
          <cell r="AA30">
            <v>126.4</v>
          </cell>
          <cell r="AB30">
            <v>142.4</v>
          </cell>
          <cell r="AC30">
            <v>144</v>
          </cell>
          <cell r="AD30">
            <v>0</v>
          </cell>
          <cell r="AE30">
            <v>0</v>
          </cell>
        </row>
        <row r="31">
          <cell r="A31" t="str">
            <v>6279 КОРЕЙКА ПО-ОСТ.к/в в/с с/н в/у 1/150_45с  ОСТАНКИНО</v>
          </cell>
          <cell r="B31" t="str">
            <v>шт</v>
          </cell>
          <cell r="C31">
            <v>739</v>
          </cell>
          <cell r="D31">
            <v>46</v>
          </cell>
          <cell r="E31">
            <v>517</v>
          </cell>
          <cell r="F31">
            <v>268</v>
          </cell>
          <cell r="G31">
            <v>0.15</v>
          </cell>
          <cell r="H31" t="e">
            <v>#N/A</v>
          </cell>
          <cell r="I31">
            <v>517</v>
          </cell>
          <cell r="J31">
            <v>0</v>
          </cell>
          <cell r="K31">
            <v>240</v>
          </cell>
          <cell r="L31">
            <v>200</v>
          </cell>
          <cell r="M31">
            <v>0</v>
          </cell>
          <cell r="S31">
            <v>103.4</v>
          </cell>
          <cell r="T31">
            <v>280</v>
          </cell>
          <cell r="U31">
            <v>9.55512572533849</v>
          </cell>
          <cell r="V31">
            <v>2.5918762088974852</v>
          </cell>
          <cell r="W31">
            <v>280</v>
          </cell>
          <cell r="Z31">
            <v>122.6</v>
          </cell>
          <cell r="AA31">
            <v>100.8</v>
          </cell>
          <cell r="AB31">
            <v>100.4</v>
          </cell>
          <cell r="AC31">
            <v>163</v>
          </cell>
          <cell r="AD31">
            <v>0</v>
          </cell>
          <cell r="AE31">
            <v>0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435.17899999999997</v>
          </cell>
          <cell r="D32">
            <v>481.02600000000001</v>
          </cell>
          <cell r="E32">
            <v>445.95299999999997</v>
          </cell>
          <cell r="F32">
            <v>470.25200000000001</v>
          </cell>
          <cell r="G32">
            <v>1</v>
          </cell>
          <cell r="H32">
            <v>45</v>
          </cell>
          <cell r="I32">
            <v>439.7</v>
          </cell>
          <cell r="J32">
            <v>6.2529999999999859</v>
          </cell>
          <cell r="K32">
            <v>130</v>
          </cell>
          <cell r="L32">
            <v>200</v>
          </cell>
          <cell r="M32">
            <v>0</v>
          </cell>
          <cell r="S32">
            <v>89.190599999999989</v>
          </cell>
          <cell r="T32">
            <v>60</v>
          </cell>
          <cell r="U32">
            <v>9.6450971290696561</v>
          </cell>
          <cell r="V32">
            <v>5.2724390238433205</v>
          </cell>
          <cell r="W32">
            <v>60</v>
          </cell>
          <cell r="Z32">
            <v>90.836399999999998</v>
          </cell>
          <cell r="AA32">
            <v>86.085400000000007</v>
          </cell>
          <cell r="AB32">
            <v>96.501000000000005</v>
          </cell>
          <cell r="AC32">
            <v>67.281999999999996</v>
          </cell>
          <cell r="AD32">
            <v>0</v>
          </cell>
          <cell r="AE32">
            <v>0</v>
          </cell>
        </row>
        <row r="33">
          <cell r="A33" t="str">
            <v>6324 ДОКТОРСКАЯ ГОСТ вар п/о 0.4кг 8шт.  ОСТАНКИНО</v>
          </cell>
          <cell r="B33" t="str">
            <v>шт</v>
          </cell>
          <cell r="C33">
            <v>69</v>
          </cell>
          <cell r="D33">
            <v>45</v>
          </cell>
          <cell r="E33">
            <v>63</v>
          </cell>
          <cell r="F33">
            <v>46</v>
          </cell>
          <cell r="G33">
            <v>0.4</v>
          </cell>
          <cell r="H33">
            <v>60</v>
          </cell>
          <cell r="I33">
            <v>60</v>
          </cell>
          <cell r="J33">
            <v>3</v>
          </cell>
          <cell r="K33">
            <v>80</v>
          </cell>
          <cell r="L33">
            <v>0</v>
          </cell>
          <cell r="M33">
            <v>0</v>
          </cell>
          <cell r="S33">
            <v>12.6</v>
          </cell>
          <cell r="U33">
            <v>10</v>
          </cell>
          <cell r="V33">
            <v>3.6507936507936507</v>
          </cell>
          <cell r="Z33">
            <v>14.4</v>
          </cell>
          <cell r="AA33">
            <v>12.4</v>
          </cell>
          <cell r="AB33">
            <v>16</v>
          </cell>
          <cell r="AC33">
            <v>4</v>
          </cell>
          <cell r="AD33">
            <v>0</v>
          </cell>
          <cell r="AE33">
            <v>0</v>
          </cell>
        </row>
        <row r="34">
          <cell r="A34" t="str">
            <v>6325 ДОКТОРСКАЯ ПРЕМИУМ вар п/о 0.4кг 8шт.  ОСТАНКИНО</v>
          </cell>
          <cell r="B34" t="str">
            <v>шт</v>
          </cell>
          <cell r="C34">
            <v>1653</v>
          </cell>
          <cell r="D34">
            <v>829</v>
          </cell>
          <cell r="E34">
            <v>1463</v>
          </cell>
          <cell r="F34">
            <v>963</v>
          </cell>
          <cell r="G34">
            <v>0.4</v>
          </cell>
          <cell r="H34">
            <v>60</v>
          </cell>
          <cell r="I34">
            <v>1551</v>
          </cell>
          <cell r="J34">
            <v>-88</v>
          </cell>
          <cell r="K34">
            <v>600</v>
          </cell>
          <cell r="L34">
            <v>480</v>
          </cell>
          <cell r="M34">
            <v>120</v>
          </cell>
          <cell r="S34">
            <v>292.60000000000002</v>
          </cell>
          <cell r="T34">
            <v>680</v>
          </cell>
          <cell r="U34">
            <v>9.7163362952836625</v>
          </cell>
          <cell r="V34">
            <v>3.2911825017088172</v>
          </cell>
          <cell r="W34">
            <v>680</v>
          </cell>
          <cell r="Z34">
            <v>293.2</v>
          </cell>
          <cell r="AA34">
            <v>265.60000000000002</v>
          </cell>
          <cell r="AB34">
            <v>288.60000000000002</v>
          </cell>
          <cell r="AC34">
            <v>377</v>
          </cell>
          <cell r="AD34">
            <v>0</v>
          </cell>
          <cell r="AE34">
            <v>0</v>
          </cell>
        </row>
        <row r="35">
          <cell r="A35" t="str">
            <v>6333 МЯСНАЯ Папа может вар п/о 0.4кг 8шт.  ОСТАНКИНО</v>
          </cell>
          <cell r="B35" t="str">
            <v>шт</v>
          </cell>
          <cell r="C35">
            <v>5446</v>
          </cell>
          <cell r="D35">
            <v>1708</v>
          </cell>
          <cell r="E35">
            <v>3646</v>
          </cell>
          <cell r="F35">
            <v>3452</v>
          </cell>
          <cell r="G35">
            <v>0.4</v>
          </cell>
          <cell r="H35">
            <v>60</v>
          </cell>
          <cell r="I35">
            <v>3720</v>
          </cell>
          <cell r="J35">
            <v>-74</v>
          </cell>
          <cell r="K35">
            <v>600</v>
          </cell>
          <cell r="L35">
            <v>1200</v>
          </cell>
          <cell r="M35">
            <v>400</v>
          </cell>
          <cell r="S35">
            <v>729.2</v>
          </cell>
          <cell r="T35">
            <v>2000</v>
          </cell>
          <cell r="U35">
            <v>10.493691716950082</v>
          </cell>
          <cell r="V35">
            <v>4.7339550191991222</v>
          </cell>
          <cell r="W35">
            <v>2000</v>
          </cell>
          <cell r="Z35">
            <v>785.6</v>
          </cell>
          <cell r="AA35">
            <v>696</v>
          </cell>
          <cell r="AB35">
            <v>755.4</v>
          </cell>
          <cell r="AC35">
            <v>1082</v>
          </cell>
          <cell r="AD35">
            <v>0</v>
          </cell>
          <cell r="AE35">
            <v>0</v>
          </cell>
        </row>
        <row r="36">
          <cell r="A36" t="str">
            <v>6340 ДОМАШНИЙ РЕЦЕПТ Коровино 0.5кг 8шт.  ОСТАНКИНО</v>
          </cell>
          <cell r="B36" t="str">
            <v>шт</v>
          </cell>
          <cell r="C36">
            <v>238</v>
          </cell>
          <cell r="D36">
            <v>205</v>
          </cell>
          <cell r="E36">
            <v>297</v>
          </cell>
          <cell r="F36">
            <v>143</v>
          </cell>
          <cell r="G36">
            <v>0.5</v>
          </cell>
          <cell r="H36" t="e">
            <v>#N/A</v>
          </cell>
          <cell r="I36">
            <v>306</v>
          </cell>
          <cell r="J36">
            <v>-9</v>
          </cell>
          <cell r="K36">
            <v>200</v>
          </cell>
          <cell r="L36">
            <v>120</v>
          </cell>
          <cell r="M36">
            <v>0</v>
          </cell>
          <cell r="S36">
            <v>59.4</v>
          </cell>
          <cell r="T36">
            <v>120</v>
          </cell>
          <cell r="U36">
            <v>9.8148148148148149</v>
          </cell>
          <cell r="V36">
            <v>2.4074074074074074</v>
          </cell>
          <cell r="W36">
            <v>120</v>
          </cell>
          <cell r="Z36">
            <v>54.6</v>
          </cell>
          <cell r="AA36">
            <v>52.4</v>
          </cell>
          <cell r="AB36">
            <v>60.2</v>
          </cell>
          <cell r="AC36">
            <v>76</v>
          </cell>
          <cell r="AD36">
            <v>0</v>
          </cell>
          <cell r="AE36">
            <v>0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1645</v>
          </cell>
          <cell r="D37">
            <v>754</v>
          </cell>
          <cell r="E37">
            <v>1158</v>
          </cell>
          <cell r="F37">
            <v>1203</v>
          </cell>
          <cell r="G37">
            <v>0.4</v>
          </cell>
          <cell r="H37">
            <v>60</v>
          </cell>
          <cell r="I37">
            <v>1210</v>
          </cell>
          <cell r="J37">
            <v>-52</v>
          </cell>
          <cell r="K37">
            <v>0</v>
          </cell>
          <cell r="L37">
            <v>600</v>
          </cell>
          <cell r="M37">
            <v>0</v>
          </cell>
          <cell r="S37">
            <v>231.6</v>
          </cell>
          <cell r="T37">
            <v>600</v>
          </cell>
          <cell r="U37">
            <v>10.375647668393782</v>
          </cell>
          <cell r="V37">
            <v>5.1943005181347148</v>
          </cell>
          <cell r="W37">
            <v>600</v>
          </cell>
          <cell r="Z37">
            <v>261</v>
          </cell>
          <cell r="AA37">
            <v>247.2</v>
          </cell>
          <cell r="AB37">
            <v>241.8</v>
          </cell>
          <cell r="AC37">
            <v>273</v>
          </cell>
          <cell r="AD37">
            <v>0</v>
          </cell>
          <cell r="AE37">
            <v>0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4758</v>
          </cell>
          <cell r="D38">
            <v>992</v>
          </cell>
          <cell r="E38">
            <v>2965</v>
          </cell>
          <cell r="F38">
            <v>2718</v>
          </cell>
          <cell r="G38">
            <v>0.4</v>
          </cell>
          <cell r="H38">
            <v>60</v>
          </cell>
          <cell r="I38">
            <v>3022</v>
          </cell>
          <cell r="J38">
            <v>-57</v>
          </cell>
          <cell r="K38">
            <v>600</v>
          </cell>
          <cell r="L38">
            <v>1000</v>
          </cell>
          <cell r="M38">
            <v>200</v>
          </cell>
          <cell r="S38">
            <v>593</v>
          </cell>
          <cell r="T38">
            <v>1600</v>
          </cell>
          <cell r="U38">
            <v>10.317032040472176</v>
          </cell>
          <cell r="V38">
            <v>4.5834738617200674</v>
          </cell>
          <cell r="W38">
            <v>1600</v>
          </cell>
          <cell r="Z38">
            <v>671.4</v>
          </cell>
          <cell r="AA38">
            <v>611</v>
          </cell>
          <cell r="AB38">
            <v>595.20000000000005</v>
          </cell>
          <cell r="AC38">
            <v>822</v>
          </cell>
          <cell r="AD38">
            <v>0</v>
          </cell>
          <cell r="AE38">
            <v>0</v>
          </cell>
        </row>
        <row r="39">
          <cell r="A39" t="str">
            <v>6448 СВИНИНА МАДЕРА с/к с/н в/у 1/100 10шт.   ОСТАНКИНО</v>
          </cell>
          <cell r="B39" t="str">
            <v>шт</v>
          </cell>
          <cell r="C39">
            <v>112</v>
          </cell>
          <cell r="D39">
            <v>92</v>
          </cell>
          <cell r="E39">
            <v>89</v>
          </cell>
          <cell r="F39">
            <v>112</v>
          </cell>
          <cell r="G39">
            <v>0.1</v>
          </cell>
          <cell r="H39" t="e">
            <v>#N/A</v>
          </cell>
          <cell r="I39">
            <v>91</v>
          </cell>
          <cell r="J39">
            <v>-2</v>
          </cell>
          <cell r="K39">
            <v>0</v>
          </cell>
          <cell r="L39">
            <v>40</v>
          </cell>
          <cell r="M39">
            <v>0</v>
          </cell>
          <cell r="S39">
            <v>17.8</v>
          </cell>
          <cell r="U39">
            <v>8.5393258426966288</v>
          </cell>
          <cell r="V39">
            <v>6.2921348314606735</v>
          </cell>
          <cell r="Z39">
            <v>23.6</v>
          </cell>
          <cell r="AA39">
            <v>23.4</v>
          </cell>
          <cell r="AB39">
            <v>18.600000000000001</v>
          </cell>
          <cell r="AC39">
            <v>16</v>
          </cell>
          <cell r="AD39">
            <v>0</v>
          </cell>
          <cell r="AE39">
            <v>0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2242</v>
          </cell>
          <cell r="D40">
            <v>759</v>
          </cell>
          <cell r="E40">
            <v>1791</v>
          </cell>
          <cell r="F40">
            <v>1171</v>
          </cell>
          <cell r="G40">
            <v>0.1</v>
          </cell>
          <cell r="H40">
            <v>60</v>
          </cell>
          <cell r="I40">
            <v>1839</v>
          </cell>
          <cell r="J40">
            <v>-48</v>
          </cell>
          <cell r="K40">
            <v>420</v>
          </cell>
          <cell r="L40">
            <v>840</v>
          </cell>
          <cell r="M40">
            <v>0</v>
          </cell>
          <cell r="S40">
            <v>358.2</v>
          </cell>
          <cell r="T40">
            <v>980</v>
          </cell>
          <cell r="U40">
            <v>9.5226130653266328</v>
          </cell>
          <cell r="V40">
            <v>3.2691233947515355</v>
          </cell>
          <cell r="W40">
            <v>980</v>
          </cell>
          <cell r="Z40">
            <v>397.6</v>
          </cell>
          <cell r="AA40">
            <v>344</v>
          </cell>
          <cell r="AB40">
            <v>347.6</v>
          </cell>
          <cell r="AC40">
            <v>526</v>
          </cell>
          <cell r="AD40">
            <v>0</v>
          </cell>
          <cell r="AE40">
            <v>0</v>
          </cell>
        </row>
        <row r="41">
          <cell r="A41" t="str">
            <v>6454 АРОМАТНАЯ с/к с/н в/у 1/100 10шт.  ОСТАНКИНО</v>
          </cell>
          <cell r="B41" t="str">
            <v>шт</v>
          </cell>
          <cell r="C41">
            <v>1753</v>
          </cell>
          <cell r="D41">
            <v>629</v>
          </cell>
          <cell r="E41">
            <v>1287</v>
          </cell>
          <cell r="F41">
            <v>1056</v>
          </cell>
          <cell r="G41">
            <v>0.1</v>
          </cell>
          <cell r="H41" t="e">
            <v>#N/A</v>
          </cell>
          <cell r="I41">
            <v>1327</v>
          </cell>
          <cell r="J41">
            <v>-40</v>
          </cell>
          <cell r="K41">
            <v>420</v>
          </cell>
          <cell r="L41">
            <v>560</v>
          </cell>
          <cell r="M41">
            <v>0</v>
          </cell>
          <cell r="S41">
            <v>257.39999999999998</v>
          </cell>
          <cell r="T41">
            <v>400</v>
          </cell>
          <cell r="U41">
            <v>9.4638694638694645</v>
          </cell>
          <cell r="V41">
            <v>4.1025641025641031</v>
          </cell>
          <cell r="W41">
            <v>400</v>
          </cell>
          <cell r="Z41">
            <v>329</v>
          </cell>
          <cell r="AA41">
            <v>290.39999999999998</v>
          </cell>
          <cell r="AB41">
            <v>279</v>
          </cell>
          <cell r="AC41">
            <v>304</v>
          </cell>
          <cell r="AD41">
            <v>0</v>
          </cell>
          <cell r="AE41">
            <v>0</v>
          </cell>
        </row>
        <row r="42">
          <cell r="A42" t="str">
            <v>6459 СЕРВЕЛАТ ШВЕЙЦАРСК. в/к с/н в/у 1/100*10  ОСТАНКИНО</v>
          </cell>
          <cell r="B42" t="str">
            <v>шт</v>
          </cell>
          <cell r="C42">
            <v>958</v>
          </cell>
          <cell r="D42">
            <v>623</v>
          </cell>
          <cell r="E42">
            <v>1049</v>
          </cell>
          <cell r="F42">
            <v>489</v>
          </cell>
          <cell r="G42">
            <v>0.1</v>
          </cell>
          <cell r="H42" t="e">
            <v>#N/A</v>
          </cell>
          <cell r="I42">
            <v>1078</v>
          </cell>
          <cell r="J42">
            <v>-29</v>
          </cell>
          <cell r="K42">
            <v>320</v>
          </cell>
          <cell r="L42">
            <v>400</v>
          </cell>
          <cell r="M42">
            <v>0</v>
          </cell>
          <cell r="S42">
            <v>209.8</v>
          </cell>
          <cell r="T42">
            <v>720</v>
          </cell>
          <cell r="U42">
            <v>9.1944709246901812</v>
          </cell>
          <cell r="V42">
            <v>2.3307912297426121</v>
          </cell>
          <cell r="W42">
            <v>720</v>
          </cell>
          <cell r="Z42">
            <v>209.4</v>
          </cell>
          <cell r="AA42">
            <v>194.8</v>
          </cell>
          <cell r="AB42">
            <v>188</v>
          </cell>
          <cell r="AC42">
            <v>349</v>
          </cell>
          <cell r="AD42">
            <v>0</v>
          </cell>
          <cell r="AE42">
            <v>0</v>
          </cell>
        </row>
        <row r="43">
          <cell r="A43" t="str">
            <v>6470 ВЕТЧ.МРАМОРНАЯ в/у_45с  ОСТАНКИНО</v>
          </cell>
          <cell r="B43" t="str">
            <v>кг</v>
          </cell>
          <cell r="C43">
            <v>63.024999999999999</v>
          </cell>
          <cell r="E43">
            <v>31.43</v>
          </cell>
          <cell r="F43">
            <v>31.594999999999999</v>
          </cell>
          <cell r="G43">
            <v>1</v>
          </cell>
          <cell r="H43">
            <v>45</v>
          </cell>
          <cell r="I43">
            <v>31.4</v>
          </cell>
          <cell r="J43">
            <v>3.0000000000001137E-2</v>
          </cell>
          <cell r="K43">
            <v>10</v>
          </cell>
          <cell r="L43">
            <v>10</v>
          </cell>
          <cell r="M43">
            <v>0</v>
          </cell>
          <cell r="S43">
            <v>6.2859999999999996</v>
          </cell>
          <cell r="T43">
            <v>10</v>
          </cell>
          <cell r="U43">
            <v>9.7987591473114861</v>
          </cell>
          <cell r="V43">
            <v>5.0262488068724149</v>
          </cell>
          <cell r="W43">
            <v>10</v>
          </cell>
          <cell r="Z43">
            <v>9.1479999999999997</v>
          </cell>
          <cell r="AA43">
            <v>6.5290000000000008</v>
          </cell>
          <cell r="AB43">
            <v>6.0419999999999998</v>
          </cell>
          <cell r="AC43">
            <v>3.62</v>
          </cell>
          <cell r="AD43">
            <v>0</v>
          </cell>
          <cell r="AE43">
            <v>0</v>
          </cell>
        </row>
        <row r="44">
          <cell r="A44" t="str">
            <v>6495 ВЕТЧ.МРАМОРНАЯ в/у срез 0.3кг 6шт_45с  ОСТАНКИНО</v>
          </cell>
          <cell r="B44" t="str">
            <v>шт</v>
          </cell>
          <cell r="C44">
            <v>542</v>
          </cell>
          <cell r="D44">
            <v>23</v>
          </cell>
          <cell r="E44">
            <v>305</v>
          </cell>
          <cell r="F44">
            <v>245</v>
          </cell>
          <cell r="G44">
            <v>0.3</v>
          </cell>
          <cell r="H44">
            <v>45</v>
          </cell>
          <cell r="I44">
            <v>322</v>
          </cell>
          <cell r="J44">
            <v>-17</v>
          </cell>
          <cell r="K44">
            <v>120</v>
          </cell>
          <cell r="L44">
            <v>120</v>
          </cell>
          <cell r="M44">
            <v>0</v>
          </cell>
          <cell r="S44">
            <v>61</v>
          </cell>
          <cell r="T44">
            <v>90</v>
          </cell>
          <cell r="U44">
            <v>9.4262295081967213</v>
          </cell>
          <cell r="V44">
            <v>4.0163934426229506</v>
          </cell>
          <cell r="W44">
            <v>90</v>
          </cell>
          <cell r="Z44">
            <v>90.2</v>
          </cell>
          <cell r="AA44">
            <v>65</v>
          </cell>
          <cell r="AB44">
            <v>66.2</v>
          </cell>
          <cell r="AC44">
            <v>103</v>
          </cell>
          <cell r="AD44">
            <v>0</v>
          </cell>
          <cell r="AE44">
            <v>0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414.60300000000001</v>
          </cell>
          <cell r="D45">
            <v>211.47200000000001</v>
          </cell>
          <cell r="E45">
            <v>338.03199999999998</v>
          </cell>
          <cell r="F45">
            <v>280.68</v>
          </cell>
          <cell r="G45">
            <v>1</v>
          </cell>
          <cell r="H45">
            <v>45</v>
          </cell>
          <cell r="I45">
            <v>334.4</v>
          </cell>
          <cell r="J45">
            <v>3.632000000000005</v>
          </cell>
          <cell r="K45">
            <v>60</v>
          </cell>
          <cell r="L45">
            <v>150</v>
          </cell>
          <cell r="M45">
            <v>0</v>
          </cell>
          <cell r="S45">
            <v>67.606399999999994</v>
          </cell>
          <cell r="T45">
            <v>160</v>
          </cell>
          <cell r="U45">
            <v>9.6245325886306645</v>
          </cell>
          <cell r="V45">
            <v>4.1516779476499268</v>
          </cell>
          <cell r="W45">
            <v>160</v>
          </cell>
          <cell r="Z45">
            <v>74.763199999999998</v>
          </cell>
          <cell r="AA45">
            <v>68.837999999999994</v>
          </cell>
          <cell r="AB45">
            <v>67.443200000000004</v>
          </cell>
          <cell r="AC45">
            <v>85.105000000000004</v>
          </cell>
          <cell r="AD45">
            <v>0</v>
          </cell>
          <cell r="AE45">
            <v>0</v>
          </cell>
        </row>
        <row r="46">
          <cell r="A46" t="str">
            <v>6528 ШПИКАЧКИ СОЧНЫЕ ПМ сар б/о мгс 0.4кг 45с  ОСТАНКИНО</v>
          </cell>
          <cell r="B46" t="str">
            <v>шт</v>
          </cell>
          <cell r="C46">
            <v>79</v>
          </cell>
          <cell r="D46">
            <v>49</v>
          </cell>
          <cell r="E46">
            <v>50</v>
          </cell>
          <cell r="F46">
            <v>73</v>
          </cell>
          <cell r="G46">
            <v>0.4</v>
          </cell>
          <cell r="H46" t="e">
            <v>#N/A</v>
          </cell>
          <cell r="I46">
            <v>60</v>
          </cell>
          <cell r="J46">
            <v>-10</v>
          </cell>
          <cell r="K46">
            <v>0</v>
          </cell>
          <cell r="L46">
            <v>40</v>
          </cell>
          <cell r="M46">
            <v>0</v>
          </cell>
          <cell r="S46">
            <v>10</v>
          </cell>
          <cell r="U46">
            <v>11.3</v>
          </cell>
          <cell r="V46">
            <v>7.3</v>
          </cell>
          <cell r="Z46">
            <v>16</v>
          </cell>
          <cell r="AA46">
            <v>13.2</v>
          </cell>
          <cell r="AB46">
            <v>12.6</v>
          </cell>
          <cell r="AC46">
            <v>12</v>
          </cell>
          <cell r="AD46">
            <v>0</v>
          </cell>
          <cell r="AE46">
            <v>0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66</v>
          </cell>
          <cell r="D47">
            <v>38</v>
          </cell>
          <cell r="E47">
            <v>53</v>
          </cell>
          <cell r="F47">
            <v>49</v>
          </cell>
          <cell r="G47">
            <v>0.4</v>
          </cell>
          <cell r="H47" t="e">
            <v>#N/A</v>
          </cell>
          <cell r="I47">
            <v>61</v>
          </cell>
          <cell r="J47">
            <v>-8</v>
          </cell>
          <cell r="K47">
            <v>0</v>
          </cell>
          <cell r="L47">
            <v>0</v>
          </cell>
          <cell r="M47">
            <v>0</v>
          </cell>
          <cell r="S47">
            <v>10.6</v>
          </cell>
          <cell r="T47">
            <v>40</v>
          </cell>
          <cell r="U47">
            <v>8.3962264150943398</v>
          </cell>
          <cell r="V47">
            <v>4.6226415094339623</v>
          </cell>
          <cell r="W47">
            <v>40</v>
          </cell>
          <cell r="Z47">
            <v>11.6</v>
          </cell>
          <cell r="AA47">
            <v>7</v>
          </cell>
          <cell r="AB47">
            <v>9</v>
          </cell>
          <cell r="AC47">
            <v>10</v>
          </cell>
          <cell r="AD47">
            <v>0</v>
          </cell>
          <cell r="AE47">
            <v>0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1840</v>
          </cell>
          <cell r="D48">
            <v>1496</v>
          </cell>
          <cell r="E48">
            <v>2041</v>
          </cell>
          <cell r="F48">
            <v>1424</v>
          </cell>
          <cell r="G48">
            <v>0.3</v>
          </cell>
          <cell r="H48">
            <v>45</v>
          </cell>
          <cell r="I48">
            <v>2026</v>
          </cell>
          <cell r="J48">
            <v>15</v>
          </cell>
          <cell r="K48">
            <v>720</v>
          </cell>
          <cell r="L48">
            <v>960</v>
          </cell>
          <cell r="M48">
            <v>200</v>
          </cell>
          <cell r="S48">
            <v>408.2</v>
          </cell>
          <cell r="T48">
            <v>720</v>
          </cell>
          <cell r="U48">
            <v>9.8579127878490933</v>
          </cell>
          <cell r="V48">
            <v>3.4884860362567371</v>
          </cell>
          <cell r="W48">
            <v>720</v>
          </cell>
          <cell r="Z48">
            <v>423.6</v>
          </cell>
          <cell r="AA48">
            <v>380.6</v>
          </cell>
          <cell r="AB48">
            <v>436.8</v>
          </cell>
          <cell r="AC48">
            <v>518</v>
          </cell>
          <cell r="AD48">
            <v>0</v>
          </cell>
          <cell r="AE48">
            <v>0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4658</v>
          </cell>
          <cell r="D49">
            <v>2540</v>
          </cell>
          <cell r="E49">
            <v>4291</v>
          </cell>
          <cell r="F49">
            <v>2806</v>
          </cell>
          <cell r="G49">
            <v>0.35</v>
          </cell>
          <cell r="H49">
            <v>45</v>
          </cell>
          <cell r="I49">
            <v>4405</v>
          </cell>
          <cell r="J49">
            <v>-114</v>
          </cell>
          <cell r="K49">
            <v>1200</v>
          </cell>
          <cell r="L49">
            <v>1600</v>
          </cell>
          <cell r="M49">
            <v>400</v>
          </cell>
          <cell r="S49">
            <v>858.2</v>
          </cell>
          <cell r="T49">
            <v>2400</v>
          </cell>
          <cell r="U49">
            <v>9.7949195991610338</v>
          </cell>
          <cell r="V49">
            <v>3.2696341179212305</v>
          </cell>
          <cell r="W49">
            <v>2400</v>
          </cell>
          <cell r="Z49">
            <v>891.8</v>
          </cell>
          <cell r="AA49">
            <v>852.4</v>
          </cell>
          <cell r="AB49">
            <v>829</v>
          </cell>
          <cell r="AC49">
            <v>1355</v>
          </cell>
          <cell r="AD49">
            <v>0</v>
          </cell>
          <cell r="AE49">
            <v>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869</v>
          </cell>
          <cell r="D50">
            <v>1795</v>
          </cell>
          <cell r="E50">
            <v>1798</v>
          </cell>
          <cell r="F50">
            <v>843</v>
          </cell>
          <cell r="G50">
            <v>0.41</v>
          </cell>
          <cell r="H50">
            <v>45</v>
          </cell>
          <cell r="I50">
            <v>2024</v>
          </cell>
          <cell r="J50">
            <v>-226</v>
          </cell>
          <cell r="K50">
            <v>480</v>
          </cell>
          <cell r="L50">
            <v>600</v>
          </cell>
          <cell r="M50">
            <v>280</v>
          </cell>
          <cell r="S50">
            <v>359.6</v>
          </cell>
          <cell r="T50">
            <v>2200</v>
          </cell>
          <cell r="U50">
            <v>12.244160177975528</v>
          </cell>
          <cell r="V50">
            <v>2.3442714126807562</v>
          </cell>
          <cell r="W50">
            <v>2200</v>
          </cell>
          <cell r="Z50">
            <v>243.8</v>
          </cell>
          <cell r="AA50">
            <v>259.39999999999998</v>
          </cell>
          <cell r="AB50">
            <v>309.2</v>
          </cell>
          <cell r="AC50">
            <v>528</v>
          </cell>
          <cell r="AD50" t="str">
            <v>Вит</v>
          </cell>
          <cell r="AE50">
            <v>0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717</v>
          </cell>
          <cell r="D51">
            <v>282</v>
          </cell>
          <cell r="E51">
            <v>556</v>
          </cell>
          <cell r="F51">
            <v>413</v>
          </cell>
          <cell r="G51">
            <v>0.41</v>
          </cell>
          <cell r="H51" t="e">
            <v>#N/A</v>
          </cell>
          <cell r="I51">
            <v>578</v>
          </cell>
          <cell r="J51">
            <v>-22</v>
          </cell>
          <cell r="K51">
            <v>120</v>
          </cell>
          <cell r="L51">
            <v>220</v>
          </cell>
          <cell r="M51">
            <v>50</v>
          </cell>
          <cell r="S51">
            <v>111.2</v>
          </cell>
          <cell r="T51">
            <v>250</v>
          </cell>
          <cell r="U51">
            <v>9.4694244604316538</v>
          </cell>
          <cell r="V51">
            <v>3.714028776978417</v>
          </cell>
          <cell r="W51">
            <v>250</v>
          </cell>
          <cell r="Z51">
            <v>129</v>
          </cell>
          <cell r="AA51">
            <v>110.6</v>
          </cell>
          <cell r="AB51">
            <v>106.8</v>
          </cell>
          <cell r="AC51">
            <v>125</v>
          </cell>
          <cell r="AD51">
            <v>0</v>
          </cell>
          <cell r="AE51">
            <v>0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333</v>
          </cell>
          <cell r="D52">
            <v>322</v>
          </cell>
          <cell r="E52">
            <v>353</v>
          </cell>
          <cell r="F52">
            <v>296</v>
          </cell>
          <cell r="G52">
            <v>0.36</v>
          </cell>
          <cell r="H52" t="e">
            <v>#N/A</v>
          </cell>
          <cell r="I52">
            <v>357</v>
          </cell>
          <cell r="J52">
            <v>-4</v>
          </cell>
          <cell r="K52">
            <v>90</v>
          </cell>
          <cell r="L52">
            <v>150</v>
          </cell>
          <cell r="M52">
            <v>0</v>
          </cell>
          <cell r="S52">
            <v>70.599999999999994</v>
          </cell>
          <cell r="T52">
            <v>120</v>
          </cell>
          <cell r="U52">
            <v>9.2917847025495757</v>
          </cell>
          <cell r="V52">
            <v>4.1926345609065159</v>
          </cell>
          <cell r="W52">
            <v>120</v>
          </cell>
          <cell r="Z52">
            <v>74.8</v>
          </cell>
          <cell r="AA52">
            <v>76.400000000000006</v>
          </cell>
          <cell r="AB52">
            <v>72.8</v>
          </cell>
          <cell r="AC52">
            <v>82</v>
          </cell>
          <cell r="AD52">
            <v>0</v>
          </cell>
          <cell r="AE52">
            <v>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165</v>
          </cell>
          <cell r="D53">
            <v>94</v>
          </cell>
          <cell r="E53">
            <v>133</v>
          </cell>
          <cell r="F53">
            <v>122</v>
          </cell>
          <cell r="G53">
            <v>0.33</v>
          </cell>
          <cell r="H53" t="e">
            <v>#N/A</v>
          </cell>
          <cell r="I53">
            <v>139</v>
          </cell>
          <cell r="J53">
            <v>-6</v>
          </cell>
          <cell r="K53">
            <v>0</v>
          </cell>
          <cell r="L53">
            <v>80</v>
          </cell>
          <cell r="M53">
            <v>0</v>
          </cell>
          <cell r="S53">
            <v>26.6</v>
          </cell>
          <cell r="T53">
            <v>40</v>
          </cell>
          <cell r="U53">
            <v>9.0977443609022544</v>
          </cell>
          <cell r="V53">
            <v>4.5864661654135332</v>
          </cell>
          <cell r="W53">
            <v>40</v>
          </cell>
          <cell r="Z53">
            <v>28</v>
          </cell>
          <cell r="AA53">
            <v>20.2</v>
          </cell>
          <cell r="AB53">
            <v>26.8</v>
          </cell>
          <cell r="AC53">
            <v>37</v>
          </cell>
          <cell r="AD53">
            <v>0</v>
          </cell>
          <cell r="AE53">
            <v>0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328</v>
          </cell>
          <cell r="D54">
            <v>1</v>
          </cell>
          <cell r="E54">
            <v>169</v>
          </cell>
          <cell r="F54">
            <v>159</v>
          </cell>
          <cell r="G54">
            <v>0.33</v>
          </cell>
          <cell r="H54" t="e">
            <v>#N/A</v>
          </cell>
          <cell r="I54">
            <v>170</v>
          </cell>
          <cell r="J54">
            <v>-1</v>
          </cell>
          <cell r="K54">
            <v>0</v>
          </cell>
          <cell r="L54">
            <v>40</v>
          </cell>
          <cell r="M54">
            <v>0</v>
          </cell>
          <cell r="S54">
            <v>33.799999999999997</v>
          </cell>
          <cell r="T54">
            <v>120</v>
          </cell>
          <cell r="U54">
            <v>9.437869822485208</v>
          </cell>
          <cell r="V54">
            <v>4.7041420118343202</v>
          </cell>
          <cell r="W54">
            <v>120</v>
          </cell>
          <cell r="Z54">
            <v>43.4</v>
          </cell>
          <cell r="AA54">
            <v>24</v>
          </cell>
          <cell r="AB54">
            <v>30.2</v>
          </cell>
          <cell r="AC54">
            <v>55</v>
          </cell>
          <cell r="AD54">
            <v>0</v>
          </cell>
          <cell r="AE54">
            <v>0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459</v>
          </cell>
          <cell r="D55">
            <v>5</v>
          </cell>
          <cell r="E55">
            <v>313</v>
          </cell>
          <cell r="F55">
            <v>150</v>
          </cell>
          <cell r="G55">
            <v>0.33</v>
          </cell>
          <cell r="H55" t="e">
            <v>#N/A</v>
          </cell>
          <cell r="I55">
            <v>313</v>
          </cell>
          <cell r="J55">
            <v>0</v>
          </cell>
          <cell r="K55">
            <v>200</v>
          </cell>
          <cell r="L55">
            <v>120</v>
          </cell>
          <cell r="M55">
            <v>0</v>
          </cell>
          <cell r="S55">
            <v>62.6</v>
          </cell>
          <cell r="T55">
            <v>120</v>
          </cell>
          <cell r="U55">
            <v>9.4249201277955272</v>
          </cell>
          <cell r="V55">
            <v>2.3961661341853033</v>
          </cell>
          <cell r="W55">
            <v>120</v>
          </cell>
          <cell r="Z55">
            <v>73.8</v>
          </cell>
          <cell r="AA55">
            <v>48.4</v>
          </cell>
          <cell r="AB55">
            <v>64.8</v>
          </cell>
          <cell r="AC55">
            <v>74</v>
          </cell>
          <cell r="AD55">
            <v>0</v>
          </cell>
          <cell r="AE55">
            <v>0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638.42399999999998</v>
          </cell>
          <cell r="D56">
            <v>757.64200000000005</v>
          </cell>
          <cell r="E56">
            <v>897</v>
          </cell>
          <cell r="F56">
            <v>623</v>
          </cell>
          <cell r="G56">
            <v>1</v>
          </cell>
          <cell r="H56">
            <v>45</v>
          </cell>
          <cell r="I56">
            <v>835.5</v>
          </cell>
          <cell r="J56">
            <v>61.5</v>
          </cell>
          <cell r="K56">
            <v>200</v>
          </cell>
          <cell r="L56">
            <v>330</v>
          </cell>
          <cell r="M56">
            <v>100</v>
          </cell>
          <cell r="S56">
            <v>179.4</v>
          </cell>
          <cell r="T56">
            <v>450</v>
          </cell>
          <cell r="U56">
            <v>9.4927536231884062</v>
          </cell>
          <cell r="V56">
            <v>3.4726867335562988</v>
          </cell>
          <cell r="W56">
            <v>450</v>
          </cell>
          <cell r="Z56">
            <v>164</v>
          </cell>
          <cell r="AA56">
            <v>179.8</v>
          </cell>
          <cell r="AB56">
            <v>172.8</v>
          </cell>
          <cell r="AC56">
            <v>252.41399999999999</v>
          </cell>
          <cell r="AD56">
            <v>0</v>
          </cell>
          <cell r="AE56">
            <v>0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730</v>
          </cell>
          <cell r="D57">
            <v>1126</v>
          </cell>
          <cell r="E57">
            <v>993</v>
          </cell>
          <cell r="F57">
            <v>831</v>
          </cell>
          <cell r="G57">
            <v>0.4</v>
          </cell>
          <cell r="H57" t="e">
            <v>#N/A</v>
          </cell>
          <cell r="I57">
            <v>1010</v>
          </cell>
          <cell r="J57">
            <v>-17</v>
          </cell>
          <cell r="K57">
            <v>120</v>
          </cell>
          <cell r="L57">
            <v>360</v>
          </cell>
          <cell r="M57">
            <v>0</v>
          </cell>
          <cell r="S57">
            <v>198.6</v>
          </cell>
          <cell r="T57">
            <v>480</v>
          </cell>
          <cell r="U57">
            <v>9.0181268882175232</v>
          </cell>
          <cell r="V57">
            <v>4.1842900302114803</v>
          </cell>
          <cell r="W57">
            <v>480</v>
          </cell>
          <cell r="Z57">
            <v>179.6</v>
          </cell>
          <cell r="AA57">
            <v>222</v>
          </cell>
          <cell r="AB57">
            <v>184</v>
          </cell>
          <cell r="AC57">
            <v>232</v>
          </cell>
          <cell r="AD57">
            <v>0</v>
          </cell>
          <cell r="AE57">
            <v>0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427</v>
          </cell>
          <cell r="D58">
            <v>1</v>
          </cell>
          <cell r="E58">
            <v>153</v>
          </cell>
          <cell r="F58">
            <v>274</v>
          </cell>
          <cell r="G58">
            <v>0.3</v>
          </cell>
          <cell r="H58" t="e">
            <v>#N/A</v>
          </cell>
          <cell r="I58">
            <v>162</v>
          </cell>
          <cell r="J58">
            <v>-9</v>
          </cell>
          <cell r="K58">
            <v>0</v>
          </cell>
          <cell r="L58">
            <v>0</v>
          </cell>
          <cell r="M58">
            <v>0</v>
          </cell>
          <cell r="S58">
            <v>30.6</v>
          </cell>
          <cell r="U58">
            <v>8.9542483660130721</v>
          </cell>
          <cell r="V58">
            <v>8.9542483660130721</v>
          </cell>
          <cell r="Z58">
            <v>56.2</v>
          </cell>
          <cell r="AA58">
            <v>36</v>
          </cell>
          <cell r="AB58">
            <v>23.6</v>
          </cell>
          <cell r="AC58">
            <v>38</v>
          </cell>
          <cell r="AD58" t="str">
            <v>увел</v>
          </cell>
          <cell r="AE58">
            <v>0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1144.229</v>
          </cell>
          <cell r="D59">
            <v>783.64700000000005</v>
          </cell>
          <cell r="E59">
            <v>763.56</v>
          </cell>
          <cell r="F59">
            <v>1144.7280000000001</v>
          </cell>
          <cell r="G59">
            <v>1</v>
          </cell>
          <cell r="H59">
            <v>60</v>
          </cell>
          <cell r="I59">
            <v>762.21699999999998</v>
          </cell>
          <cell r="J59">
            <v>1.3429999999999609</v>
          </cell>
          <cell r="K59">
            <v>0</v>
          </cell>
          <cell r="L59">
            <v>200</v>
          </cell>
          <cell r="M59">
            <v>0</v>
          </cell>
          <cell r="S59">
            <v>152.71199999999999</v>
          </cell>
          <cell r="T59">
            <v>180</v>
          </cell>
          <cell r="U59">
            <v>9.9843365288909851</v>
          </cell>
          <cell r="V59">
            <v>7.495992456388497</v>
          </cell>
          <cell r="W59">
            <v>180</v>
          </cell>
          <cell r="Z59">
            <v>195.77439999999999</v>
          </cell>
          <cell r="AA59">
            <v>223.20599999999999</v>
          </cell>
          <cell r="AB59">
            <v>172.98340000000002</v>
          </cell>
          <cell r="AC59">
            <v>186.11600000000001</v>
          </cell>
          <cell r="AD59">
            <v>0</v>
          </cell>
          <cell r="AE59">
            <v>0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313.96100000000001</v>
          </cell>
          <cell r="D60">
            <v>38.960999999999999</v>
          </cell>
          <cell r="E60">
            <v>153.23500000000001</v>
          </cell>
          <cell r="F60">
            <v>196.66200000000001</v>
          </cell>
          <cell r="G60">
            <v>1</v>
          </cell>
          <cell r="H60">
            <v>60</v>
          </cell>
          <cell r="I60">
            <v>151.69999999999999</v>
          </cell>
          <cell r="J60">
            <v>1.535000000000025</v>
          </cell>
          <cell r="K60">
            <v>0</v>
          </cell>
          <cell r="L60">
            <v>60</v>
          </cell>
          <cell r="M60">
            <v>0</v>
          </cell>
          <cell r="S60">
            <v>30.647000000000002</v>
          </cell>
          <cell r="T60">
            <v>50</v>
          </cell>
          <cell r="U60">
            <v>10.00626488726466</v>
          </cell>
          <cell r="V60">
            <v>6.4170065585538554</v>
          </cell>
          <cell r="W60">
            <v>50</v>
          </cell>
          <cell r="Z60">
            <v>49.483999999999995</v>
          </cell>
          <cell r="AA60">
            <v>34.838999999999999</v>
          </cell>
          <cell r="AB60">
            <v>33.600999999999999</v>
          </cell>
          <cell r="AC60">
            <v>35.673999999999999</v>
          </cell>
          <cell r="AD60">
            <v>0</v>
          </cell>
          <cell r="AE60">
            <v>0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415.952</v>
          </cell>
          <cell r="D61">
            <v>8.3239999999999998</v>
          </cell>
          <cell r="E61">
            <v>183.82599999999999</v>
          </cell>
          <cell r="F61">
            <v>232.126</v>
          </cell>
          <cell r="G61">
            <v>1</v>
          </cell>
          <cell r="H61" t="e">
            <v>#N/A</v>
          </cell>
          <cell r="I61">
            <v>185.5</v>
          </cell>
          <cell r="J61">
            <v>-1.6740000000000066</v>
          </cell>
          <cell r="K61">
            <v>0</v>
          </cell>
          <cell r="L61">
            <v>0</v>
          </cell>
          <cell r="M61">
            <v>0</v>
          </cell>
          <cell r="S61">
            <v>36.7652</v>
          </cell>
          <cell r="T61">
            <v>110</v>
          </cell>
          <cell r="U61">
            <v>9.3057021313633541</v>
          </cell>
          <cell r="V61">
            <v>6.3137423433029065</v>
          </cell>
          <cell r="W61">
            <v>110</v>
          </cell>
          <cell r="Z61">
            <v>59.434000000000005</v>
          </cell>
          <cell r="AA61">
            <v>44.519999999999996</v>
          </cell>
          <cell r="AB61">
            <v>33.560199999999995</v>
          </cell>
          <cell r="AC61">
            <v>58.427</v>
          </cell>
          <cell r="AD61">
            <v>0</v>
          </cell>
          <cell r="AE61">
            <v>0</v>
          </cell>
        </row>
        <row r="62">
          <cell r="A62" t="str">
            <v>7040 С ИНДЕЙКОЙ ПМ сос ц/о в/у 1/270 8шт.  ОСТАНКИНО</v>
          </cell>
          <cell r="B62" t="str">
            <v>шт</v>
          </cell>
          <cell r="C62">
            <v>102</v>
          </cell>
          <cell r="D62">
            <v>289</v>
          </cell>
          <cell r="E62">
            <v>178</v>
          </cell>
          <cell r="F62">
            <v>204</v>
          </cell>
          <cell r="G62">
            <v>0.27</v>
          </cell>
          <cell r="H62" t="e">
            <v>#N/A</v>
          </cell>
          <cell r="I62">
            <v>261</v>
          </cell>
          <cell r="J62">
            <v>-83</v>
          </cell>
          <cell r="K62">
            <v>40</v>
          </cell>
          <cell r="L62">
            <v>80</v>
          </cell>
          <cell r="M62">
            <v>0</v>
          </cell>
          <cell r="S62">
            <v>35.6</v>
          </cell>
          <cell r="T62">
            <v>40</v>
          </cell>
          <cell r="U62">
            <v>10.224719101123595</v>
          </cell>
          <cell r="V62">
            <v>5.7303370786516847</v>
          </cell>
          <cell r="W62">
            <v>40</v>
          </cell>
          <cell r="Z62">
            <v>32</v>
          </cell>
          <cell r="AA62">
            <v>38.799999999999997</v>
          </cell>
          <cell r="AB62">
            <v>40.799999999999997</v>
          </cell>
          <cell r="AC62">
            <v>37</v>
          </cell>
          <cell r="AD62">
            <v>0</v>
          </cell>
          <cell r="AE62">
            <v>0</v>
          </cell>
        </row>
        <row r="63">
          <cell r="A63" t="str">
            <v>7059 ШПИКАЧКИ СОЧНЫЕ С БЕК. п/о мгс 0.3кг_60с  ОСТАНКИНО</v>
          </cell>
          <cell r="B63" t="str">
            <v>шт</v>
          </cell>
          <cell r="C63">
            <v>274</v>
          </cell>
          <cell r="D63">
            <v>323</v>
          </cell>
          <cell r="E63">
            <v>294</v>
          </cell>
          <cell r="F63">
            <v>300</v>
          </cell>
          <cell r="G63">
            <v>0.3</v>
          </cell>
          <cell r="H63" t="e">
            <v>#N/A</v>
          </cell>
          <cell r="I63">
            <v>297</v>
          </cell>
          <cell r="J63">
            <v>-3</v>
          </cell>
          <cell r="K63">
            <v>0</v>
          </cell>
          <cell r="L63">
            <v>80</v>
          </cell>
          <cell r="M63">
            <v>0</v>
          </cell>
          <cell r="S63">
            <v>58.8</v>
          </cell>
          <cell r="T63">
            <v>160</v>
          </cell>
          <cell r="U63">
            <v>9.183673469387756</v>
          </cell>
          <cell r="V63">
            <v>5.1020408163265305</v>
          </cell>
          <cell r="W63">
            <v>160</v>
          </cell>
          <cell r="Z63">
            <v>66</v>
          </cell>
          <cell r="AA63">
            <v>72</v>
          </cell>
          <cell r="AB63">
            <v>56.2</v>
          </cell>
          <cell r="AC63">
            <v>95</v>
          </cell>
          <cell r="AD63">
            <v>0</v>
          </cell>
          <cell r="AE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8260</v>
          </cell>
          <cell r="D64">
            <v>4265</v>
          </cell>
          <cell r="E64">
            <v>7447</v>
          </cell>
          <cell r="F64">
            <v>5703</v>
          </cell>
          <cell r="G64">
            <v>0.41</v>
          </cell>
          <cell r="H64" t="e">
            <v>#N/A</v>
          </cell>
          <cell r="I64">
            <v>7480</v>
          </cell>
          <cell r="J64">
            <v>-33</v>
          </cell>
          <cell r="K64">
            <v>2000</v>
          </cell>
          <cell r="L64">
            <v>3400</v>
          </cell>
          <cell r="M64">
            <v>500</v>
          </cell>
          <cell r="S64">
            <v>1489.4</v>
          </cell>
          <cell r="T64">
            <v>4400</v>
          </cell>
          <cell r="U64">
            <v>10.74459513898214</v>
          </cell>
          <cell r="V64">
            <v>3.8290586813481937</v>
          </cell>
          <cell r="W64">
            <v>4400</v>
          </cell>
          <cell r="Z64">
            <v>1521.2</v>
          </cell>
          <cell r="AA64">
            <v>1456.6</v>
          </cell>
          <cell r="AB64">
            <v>1577</v>
          </cell>
          <cell r="AC64">
            <v>2111</v>
          </cell>
          <cell r="AD64">
            <v>0</v>
          </cell>
          <cell r="AE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2891.509</v>
          </cell>
          <cell r="D65">
            <v>3172.0520000000001</v>
          </cell>
          <cell r="E65">
            <v>3194</v>
          </cell>
          <cell r="F65">
            <v>3042</v>
          </cell>
          <cell r="G65">
            <v>1</v>
          </cell>
          <cell r="H65" t="e">
            <v>#N/A</v>
          </cell>
          <cell r="I65">
            <v>2892.3980000000001</v>
          </cell>
          <cell r="J65">
            <v>301.60199999999986</v>
          </cell>
          <cell r="K65">
            <v>0</v>
          </cell>
          <cell r="L65">
            <v>400</v>
          </cell>
          <cell r="M65">
            <v>0</v>
          </cell>
          <cell r="S65">
            <v>638.79999999999995</v>
          </cell>
          <cell r="T65">
            <v>3200</v>
          </cell>
          <cell r="U65">
            <v>10.397620538509706</v>
          </cell>
          <cell r="V65">
            <v>4.7620538509705703</v>
          </cell>
          <cell r="W65">
            <v>3200</v>
          </cell>
          <cell r="Z65">
            <v>601</v>
          </cell>
          <cell r="AA65">
            <v>732.2</v>
          </cell>
          <cell r="AB65">
            <v>542.20000000000005</v>
          </cell>
          <cell r="AC65">
            <v>994.49400000000003</v>
          </cell>
          <cell r="AD65">
            <v>0</v>
          </cell>
          <cell r="AE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1682</v>
          </cell>
          <cell r="D66">
            <v>881</v>
          </cell>
          <cell r="E66">
            <v>1630</v>
          </cell>
          <cell r="F66">
            <v>898</v>
          </cell>
          <cell r="G66">
            <v>0.35</v>
          </cell>
          <cell r="H66" t="e">
            <v>#N/A</v>
          </cell>
          <cell r="I66">
            <v>1665</v>
          </cell>
          <cell r="J66">
            <v>-35</v>
          </cell>
          <cell r="K66">
            <v>720</v>
          </cell>
          <cell r="L66">
            <v>640</v>
          </cell>
          <cell r="M66">
            <v>120</v>
          </cell>
          <cell r="S66">
            <v>326</v>
          </cell>
          <cell r="T66">
            <v>720</v>
          </cell>
          <cell r="U66">
            <v>9.5030674846625764</v>
          </cell>
          <cell r="V66">
            <v>2.7546012269938651</v>
          </cell>
          <cell r="W66">
            <v>720</v>
          </cell>
          <cell r="Z66">
            <v>312</v>
          </cell>
          <cell r="AA66">
            <v>269.8</v>
          </cell>
          <cell r="AB66">
            <v>318</v>
          </cell>
          <cell r="AC66">
            <v>400</v>
          </cell>
          <cell r="AD66">
            <v>0</v>
          </cell>
          <cell r="AE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32</v>
          </cell>
          <cell r="D67">
            <v>37</v>
          </cell>
          <cell r="E67">
            <v>20</v>
          </cell>
          <cell r="F67">
            <v>28</v>
          </cell>
          <cell r="G67">
            <v>0.6</v>
          </cell>
          <cell r="H67" t="e">
            <v>#N/A</v>
          </cell>
          <cell r="I67">
            <v>64</v>
          </cell>
          <cell r="J67">
            <v>-44</v>
          </cell>
          <cell r="K67">
            <v>0</v>
          </cell>
          <cell r="L67">
            <v>0</v>
          </cell>
          <cell r="M67">
            <v>0</v>
          </cell>
          <cell r="S67">
            <v>4</v>
          </cell>
          <cell r="U67">
            <v>7</v>
          </cell>
          <cell r="V67">
            <v>7</v>
          </cell>
          <cell r="Z67">
            <v>5.4</v>
          </cell>
          <cell r="AA67">
            <v>7</v>
          </cell>
          <cell r="AB67">
            <v>2.8</v>
          </cell>
          <cell r="AC67">
            <v>6</v>
          </cell>
          <cell r="AD67" t="str">
            <v>склад?</v>
          </cell>
          <cell r="AE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66.721999999999994</v>
          </cell>
          <cell r="D68">
            <v>73.13</v>
          </cell>
          <cell r="E68">
            <v>65.834000000000003</v>
          </cell>
          <cell r="F68">
            <v>67.763000000000005</v>
          </cell>
          <cell r="G68">
            <v>1</v>
          </cell>
          <cell r="H68" t="e">
            <v>#N/A</v>
          </cell>
          <cell r="I68">
            <v>75.3</v>
          </cell>
          <cell r="J68">
            <v>-9.465999999999994</v>
          </cell>
          <cell r="K68">
            <v>40</v>
          </cell>
          <cell r="L68">
            <v>40</v>
          </cell>
          <cell r="M68">
            <v>0</v>
          </cell>
          <cell r="S68">
            <v>13.1668</v>
          </cell>
          <cell r="U68">
            <v>11.222392684631043</v>
          </cell>
          <cell r="V68">
            <v>5.1465048455205515</v>
          </cell>
          <cell r="Z68">
            <v>15.884</v>
          </cell>
          <cell r="AA68">
            <v>14.1394</v>
          </cell>
          <cell r="AB68">
            <v>17.8688</v>
          </cell>
          <cell r="AC68">
            <v>12.526</v>
          </cell>
          <cell r="AD68">
            <v>0</v>
          </cell>
          <cell r="AE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2060</v>
          </cell>
          <cell r="D69">
            <v>828</v>
          </cell>
          <cell r="E69">
            <v>1657</v>
          </cell>
          <cell r="F69">
            <v>1173</v>
          </cell>
          <cell r="G69">
            <v>0.4</v>
          </cell>
          <cell r="H69" t="e">
            <v>#N/A</v>
          </cell>
          <cell r="I69">
            <v>1739</v>
          </cell>
          <cell r="J69">
            <v>-82</v>
          </cell>
          <cell r="K69">
            <v>600</v>
          </cell>
          <cell r="L69">
            <v>720</v>
          </cell>
          <cell r="M69">
            <v>80</v>
          </cell>
          <cell r="S69">
            <v>331.4</v>
          </cell>
          <cell r="T69">
            <v>720</v>
          </cell>
          <cell r="U69">
            <v>9.936632468316235</v>
          </cell>
          <cell r="V69">
            <v>3.539529269764635</v>
          </cell>
          <cell r="W69">
            <v>720</v>
          </cell>
          <cell r="Z69">
            <v>367.8</v>
          </cell>
          <cell r="AA69">
            <v>325.8</v>
          </cell>
          <cell r="AB69">
            <v>337</v>
          </cell>
          <cell r="AC69">
            <v>361</v>
          </cell>
          <cell r="AD69">
            <v>0</v>
          </cell>
          <cell r="AE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3713</v>
          </cell>
          <cell r="D70">
            <v>1330</v>
          </cell>
          <cell r="E70">
            <v>2881</v>
          </cell>
          <cell r="F70">
            <v>2067</v>
          </cell>
          <cell r="G70">
            <v>0.41</v>
          </cell>
          <cell r="H70" t="e">
            <v>#N/A</v>
          </cell>
          <cell r="I70">
            <v>2998</v>
          </cell>
          <cell r="J70">
            <v>-117</v>
          </cell>
          <cell r="K70">
            <v>600</v>
          </cell>
          <cell r="L70">
            <v>1200</v>
          </cell>
          <cell r="M70">
            <v>200</v>
          </cell>
          <cell r="S70">
            <v>576.20000000000005</v>
          </cell>
          <cell r="T70">
            <v>1800</v>
          </cell>
          <cell r="U70">
            <v>10.182228392919125</v>
          </cell>
          <cell r="V70">
            <v>3.5872960777507807</v>
          </cell>
          <cell r="W70">
            <v>1800</v>
          </cell>
          <cell r="Z70">
            <v>608</v>
          </cell>
          <cell r="AA70">
            <v>507.2</v>
          </cell>
          <cell r="AB70">
            <v>571</v>
          </cell>
          <cell r="AC70">
            <v>881</v>
          </cell>
          <cell r="AD70">
            <v>0</v>
          </cell>
          <cell r="AE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125.997</v>
          </cell>
          <cell r="D71">
            <v>154.965</v>
          </cell>
          <cell r="E71">
            <v>137.17500000000001</v>
          </cell>
          <cell r="F71">
            <v>140.608</v>
          </cell>
          <cell r="G71">
            <v>1</v>
          </cell>
          <cell r="H71" t="e">
            <v>#N/A</v>
          </cell>
          <cell r="I71">
            <v>135.1</v>
          </cell>
          <cell r="J71">
            <v>2.0750000000000171</v>
          </cell>
          <cell r="K71">
            <v>30</v>
          </cell>
          <cell r="L71">
            <v>60</v>
          </cell>
          <cell r="M71">
            <v>0</v>
          </cell>
          <cell r="S71">
            <v>27.435000000000002</v>
          </cell>
          <cell r="T71">
            <v>40</v>
          </cell>
          <cell r="U71">
            <v>9.8636048842719148</v>
          </cell>
          <cell r="V71">
            <v>5.1251321304902495</v>
          </cell>
          <cell r="W71">
            <v>40</v>
          </cell>
          <cell r="Z71">
            <v>30.148399999999999</v>
          </cell>
          <cell r="AA71">
            <v>31.956599999999998</v>
          </cell>
          <cell r="AB71">
            <v>31.126799999999996</v>
          </cell>
          <cell r="AC71">
            <v>34.066000000000003</v>
          </cell>
          <cell r="AD71">
            <v>0</v>
          </cell>
          <cell r="AE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426</v>
          </cell>
          <cell r="D72">
            <v>42</v>
          </cell>
          <cell r="E72">
            <v>249</v>
          </cell>
          <cell r="F72">
            <v>178</v>
          </cell>
          <cell r="G72">
            <v>0.3</v>
          </cell>
          <cell r="H72">
            <v>50</v>
          </cell>
          <cell r="I72">
            <v>296</v>
          </cell>
          <cell r="J72">
            <v>-47</v>
          </cell>
          <cell r="K72">
            <v>80</v>
          </cell>
          <cell r="L72">
            <v>80</v>
          </cell>
          <cell r="M72">
            <v>0</v>
          </cell>
          <cell r="S72">
            <v>49.8</v>
          </cell>
          <cell r="T72">
            <v>120</v>
          </cell>
          <cell r="U72">
            <v>9.1967871485943782</v>
          </cell>
          <cell r="V72">
            <v>3.5742971887550201</v>
          </cell>
          <cell r="W72">
            <v>120</v>
          </cell>
          <cell r="Z72">
            <v>62.2</v>
          </cell>
          <cell r="AA72">
            <v>45.4</v>
          </cell>
          <cell r="AB72">
            <v>47.8</v>
          </cell>
          <cell r="AC72">
            <v>49</v>
          </cell>
          <cell r="AD72">
            <v>0</v>
          </cell>
          <cell r="AE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777</v>
          </cell>
          <cell r="D73">
            <v>276</v>
          </cell>
          <cell r="E73">
            <v>536</v>
          </cell>
          <cell r="F73">
            <v>472</v>
          </cell>
          <cell r="G73">
            <v>0.3</v>
          </cell>
          <cell r="H73" t="e">
            <v>#N/A</v>
          </cell>
          <cell r="I73">
            <v>562</v>
          </cell>
          <cell r="J73">
            <v>-26</v>
          </cell>
          <cell r="K73">
            <v>0</v>
          </cell>
          <cell r="L73">
            <v>120</v>
          </cell>
          <cell r="M73">
            <v>0</v>
          </cell>
          <cell r="S73">
            <v>107.2</v>
          </cell>
          <cell r="T73">
            <v>480</v>
          </cell>
          <cell r="U73">
            <v>10</v>
          </cell>
          <cell r="V73">
            <v>4.4029850746268657</v>
          </cell>
          <cell r="W73">
            <v>480</v>
          </cell>
          <cell r="Z73">
            <v>133.4</v>
          </cell>
          <cell r="AA73">
            <v>115.8</v>
          </cell>
          <cell r="AB73">
            <v>95.6</v>
          </cell>
          <cell r="AC73">
            <v>151</v>
          </cell>
          <cell r="AD73">
            <v>0</v>
          </cell>
          <cell r="AE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870</v>
          </cell>
          <cell r="D74">
            <v>763</v>
          </cell>
          <cell r="E74">
            <v>717</v>
          </cell>
          <cell r="F74">
            <v>874</v>
          </cell>
          <cell r="G74">
            <v>0.14000000000000001</v>
          </cell>
          <cell r="H74" t="e">
            <v>#N/A</v>
          </cell>
          <cell r="I74">
            <v>762</v>
          </cell>
          <cell r="J74">
            <v>-45</v>
          </cell>
          <cell r="K74">
            <v>120</v>
          </cell>
          <cell r="L74">
            <v>360</v>
          </cell>
          <cell r="M74">
            <v>0</v>
          </cell>
          <cell r="S74">
            <v>143.4</v>
          </cell>
          <cell r="U74">
            <v>9.4421199442119939</v>
          </cell>
          <cell r="V74">
            <v>6.0948396094839605</v>
          </cell>
          <cell r="Z74">
            <v>181.4</v>
          </cell>
          <cell r="AA74">
            <v>183.6</v>
          </cell>
          <cell r="AB74">
            <v>164.6</v>
          </cell>
          <cell r="AC74">
            <v>149</v>
          </cell>
          <cell r="AD74">
            <v>0</v>
          </cell>
          <cell r="AE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55</v>
          </cell>
          <cell r="E75">
            <v>18</v>
          </cell>
          <cell r="F75">
            <v>31</v>
          </cell>
          <cell r="G75">
            <v>0</v>
          </cell>
          <cell r="H75">
            <v>60</v>
          </cell>
          <cell r="I75">
            <v>18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S75">
            <v>3.6</v>
          </cell>
          <cell r="U75">
            <v>8.6111111111111107</v>
          </cell>
          <cell r="V75">
            <v>8.6111111111111107</v>
          </cell>
          <cell r="Z75">
            <v>12.6</v>
          </cell>
          <cell r="AA75">
            <v>14.2</v>
          </cell>
          <cell r="AB75">
            <v>5.6</v>
          </cell>
          <cell r="AC75">
            <v>4</v>
          </cell>
          <cell r="AD75">
            <v>0</v>
          </cell>
          <cell r="AE75">
            <v>0</v>
          </cell>
        </row>
        <row r="76">
          <cell r="A76" t="str">
            <v>7149 БАЛЫКОВАЯ Коровино п/к в/у 0.84кг_50с  ОСТАНКИНО</v>
          </cell>
          <cell r="B76" t="str">
            <v>шт</v>
          </cell>
          <cell r="C76">
            <v>59</v>
          </cell>
          <cell r="D76">
            <v>39</v>
          </cell>
          <cell r="E76">
            <v>46</v>
          </cell>
          <cell r="F76">
            <v>49</v>
          </cell>
          <cell r="G76">
            <v>0.84</v>
          </cell>
          <cell r="H76">
            <v>50</v>
          </cell>
          <cell r="I76">
            <v>56</v>
          </cell>
          <cell r="J76">
            <v>-10</v>
          </cell>
          <cell r="K76">
            <v>0</v>
          </cell>
          <cell r="L76">
            <v>0</v>
          </cell>
          <cell r="M76">
            <v>0</v>
          </cell>
          <cell r="S76">
            <v>9.1999999999999993</v>
          </cell>
          <cell r="T76">
            <v>30</v>
          </cell>
          <cell r="U76">
            <v>8.5869565217391308</v>
          </cell>
          <cell r="V76">
            <v>5.3260869565217392</v>
          </cell>
          <cell r="W76">
            <v>30</v>
          </cell>
          <cell r="Z76">
            <v>10.4</v>
          </cell>
          <cell r="AA76">
            <v>7.8</v>
          </cell>
          <cell r="AB76">
            <v>7.6</v>
          </cell>
          <cell r="AC76">
            <v>8</v>
          </cell>
          <cell r="AD76">
            <v>0</v>
          </cell>
          <cell r="AE76">
            <v>0</v>
          </cell>
        </row>
        <row r="77">
          <cell r="A77" t="str">
            <v>7154 СЕРВЕЛАТ ЗЕРНИСТЫЙ ПМ в/к в/у 0.35кг_50с  ОСТАНКИНО</v>
          </cell>
          <cell r="B77" t="str">
            <v>шт</v>
          </cell>
          <cell r="C77">
            <v>3401</v>
          </cell>
          <cell r="D77">
            <v>1415</v>
          </cell>
          <cell r="E77">
            <v>2725</v>
          </cell>
          <cell r="F77">
            <v>2010</v>
          </cell>
          <cell r="G77">
            <v>0.35</v>
          </cell>
          <cell r="H77" t="e">
            <v>#N/A</v>
          </cell>
          <cell r="I77">
            <v>2804</v>
          </cell>
          <cell r="J77">
            <v>-79</v>
          </cell>
          <cell r="K77">
            <v>800</v>
          </cell>
          <cell r="L77">
            <v>1200</v>
          </cell>
          <cell r="M77">
            <v>0</v>
          </cell>
          <cell r="S77">
            <v>545</v>
          </cell>
          <cell r="T77">
            <v>1400</v>
          </cell>
          <cell r="U77">
            <v>9.9266055045871564</v>
          </cell>
          <cell r="V77">
            <v>3.6880733944954129</v>
          </cell>
          <cell r="W77">
            <v>1400</v>
          </cell>
          <cell r="Z77">
            <v>569.20000000000005</v>
          </cell>
          <cell r="AA77">
            <v>543.20000000000005</v>
          </cell>
          <cell r="AB77">
            <v>539</v>
          </cell>
          <cell r="AC77">
            <v>711</v>
          </cell>
          <cell r="AD77">
            <v>0</v>
          </cell>
          <cell r="AE77">
            <v>0</v>
          </cell>
        </row>
        <row r="78">
          <cell r="A78" t="str">
            <v>7157 СЕРВЕЛАТ ЗЕРНИСНЫЙ ПМ в/к в/у_50с  ОСТАНКИНО</v>
          </cell>
          <cell r="B78" t="str">
            <v>кг</v>
          </cell>
          <cell r="C78">
            <v>84.209000000000003</v>
          </cell>
          <cell r="D78">
            <v>73.531000000000006</v>
          </cell>
          <cell r="E78">
            <v>62.710999999999999</v>
          </cell>
          <cell r="F78">
            <v>77.649000000000001</v>
          </cell>
          <cell r="G78">
            <v>1</v>
          </cell>
          <cell r="H78" t="e">
            <v>#N/A</v>
          </cell>
          <cell r="I78">
            <v>80.599999999999994</v>
          </cell>
          <cell r="J78">
            <v>-17.888999999999996</v>
          </cell>
          <cell r="K78">
            <v>50</v>
          </cell>
          <cell r="L78">
            <v>50</v>
          </cell>
          <cell r="M78">
            <v>0</v>
          </cell>
          <cell r="S78">
            <v>12.542199999999999</v>
          </cell>
          <cell r="U78">
            <v>14.164101991676102</v>
          </cell>
          <cell r="V78">
            <v>6.1910191194527284</v>
          </cell>
          <cell r="Z78">
            <v>13.0892</v>
          </cell>
          <cell r="AA78">
            <v>12.7896</v>
          </cell>
          <cell r="AB78">
            <v>17.771599999999999</v>
          </cell>
          <cell r="AC78">
            <v>10.454000000000001</v>
          </cell>
          <cell r="AD78" t="str">
            <v>увел</v>
          </cell>
          <cell r="AE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277.92899999999997</v>
          </cell>
          <cell r="D79">
            <v>568.26599999999996</v>
          </cell>
          <cell r="E79">
            <v>444.53699999999998</v>
          </cell>
          <cell r="F79">
            <v>381.22899999999998</v>
          </cell>
          <cell r="G79">
            <v>1</v>
          </cell>
          <cell r="H79" t="e">
            <v>#N/A</v>
          </cell>
          <cell r="I79">
            <v>445.20699999999999</v>
          </cell>
          <cell r="J79">
            <v>-0.67000000000001592</v>
          </cell>
          <cell r="K79">
            <v>100</v>
          </cell>
          <cell r="L79">
            <v>220</v>
          </cell>
          <cell r="M79">
            <v>50</v>
          </cell>
          <cell r="S79">
            <v>88.907399999999996</v>
          </cell>
          <cell r="T79">
            <v>120</v>
          </cell>
          <cell r="U79">
            <v>9.7992855487844661</v>
          </cell>
          <cell r="V79">
            <v>4.2879332878927965</v>
          </cell>
          <cell r="W79">
            <v>120</v>
          </cell>
          <cell r="Z79">
            <v>78.653599999999997</v>
          </cell>
          <cell r="AA79">
            <v>87.583799999999997</v>
          </cell>
          <cell r="AB79">
            <v>99.784199999999998</v>
          </cell>
          <cell r="AC79">
            <v>151.38900000000001</v>
          </cell>
          <cell r="AD79">
            <v>0</v>
          </cell>
          <cell r="AE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4292</v>
          </cell>
          <cell r="D80">
            <v>1158</v>
          </cell>
          <cell r="E80">
            <v>3037</v>
          </cell>
          <cell r="F80">
            <v>2284</v>
          </cell>
          <cell r="G80">
            <v>0.35</v>
          </cell>
          <cell r="H80" t="e">
            <v>#N/A</v>
          </cell>
          <cell r="I80">
            <v>3364</v>
          </cell>
          <cell r="J80">
            <v>-327</v>
          </cell>
          <cell r="K80">
            <v>800</v>
          </cell>
          <cell r="L80">
            <v>1400</v>
          </cell>
          <cell r="M80">
            <v>400</v>
          </cell>
          <cell r="S80">
            <v>607.4</v>
          </cell>
          <cell r="T80">
            <v>1200</v>
          </cell>
          <cell r="U80">
            <v>10.016463615409945</v>
          </cell>
          <cell r="V80">
            <v>3.760289759631215</v>
          </cell>
          <cell r="W80">
            <v>1200</v>
          </cell>
          <cell r="Z80">
            <v>681.2</v>
          </cell>
          <cell r="AA80">
            <v>522.4</v>
          </cell>
          <cell r="AB80">
            <v>622.79999999999995</v>
          </cell>
          <cell r="AC80">
            <v>757</v>
          </cell>
          <cell r="AD80">
            <v>0</v>
          </cell>
          <cell r="AE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973</v>
          </cell>
          <cell r="D81">
            <v>623</v>
          </cell>
          <cell r="E81">
            <v>799</v>
          </cell>
          <cell r="F81">
            <v>776</v>
          </cell>
          <cell r="G81">
            <v>0.3</v>
          </cell>
          <cell r="H81" t="e">
            <v>#N/A</v>
          </cell>
          <cell r="I81">
            <v>833</v>
          </cell>
          <cell r="J81">
            <v>-34</v>
          </cell>
          <cell r="K81">
            <v>0</v>
          </cell>
          <cell r="L81">
            <v>240</v>
          </cell>
          <cell r="M81">
            <v>0</v>
          </cell>
          <cell r="S81">
            <v>159.80000000000001</v>
          </cell>
          <cell r="T81">
            <v>480</v>
          </cell>
          <cell r="U81">
            <v>9.3617021276595747</v>
          </cell>
          <cell r="V81">
            <v>4.8560700876095115</v>
          </cell>
          <cell r="W81">
            <v>480</v>
          </cell>
          <cell r="Z81">
            <v>193.2</v>
          </cell>
          <cell r="AA81">
            <v>192.8</v>
          </cell>
          <cell r="AB81">
            <v>150.19999999999999</v>
          </cell>
          <cell r="AC81">
            <v>223</v>
          </cell>
          <cell r="AD81">
            <v>0</v>
          </cell>
          <cell r="AE81">
            <v>0</v>
          </cell>
        </row>
        <row r="82">
          <cell r="A82" t="str">
            <v>7227 САЛЯМИ ФИНСКАЯ Папа может с/к в/у 1/180  ОСТАНКИНО</v>
          </cell>
          <cell r="B82" t="str">
            <v>шт</v>
          </cell>
          <cell r="C82">
            <v>25</v>
          </cell>
          <cell r="E82">
            <v>12</v>
          </cell>
          <cell r="F82">
            <v>13</v>
          </cell>
          <cell r="G82">
            <v>0.18</v>
          </cell>
          <cell r="H82" t="e">
            <v>#N/A</v>
          </cell>
          <cell r="I82">
            <v>12</v>
          </cell>
          <cell r="J82">
            <v>0</v>
          </cell>
          <cell r="K82">
            <v>0</v>
          </cell>
          <cell r="L82">
            <v>16</v>
          </cell>
          <cell r="M82">
            <v>0</v>
          </cell>
          <cell r="S82">
            <v>2.4</v>
          </cell>
          <cell r="U82">
            <v>12.083333333333334</v>
          </cell>
          <cell r="V82">
            <v>5.416666666666667</v>
          </cell>
          <cell r="Z82">
            <v>2.2000000000000002</v>
          </cell>
          <cell r="AA82">
            <v>3</v>
          </cell>
          <cell r="AB82">
            <v>3.4</v>
          </cell>
          <cell r="AC82">
            <v>1</v>
          </cell>
          <cell r="AD82">
            <v>0</v>
          </cell>
          <cell r="AE82">
            <v>0</v>
          </cell>
        </row>
        <row r="83">
          <cell r="A83" t="str">
            <v>7231 КЛАССИЧЕСКАЯ ПМ вар п/о 0,3кг 8шт_209к ОСТАНКИНО</v>
          </cell>
          <cell r="B83" t="str">
            <v>шт</v>
          </cell>
          <cell r="C83">
            <v>1690</v>
          </cell>
          <cell r="D83">
            <v>545</v>
          </cell>
          <cell r="E83">
            <v>1344</v>
          </cell>
          <cell r="F83">
            <v>868</v>
          </cell>
          <cell r="G83">
            <v>0.3</v>
          </cell>
          <cell r="H83" t="e">
            <v>#N/A</v>
          </cell>
          <cell r="I83">
            <v>1378</v>
          </cell>
          <cell r="J83">
            <v>-34</v>
          </cell>
          <cell r="K83">
            <v>240</v>
          </cell>
          <cell r="L83">
            <v>480</v>
          </cell>
          <cell r="M83">
            <v>120</v>
          </cell>
          <cell r="S83">
            <v>268.8</v>
          </cell>
          <cell r="T83">
            <v>960</v>
          </cell>
          <cell r="U83">
            <v>9.9255952380952372</v>
          </cell>
          <cell r="V83">
            <v>3.2291666666666665</v>
          </cell>
          <cell r="W83">
            <v>960</v>
          </cell>
          <cell r="Z83">
            <v>301.8</v>
          </cell>
          <cell r="AA83">
            <v>275.39999999999998</v>
          </cell>
          <cell r="AB83">
            <v>248.6</v>
          </cell>
          <cell r="AC83">
            <v>443</v>
          </cell>
          <cell r="AD83">
            <v>0</v>
          </cell>
          <cell r="AE83">
            <v>0</v>
          </cell>
        </row>
        <row r="84">
          <cell r="A84" t="str">
            <v>7232 БОЯNСКАЯ ПМ п/к в/у 0,28кг 8шт_209к ОСТАНКИНО</v>
          </cell>
          <cell r="B84" t="str">
            <v>шт</v>
          </cell>
          <cell r="C84">
            <v>1467</v>
          </cell>
          <cell r="D84">
            <v>1152</v>
          </cell>
          <cell r="E84">
            <v>1430</v>
          </cell>
          <cell r="F84">
            <v>1143</v>
          </cell>
          <cell r="G84">
            <v>0.28000000000000003</v>
          </cell>
          <cell r="H84" t="e">
            <v>#N/A</v>
          </cell>
          <cell r="I84">
            <v>1485</v>
          </cell>
          <cell r="J84">
            <v>-55</v>
          </cell>
          <cell r="K84">
            <v>240</v>
          </cell>
          <cell r="L84">
            <v>720</v>
          </cell>
          <cell r="M84">
            <v>120</v>
          </cell>
          <cell r="S84">
            <v>286</v>
          </cell>
          <cell r="T84">
            <v>600</v>
          </cell>
          <cell r="U84">
            <v>9.87062937062937</v>
          </cell>
          <cell r="V84">
            <v>3.9965034965034967</v>
          </cell>
          <cell r="W84">
            <v>600</v>
          </cell>
          <cell r="Z84">
            <v>288.2</v>
          </cell>
          <cell r="AA84">
            <v>284.60000000000002</v>
          </cell>
          <cell r="AB84">
            <v>276</v>
          </cell>
          <cell r="AC84">
            <v>407</v>
          </cell>
          <cell r="AD84">
            <v>0</v>
          </cell>
          <cell r="AE84">
            <v>0</v>
          </cell>
        </row>
        <row r="85">
          <cell r="A85" t="str">
            <v>7235 ВЕТЧ.КЛАССИЧЕСКАЯ ПМ п/о 0,35кг 8шт_209к ОСТАНКИНО</v>
          </cell>
          <cell r="B85" t="str">
            <v>шт</v>
          </cell>
          <cell r="C85">
            <v>69</v>
          </cell>
          <cell r="D85">
            <v>82</v>
          </cell>
          <cell r="E85">
            <v>45</v>
          </cell>
          <cell r="F85">
            <v>104</v>
          </cell>
          <cell r="G85">
            <v>0.35</v>
          </cell>
          <cell r="H85" t="e">
            <v>#N/A</v>
          </cell>
          <cell r="I85">
            <v>47</v>
          </cell>
          <cell r="J85">
            <v>-2</v>
          </cell>
          <cell r="K85">
            <v>0</v>
          </cell>
          <cell r="L85">
            <v>0</v>
          </cell>
          <cell r="M85">
            <v>0</v>
          </cell>
          <cell r="S85">
            <v>9</v>
          </cell>
          <cell r="U85">
            <v>11.555555555555555</v>
          </cell>
          <cell r="V85">
            <v>11.555555555555555</v>
          </cell>
          <cell r="Z85">
            <v>13.6</v>
          </cell>
          <cell r="AA85">
            <v>12.2</v>
          </cell>
          <cell r="AB85">
            <v>13.4</v>
          </cell>
          <cell r="AC85">
            <v>4</v>
          </cell>
          <cell r="AD85">
            <v>0</v>
          </cell>
          <cell r="AE85">
            <v>0</v>
          </cell>
        </row>
        <row r="86">
          <cell r="A86" t="str">
            <v>7236 СЕРВЕЛАТ КАРЕЛЬСКИЙ в/к в/у 0,28кг_209к ОСТАНКИНО</v>
          </cell>
          <cell r="B86" t="str">
            <v>шт</v>
          </cell>
          <cell r="C86">
            <v>2779</v>
          </cell>
          <cell r="D86">
            <v>3501</v>
          </cell>
          <cell r="E86">
            <v>3694</v>
          </cell>
          <cell r="F86">
            <v>2514</v>
          </cell>
          <cell r="G86">
            <v>0.28000000000000003</v>
          </cell>
          <cell r="H86">
            <v>45</v>
          </cell>
          <cell r="I86">
            <v>3790</v>
          </cell>
          <cell r="J86">
            <v>-96</v>
          </cell>
          <cell r="K86">
            <v>800</v>
          </cell>
          <cell r="L86">
            <v>1600</v>
          </cell>
          <cell r="M86">
            <v>200</v>
          </cell>
          <cell r="S86">
            <v>738.8</v>
          </cell>
          <cell r="T86">
            <v>2000</v>
          </cell>
          <cell r="U86">
            <v>9.6291283161884138</v>
          </cell>
          <cell r="V86">
            <v>3.4028153762858691</v>
          </cell>
          <cell r="W86">
            <v>2000</v>
          </cell>
          <cell r="Z86">
            <v>684</v>
          </cell>
          <cell r="AA86">
            <v>732.2</v>
          </cell>
          <cell r="AB86">
            <v>706</v>
          </cell>
          <cell r="AC86">
            <v>1062</v>
          </cell>
          <cell r="AD86">
            <v>0</v>
          </cell>
          <cell r="AE86">
            <v>0</v>
          </cell>
        </row>
        <row r="87">
          <cell r="A87" t="str">
            <v>7241 САЛЯМИ Папа может п/к в/у 0,28кг_209к ОСТАНКИНО</v>
          </cell>
          <cell r="B87" t="str">
            <v>шт</v>
          </cell>
          <cell r="C87">
            <v>811</v>
          </cell>
          <cell r="D87">
            <v>864</v>
          </cell>
          <cell r="E87">
            <v>875</v>
          </cell>
          <cell r="F87">
            <v>783</v>
          </cell>
          <cell r="G87">
            <v>0.28000000000000003</v>
          </cell>
          <cell r="H87" t="e">
            <v>#N/A</v>
          </cell>
          <cell r="I87">
            <v>1017</v>
          </cell>
          <cell r="J87">
            <v>-142</v>
          </cell>
          <cell r="K87">
            <v>280</v>
          </cell>
          <cell r="L87">
            <v>360</v>
          </cell>
          <cell r="M87">
            <v>0</v>
          </cell>
          <cell r="S87">
            <v>175</v>
          </cell>
          <cell r="T87">
            <v>240</v>
          </cell>
          <cell r="U87">
            <v>9.5028571428571436</v>
          </cell>
          <cell r="V87">
            <v>4.4742857142857142</v>
          </cell>
          <cell r="W87">
            <v>240</v>
          </cell>
          <cell r="Z87">
            <v>178.4</v>
          </cell>
          <cell r="AA87">
            <v>175.4</v>
          </cell>
          <cell r="AB87">
            <v>191.8</v>
          </cell>
          <cell r="AC87">
            <v>95</v>
          </cell>
          <cell r="AD87">
            <v>0</v>
          </cell>
          <cell r="AE87">
            <v>0</v>
          </cell>
        </row>
        <row r="88">
          <cell r="A88" t="str">
            <v>7245 ВЕТЧ.ФИЛЕЙНАЯ ПМ п/о 0,4кг 8шт ОСТАНКИНО</v>
          </cell>
          <cell r="B88" t="str">
            <v>шт</v>
          </cell>
          <cell r="C88">
            <v>70</v>
          </cell>
          <cell r="D88">
            <v>83</v>
          </cell>
          <cell r="E88">
            <v>52</v>
          </cell>
          <cell r="F88">
            <v>99</v>
          </cell>
          <cell r="G88">
            <v>0.4</v>
          </cell>
          <cell r="H88" t="e">
            <v>#N/A</v>
          </cell>
          <cell r="I88">
            <v>54</v>
          </cell>
          <cell r="J88">
            <v>-2</v>
          </cell>
          <cell r="K88">
            <v>0</v>
          </cell>
          <cell r="L88">
            <v>0</v>
          </cell>
          <cell r="M88">
            <v>0</v>
          </cell>
          <cell r="S88">
            <v>10.4</v>
          </cell>
          <cell r="U88">
            <v>9.5192307692307683</v>
          </cell>
          <cell r="V88">
            <v>9.5192307692307683</v>
          </cell>
          <cell r="Z88">
            <v>12</v>
          </cell>
          <cell r="AA88">
            <v>15.6</v>
          </cell>
          <cell r="AB88">
            <v>8.1999999999999993</v>
          </cell>
          <cell r="AC88">
            <v>11</v>
          </cell>
          <cell r="AD88" t="str">
            <v>увел</v>
          </cell>
          <cell r="AE88">
            <v>0</v>
          </cell>
        </row>
        <row r="89">
          <cell r="A89" t="str">
            <v>7271 МЯСНЫЕ С ГОВЯДИНОЙ ПМ сос п/о мгс 1.5*4 ВЕС  ОСТАНКИНО</v>
          </cell>
          <cell r="B89" t="str">
            <v>кг</v>
          </cell>
          <cell r="C89">
            <v>188.23099999999999</v>
          </cell>
          <cell r="D89">
            <v>46.889000000000003</v>
          </cell>
          <cell r="E89">
            <v>101.018</v>
          </cell>
          <cell r="F89">
            <v>104.625</v>
          </cell>
          <cell r="G89">
            <v>1</v>
          </cell>
          <cell r="H89" t="e">
            <v>#N/A</v>
          </cell>
          <cell r="I89">
            <v>123.2</v>
          </cell>
          <cell r="J89">
            <v>-22.182000000000002</v>
          </cell>
          <cell r="K89">
            <v>0</v>
          </cell>
          <cell r="L89">
            <v>30</v>
          </cell>
          <cell r="M89">
            <v>0</v>
          </cell>
          <cell r="S89">
            <v>20.203600000000002</v>
          </cell>
          <cell r="T89">
            <v>60</v>
          </cell>
          <cell r="U89">
            <v>9.6331841849967326</v>
          </cell>
          <cell r="V89">
            <v>5.1785325387554693</v>
          </cell>
          <cell r="W89">
            <v>60</v>
          </cell>
          <cell r="Z89">
            <v>24.680799999999998</v>
          </cell>
          <cell r="AA89">
            <v>14.8096</v>
          </cell>
          <cell r="AB89">
            <v>18.8142</v>
          </cell>
          <cell r="AC89">
            <v>18.699000000000002</v>
          </cell>
          <cell r="AD89">
            <v>0</v>
          </cell>
          <cell r="AE89">
            <v>0</v>
          </cell>
        </row>
        <row r="90">
          <cell r="A90" t="str">
            <v>7284 ДЛЯ ДЕТЕЙ сос п/о мгс 0,33кг 6шт  ОСТАНКИНО</v>
          </cell>
          <cell r="B90" t="str">
            <v>шт</v>
          </cell>
          <cell r="C90">
            <v>105</v>
          </cell>
          <cell r="D90">
            <v>157</v>
          </cell>
          <cell r="E90">
            <v>118</v>
          </cell>
          <cell r="F90">
            <v>137</v>
          </cell>
          <cell r="G90">
            <v>0.33</v>
          </cell>
          <cell r="H90">
            <v>30</v>
          </cell>
          <cell r="I90">
            <v>127</v>
          </cell>
          <cell r="J90">
            <v>-9</v>
          </cell>
          <cell r="K90">
            <v>30</v>
          </cell>
          <cell r="L90">
            <v>30</v>
          </cell>
          <cell r="M90">
            <v>0</v>
          </cell>
          <cell r="S90">
            <v>23.6</v>
          </cell>
          <cell r="T90">
            <v>30</v>
          </cell>
          <cell r="U90">
            <v>9.618644067796609</v>
          </cell>
          <cell r="V90">
            <v>5.8050847457627119</v>
          </cell>
          <cell r="W90">
            <v>30</v>
          </cell>
          <cell r="Z90">
            <v>26</v>
          </cell>
          <cell r="AA90">
            <v>24.8</v>
          </cell>
          <cell r="AB90">
            <v>27.2</v>
          </cell>
          <cell r="AC90">
            <v>16</v>
          </cell>
          <cell r="AD90">
            <v>0</v>
          </cell>
          <cell r="AE90">
            <v>0</v>
          </cell>
        </row>
        <row r="91">
          <cell r="A91" t="str">
            <v>7332 БОЯРСКАЯ ПМ п/к в/у 0.28кг_СНГ  ОСТАНКИНО</v>
          </cell>
          <cell r="B91" t="str">
            <v>шт</v>
          </cell>
          <cell r="C91">
            <v>105</v>
          </cell>
          <cell r="D91">
            <v>92</v>
          </cell>
          <cell r="E91">
            <v>92</v>
          </cell>
          <cell r="F91">
            <v>100</v>
          </cell>
          <cell r="G91">
            <v>0.28000000000000003</v>
          </cell>
          <cell r="H91" t="e">
            <v>#N/A</v>
          </cell>
          <cell r="I91">
            <v>124</v>
          </cell>
          <cell r="J91">
            <v>-32</v>
          </cell>
          <cell r="K91">
            <v>40</v>
          </cell>
          <cell r="L91">
            <v>40</v>
          </cell>
          <cell r="M91">
            <v>0</v>
          </cell>
          <cell r="S91">
            <v>18.399999999999999</v>
          </cell>
          <cell r="U91">
            <v>9.7826086956521738</v>
          </cell>
          <cell r="V91">
            <v>5.4347826086956523</v>
          </cell>
          <cell r="Z91">
            <v>17</v>
          </cell>
          <cell r="AA91">
            <v>18</v>
          </cell>
          <cell r="AB91">
            <v>21.6</v>
          </cell>
          <cell r="AC91">
            <v>2</v>
          </cell>
          <cell r="AD91">
            <v>0</v>
          </cell>
          <cell r="AE91" t="e">
            <v>#N/A</v>
          </cell>
        </row>
        <row r="92">
          <cell r="A92" t="str">
            <v>7333 СЕРВЕЛАТ ОХОТНИЧИЙ ПМ в/к в/у 0.28кг_СНГ  ОСТАНКИНО</v>
          </cell>
          <cell r="B92" t="str">
            <v>шт</v>
          </cell>
          <cell r="C92">
            <v>124</v>
          </cell>
          <cell r="D92">
            <v>11</v>
          </cell>
          <cell r="E92">
            <v>90</v>
          </cell>
          <cell r="F92">
            <v>39</v>
          </cell>
          <cell r="G92">
            <v>0.28000000000000003</v>
          </cell>
          <cell r="H92" t="e">
            <v>#N/A</v>
          </cell>
          <cell r="I92">
            <v>96</v>
          </cell>
          <cell r="J92">
            <v>-6</v>
          </cell>
          <cell r="K92">
            <v>0</v>
          </cell>
          <cell r="L92">
            <v>80</v>
          </cell>
          <cell r="M92">
            <v>0</v>
          </cell>
          <cell r="S92">
            <v>18</v>
          </cell>
          <cell r="T92">
            <v>40</v>
          </cell>
          <cell r="U92">
            <v>8.8333333333333339</v>
          </cell>
          <cell r="V92">
            <v>2.1666666666666665</v>
          </cell>
          <cell r="W92">
            <v>40</v>
          </cell>
          <cell r="Z92">
            <v>15.4</v>
          </cell>
          <cell r="AA92">
            <v>23.4</v>
          </cell>
          <cell r="AB92">
            <v>24.2</v>
          </cell>
          <cell r="AC92">
            <v>25</v>
          </cell>
          <cell r="AD92">
            <v>0</v>
          </cell>
          <cell r="AE92" t="e">
            <v>#N/A</v>
          </cell>
        </row>
        <row r="93">
          <cell r="A93" t="str">
            <v>7343 СЕЙЧАС СЕЗОН ПМ вар п/о 0,4кг  ОСТАНКИНО</v>
          </cell>
          <cell r="B93" t="str">
            <v>шт</v>
          </cell>
          <cell r="C93">
            <v>388</v>
          </cell>
          <cell r="D93">
            <v>1503</v>
          </cell>
          <cell r="E93">
            <v>1068</v>
          </cell>
          <cell r="F93">
            <v>809</v>
          </cell>
          <cell r="G93">
            <v>0.4</v>
          </cell>
          <cell r="H93" t="e">
            <v>#N/A</v>
          </cell>
          <cell r="I93">
            <v>1075</v>
          </cell>
          <cell r="J93">
            <v>-7</v>
          </cell>
          <cell r="K93">
            <v>320</v>
          </cell>
          <cell r="L93">
            <v>480</v>
          </cell>
          <cell r="M93">
            <v>240</v>
          </cell>
          <cell r="S93">
            <v>213.6</v>
          </cell>
          <cell r="T93">
            <v>240</v>
          </cell>
          <cell r="U93">
            <v>9.7799625468164795</v>
          </cell>
          <cell r="V93">
            <v>3.7874531835205993</v>
          </cell>
          <cell r="W93">
            <v>240</v>
          </cell>
          <cell r="Z93">
            <v>0</v>
          </cell>
          <cell r="AA93">
            <v>162.4</v>
          </cell>
          <cell r="AB93">
            <v>233.4</v>
          </cell>
          <cell r="AC93">
            <v>308</v>
          </cell>
          <cell r="AD93">
            <v>0</v>
          </cell>
          <cell r="AE93" t="e">
            <v>#N/A</v>
          </cell>
        </row>
        <row r="94">
          <cell r="A94" t="str">
            <v>БОНУС МОЛОЧНЫЕ КЛАССИЧЕСКИЕ сос п/о в/у 0.3кг (6084)  ОСТАНКИНО</v>
          </cell>
          <cell r="B94" t="str">
            <v>шт</v>
          </cell>
          <cell r="C94">
            <v>173</v>
          </cell>
          <cell r="D94">
            <v>2</v>
          </cell>
          <cell r="E94">
            <v>68</v>
          </cell>
          <cell r="F94">
            <v>105</v>
          </cell>
          <cell r="G94">
            <v>0</v>
          </cell>
          <cell r="H94" t="e">
            <v>#N/A</v>
          </cell>
          <cell r="I94">
            <v>70</v>
          </cell>
          <cell r="J94">
            <v>-2</v>
          </cell>
          <cell r="K94">
            <v>0</v>
          </cell>
          <cell r="L94">
            <v>0</v>
          </cell>
          <cell r="M94">
            <v>0</v>
          </cell>
          <cell r="S94">
            <v>13.6</v>
          </cell>
          <cell r="U94">
            <v>7.7205882352941178</v>
          </cell>
          <cell r="V94">
            <v>7.7205882352941178</v>
          </cell>
          <cell r="Z94">
            <v>11.6</v>
          </cell>
          <cell r="AA94">
            <v>10.199999999999999</v>
          </cell>
          <cell r="AB94">
            <v>11.8</v>
          </cell>
          <cell r="AC94">
            <v>8</v>
          </cell>
          <cell r="AD94">
            <v>0</v>
          </cell>
          <cell r="AE94">
            <v>0</v>
          </cell>
        </row>
        <row r="95">
          <cell r="A95" t="str">
            <v>БОНУС МОЛОЧНЫЕ КЛАССИЧЕСКИЕ сос п/о мгс 2*4_С (4980)  ОСТАНКИНО</v>
          </cell>
          <cell r="B95" t="str">
            <v>кг</v>
          </cell>
          <cell r="C95">
            <v>124.113</v>
          </cell>
          <cell r="E95">
            <v>31.495999999999999</v>
          </cell>
          <cell r="F95">
            <v>92.617000000000004</v>
          </cell>
          <cell r="G95">
            <v>0</v>
          </cell>
          <cell r="H95" t="e">
            <v>#N/A</v>
          </cell>
          <cell r="I95">
            <v>32</v>
          </cell>
          <cell r="J95">
            <v>-0.50400000000000134</v>
          </cell>
          <cell r="K95">
            <v>0</v>
          </cell>
          <cell r="L95">
            <v>0</v>
          </cell>
          <cell r="M95">
            <v>0</v>
          </cell>
          <cell r="S95">
            <v>6.2991999999999999</v>
          </cell>
          <cell r="U95">
            <v>14.702978155956313</v>
          </cell>
          <cell r="V95">
            <v>14.702978155956313</v>
          </cell>
          <cell r="Z95">
            <v>5.3612000000000002</v>
          </cell>
          <cell r="AA95">
            <v>3.3776000000000002</v>
          </cell>
          <cell r="AB95">
            <v>2.4859999999999998</v>
          </cell>
          <cell r="AC95">
            <v>16.887</v>
          </cell>
          <cell r="AD95">
            <v>0</v>
          </cell>
          <cell r="AE95">
            <v>0</v>
          </cell>
        </row>
        <row r="96">
          <cell r="A96" t="str">
            <v>БОНУС СОЧНЫЕ Папа может сос п/о мгс 1.5*4 (6954)  ОСТАНКИНО</v>
          </cell>
          <cell r="B96" t="str">
            <v>кг</v>
          </cell>
          <cell r="C96">
            <v>214.37700000000001</v>
          </cell>
          <cell r="D96">
            <v>3.0859999999999999</v>
          </cell>
          <cell r="E96">
            <v>244.49</v>
          </cell>
          <cell r="F96">
            <v>-30.113</v>
          </cell>
          <cell r="G96">
            <v>0</v>
          </cell>
          <cell r="H96" t="e">
            <v>#N/A</v>
          </cell>
          <cell r="I96">
            <v>241.5</v>
          </cell>
          <cell r="J96">
            <v>2.9900000000000091</v>
          </cell>
          <cell r="K96">
            <v>0</v>
          </cell>
          <cell r="L96">
            <v>0</v>
          </cell>
          <cell r="M96">
            <v>0</v>
          </cell>
          <cell r="S96">
            <v>48.898000000000003</v>
          </cell>
          <cell r="U96">
            <v>-0.61583295840320662</v>
          </cell>
          <cell r="V96">
            <v>-0.61583295840320662</v>
          </cell>
          <cell r="Z96">
            <v>43.9572</v>
          </cell>
          <cell r="AA96">
            <v>56.142999999999994</v>
          </cell>
          <cell r="AB96">
            <v>39.280799999999999</v>
          </cell>
          <cell r="AC96">
            <v>143.62899999999999</v>
          </cell>
          <cell r="AD96">
            <v>0</v>
          </cell>
          <cell r="AE96">
            <v>0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746</v>
          </cell>
          <cell r="D97">
            <v>11</v>
          </cell>
          <cell r="E97">
            <v>135</v>
          </cell>
          <cell r="F97">
            <v>614</v>
          </cell>
          <cell r="G97">
            <v>0</v>
          </cell>
          <cell r="H97">
            <v>0</v>
          </cell>
          <cell r="I97">
            <v>143</v>
          </cell>
          <cell r="J97">
            <v>-8</v>
          </cell>
          <cell r="K97">
            <v>0</v>
          </cell>
          <cell r="L97">
            <v>0</v>
          </cell>
          <cell r="M97">
            <v>0</v>
          </cell>
          <cell r="S97">
            <v>27</v>
          </cell>
          <cell r="U97">
            <v>22.74074074074074</v>
          </cell>
          <cell r="V97">
            <v>22.74074074074074</v>
          </cell>
          <cell r="Z97">
            <v>39.6</v>
          </cell>
          <cell r="AA97">
            <v>28.2</v>
          </cell>
          <cell r="AB97">
            <v>37.6</v>
          </cell>
          <cell r="AC97">
            <v>15</v>
          </cell>
          <cell r="AD97">
            <v>0</v>
          </cell>
          <cell r="AE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24.10.2025 - 30.10.2025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11.9</v>
          </cell>
          <cell r="F7">
            <v>488.68599999999998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15.95</v>
          </cell>
          <cell r="F8">
            <v>608.01199999999994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18.45</v>
          </cell>
          <cell r="F9">
            <v>2166.7269999999999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1455</v>
          </cell>
          <cell r="F10">
            <v>3594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495</v>
          </cell>
          <cell r="F11">
            <v>4748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696</v>
          </cell>
          <cell r="F12">
            <v>3973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70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310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439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124</v>
          </cell>
          <cell r="F16">
            <v>1494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319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100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159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F20">
            <v>463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4.01</v>
          </cell>
          <cell r="F21">
            <v>584.83900000000006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100.5</v>
          </cell>
          <cell r="F22">
            <v>5071.5280000000002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4.0019999999999998</v>
          </cell>
          <cell r="F23">
            <v>330.226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20</v>
          </cell>
          <cell r="F24">
            <v>2273.8249999999998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2.4020000000000001</v>
          </cell>
          <cell r="F25">
            <v>621.274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4</v>
          </cell>
          <cell r="F26">
            <v>14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0.80100000000000005</v>
          </cell>
          <cell r="F27">
            <v>173.36600000000001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4.8010000000000002</v>
          </cell>
          <cell r="F28">
            <v>429.16300000000001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2.4009999999999998</v>
          </cell>
          <cell r="F29">
            <v>329.779</v>
          </cell>
        </row>
        <row r="30">
          <cell r="A30" t="str">
            <v xml:space="preserve"> 247  Сардельки Нежные, ВЕС.  ПОКОМ</v>
          </cell>
          <cell r="D30">
            <v>2.75</v>
          </cell>
          <cell r="F30">
            <v>102.2</v>
          </cell>
        </row>
        <row r="31">
          <cell r="A31" t="str">
            <v xml:space="preserve"> 248  Сардельки Сочные ТМ Особый рецепт,   ПОКОМ</v>
          </cell>
          <cell r="D31">
            <v>2.65</v>
          </cell>
          <cell r="F31">
            <v>141.875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23.9</v>
          </cell>
          <cell r="F32">
            <v>1509.7629999999999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66.95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98.5</v>
          </cell>
        </row>
        <row r="35">
          <cell r="A35" t="str">
            <v xml:space="preserve"> 263  Шпикачки Стародворские, ВЕС.  ПОКОМ</v>
          </cell>
          <cell r="D35">
            <v>9.1999999999999993</v>
          </cell>
          <cell r="F35">
            <v>1088.7080000000001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20.308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0.8</v>
          </cell>
          <cell r="F37">
            <v>4.9009999999999998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18.600000000000001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21</v>
          </cell>
          <cell r="F39">
            <v>1261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277</v>
          </cell>
          <cell r="F40">
            <v>3117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43</v>
          </cell>
          <cell r="F41">
            <v>4543</v>
          </cell>
        </row>
        <row r="42">
          <cell r="A42" t="str">
            <v xml:space="preserve"> 283  Сосиски Сочинки, ВЕС, ТМ Стародворье ПОКОМ</v>
          </cell>
          <cell r="D42">
            <v>13.4</v>
          </cell>
          <cell r="F42">
            <v>1369.973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7</v>
          </cell>
          <cell r="F43">
            <v>914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4</v>
          </cell>
          <cell r="F44">
            <v>952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1.6</v>
          </cell>
          <cell r="F45">
            <v>233.941</v>
          </cell>
        </row>
        <row r="46">
          <cell r="A46" t="str">
            <v xml:space="preserve"> 298  Колбаса Сливушка ТМ Вязанка, 0,375кг,  ПОКОМ</v>
          </cell>
          <cell r="F46">
            <v>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6</v>
          </cell>
          <cell r="F47">
            <v>692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34</v>
          </cell>
          <cell r="F48">
            <v>1722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1.6</v>
          </cell>
          <cell r="F49">
            <v>151.52000000000001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5.5</v>
          </cell>
          <cell r="F50">
            <v>594.32100000000003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6</v>
          </cell>
          <cell r="F51">
            <v>1154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30</v>
          </cell>
          <cell r="F52">
            <v>1746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26</v>
          </cell>
          <cell r="F53">
            <v>1204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11.8</v>
          </cell>
          <cell r="F54">
            <v>902.25599999999997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21.05</v>
          </cell>
          <cell r="F55">
            <v>762.15200000000004</v>
          </cell>
        </row>
        <row r="56">
          <cell r="A56" t="str">
            <v xml:space="preserve"> 316  Колбаса Нежная ТМ Зареченские ВЕС  ПОКОМ</v>
          </cell>
          <cell r="F56">
            <v>19.600000000000001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55.2</v>
          </cell>
          <cell r="F57">
            <v>4728.87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1484</v>
          </cell>
          <cell r="F58">
            <v>3928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436</v>
          </cell>
          <cell r="F59">
            <v>4143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21</v>
          </cell>
          <cell r="F60">
            <v>1417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5</v>
          </cell>
          <cell r="F61">
            <v>285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</v>
          </cell>
          <cell r="F62">
            <v>277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22.3</v>
          </cell>
          <cell r="F63">
            <v>755.83399999999995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604</v>
          </cell>
        </row>
        <row r="65">
          <cell r="A65" t="str">
            <v xml:space="preserve"> 335  Колбаса Сливушка ТМ Вязанка. ВЕС.  ПОКОМ </v>
          </cell>
          <cell r="D65">
            <v>9.25</v>
          </cell>
          <cell r="F65">
            <v>836.71600000000001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751</v>
          </cell>
          <cell r="F66">
            <v>3422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35</v>
          </cell>
          <cell r="F67">
            <v>2385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4.9000000000000004</v>
          </cell>
          <cell r="F68">
            <v>503.46499999999997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1.6</v>
          </cell>
          <cell r="F69">
            <v>240.41900000000001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18.5</v>
          </cell>
          <cell r="F70">
            <v>1747.596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2.4</v>
          </cell>
          <cell r="F71">
            <v>272.64999999999998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119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8</v>
          </cell>
          <cell r="F73">
            <v>388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</v>
          </cell>
          <cell r="F74">
            <v>463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2.6</v>
          </cell>
          <cell r="F75">
            <v>172.80099999999999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13</v>
          </cell>
          <cell r="F76">
            <v>534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18</v>
          </cell>
          <cell r="F77">
            <v>908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22</v>
          </cell>
          <cell r="F78">
            <v>689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19</v>
          </cell>
          <cell r="F79">
            <v>746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16</v>
          </cell>
          <cell r="F80">
            <v>668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2</v>
          </cell>
          <cell r="F81">
            <v>498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1689</v>
          </cell>
          <cell r="F82">
            <v>7506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1798</v>
          </cell>
          <cell r="F83">
            <v>12567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F84">
            <v>539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0.8</v>
          </cell>
          <cell r="F85">
            <v>233.05199999999999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272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D87">
            <v>0.8</v>
          </cell>
          <cell r="F87">
            <v>67.650000000000006</v>
          </cell>
        </row>
        <row r="88">
          <cell r="A88" t="str">
            <v xml:space="preserve"> 438  Колбаса Филедворская 0,4 кг. ТМ Стародворье  ПОКОМ</v>
          </cell>
          <cell r="F88">
            <v>1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2</v>
          </cell>
          <cell r="F89">
            <v>536</v>
          </cell>
        </row>
        <row r="90">
          <cell r="A90" t="str">
            <v xml:space="preserve"> 448  Сосиски Сливушки по-венски ТМ Вязанка. 0,3 кг ПОКОМ</v>
          </cell>
          <cell r="D90">
            <v>4</v>
          </cell>
          <cell r="F90">
            <v>244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1.6</v>
          </cell>
          <cell r="F91">
            <v>380.64699999999999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47.5</v>
          </cell>
          <cell r="F92">
            <v>5085.4870000000001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123.75</v>
          </cell>
          <cell r="F93">
            <v>5267.2950000000001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55</v>
          </cell>
          <cell r="F94">
            <v>7846.375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215.8</v>
          </cell>
        </row>
        <row r="96">
          <cell r="A96" t="str">
            <v xml:space="preserve"> 467  Колбаса Филейная 0,5кг ТМ Особый рецепт  ПОКОМ</v>
          </cell>
          <cell r="F96">
            <v>123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28.6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614</v>
          </cell>
          <cell r="F98">
            <v>1874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7</v>
          </cell>
          <cell r="F99">
            <v>703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369</v>
          </cell>
          <cell r="F100">
            <v>1431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714</v>
          </cell>
        </row>
        <row r="102">
          <cell r="A102" t="str">
            <v xml:space="preserve"> 505  Ветчина Стародворская ТМ Стародворье брикет 0,33 кг.  ПОКОМ</v>
          </cell>
          <cell r="D102">
            <v>132</v>
          </cell>
          <cell r="F102">
            <v>132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D103">
            <v>2</v>
          </cell>
          <cell r="F103">
            <v>12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1</v>
          </cell>
          <cell r="F104">
            <v>197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11</v>
          </cell>
          <cell r="F105">
            <v>675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F106">
            <v>276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2</v>
          </cell>
          <cell r="F107">
            <v>511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11</v>
          </cell>
          <cell r="F108">
            <v>699</v>
          </cell>
        </row>
        <row r="109">
          <cell r="A109" t="str">
            <v xml:space="preserve"> 525  Колбаса Фуэт нарезка 0,07кг ТМ Стародворье  ПОКОМ</v>
          </cell>
          <cell r="F109">
            <v>278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F110">
            <v>165</v>
          </cell>
        </row>
        <row r="111">
          <cell r="A111" t="str">
            <v xml:space="preserve"> 544  Сосиски Мясные для гриля ТС Ядрена копоть 0,3 кг  ПОКОМ</v>
          </cell>
          <cell r="D111">
            <v>2</v>
          </cell>
          <cell r="F111">
            <v>74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16.600000000000001</v>
          </cell>
          <cell r="F112">
            <v>16.600000000000001</v>
          </cell>
        </row>
        <row r="113">
          <cell r="A113" t="str">
            <v>0447 Сыр Голландский 45% Нарезка 125г ТМ Папа может ОСТАНКИНО</v>
          </cell>
          <cell r="D113">
            <v>13</v>
          </cell>
          <cell r="F113">
            <v>13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59</v>
          </cell>
          <cell r="F114">
            <v>59</v>
          </cell>
        </row>
        <row r="115">
          <cell r="A115" t="str">
            <v>1080 Гауда 45% тм Папа Может, брус (2шт)  ОСТАНКИНО</v>
          </cell>
          <cell r="F115">
            <v>3.1360000000000001</v>
          </cell>
        </row>
        <row r="116">
          <cell r="A116" t="str">
            <v>3215 ВЕТЧ.МЯСНАЯ Папа может п/о 0.4кг 8шт.    ОСТАНКИНО</v>
          </cell>
          <cell r="D116">
            <v>561</v>
          </cell>
          <cell r="F116">
            <v>561</v>
          </cell>
        </row>
        <row r="117">
          <cell r="A117" t="str">
            <v>3684 ПРЕСИЖН с/к в/у 1/250 8шт.   ОСТАНКИНО</v>
          </cell>
          <cell r="D117">
            <v>59</v>
          </cell>
          <cell r="F117">
            <v>59</v>
          </cell>
        </row>
        <row r="118">
          <cell r="A118" t="str">
            <v>3828 Сыч/Прод Коровино Тильзитер Оригин 50% ВЕС (5 кг брус) СЗМЖ  ОСТАНКИНО</v>
          </cell>
          <cell r="D118">
            <v>8</v>
          </cell>
          <cell r="F118">
            <v>8</v>
          </cell>
        </row>
        <row r="119">
          <cell r="A119" t="str">
            <v>3986 Ароматная с/к в/у 1/250 ОСТАНКИНО</v>
          </cell>
          <cell r="D119">
            <v>475</v>
          </cell>
          <cell r="F119">
            <v>475</v>
          </cell>
        </row>
        <row r="120">
          <cell r="A120" t="str">
            <v>4063 МЯСНАЯ Папа может вар п/о_Л   ОСТАНКИНО</v>
          </cell>
          <cell r="D120">
            <v>1228.4000000000001</v>
          </cell>
          <cell r="F120">
            <v>1228.4000000000001</v>
          </cell>
        </row>
        <row r="121">
          <cell r="A121" t="str">
            <v>4117 ЭКСТРА Папа может с/к в/у_Л   ОСТАНКИНО</v>
          </cell>
          <cell r="D121">
            <v>27.6</v>
          </cell>
          <cell r="F121">
            <v>27.6</v>
          </cell>
        </row>
        <row r="122">
          <cell r="A122" t="str">
            <v>4163 Сыр Боккончини копченый 40% 100 гр.  ОСТАНКИНО</v>
          </cell>
          <cell r="D122">
            <v>92</v>
          </cell>
          <cell r="F122">
            <v>92</v>
          </cell>
        </row>
        <row r="123">
          <cell r="A123" t="str">
            <v>4170 Сыр Скаморца свежий 40% 100 гр.  ОСТАНКИНО</v>
          </cell>
          <cell r="D123">
            <v>15</v>
          </cell>
          <cell r="F123">
            <v>15</v>
          </cell>
        </row>
        <row r="124">
          <cell r="A124" t="str">
            <v>4187 Сыр Чечил свежий 45% 100г/6шт ТМ Папа Может  ОСТАНКИНО</v>
          </cell>
          <cell r="D124">
            <v>241</v>
          </cell>
          <cell r="F124">
            <v>241</v>
          </cell>
        </row>
        <row r="125">
          <cell r="A125" t="str">
            <v>4194 Сыр Чечил копченый 43% 100г/6шт ТМ Папа Может  ОСТАНКИНО</v>
          </cell>
          <cell r="D125">
            <v>160</v>
          </cell>
          <cell r="F125">
            <v>160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83.4</v>
          </cell>
          <cell r="F126">
            <v>83.4</v>
          </cell>
        </row>
        <row r="127">
          <cell r="A127" t="str">
            <v>4813 ФИЛЕЙНАЯ Папа может вар п/о_Л   ОСТАНКИНО</v>
          </cell>
          <cell r="D127">
            <v>438.6</v>
          </cell>
          <cell r="F127">
            <v>438.6</v>
          </cell>
        </row>
        <row r="128">
          <cell r="A128" t="str">
            <v>4819 Сыр "Пармезан" 40% кусок 180 гр  ОСТАНКИНО</v>
          </cell>
          <cell r="D128">
            <v>85</v>
          </cell>
          <cell r="F128">
            <v>85</v>
          </cell>
        </row>
        <row r="129">
          <cell r="A129" t="str">
            <v>4903 Сыр Перлини 40% 100гр (8шт)  ОСТАНКИНО</v>
          </cell>
          <cell r="D129">
            <v>65</v>
          </cell>
          <cell r="F129">
            <v>65</v>
          </cell>
        </row>
        <row r="130">
          <cell r="A130" t="str">
            <v>4910 Сыр Перлини копченый 40% 100гр (8шт)  ОСТАНКИНО</v>
          </cell>
          <cell r="D130">
            <v>40</v>
          </cell>
          <cell r="F130">
            <v>40</v>
          </cell>
        </row>
        <row r="131">
          <cell r="A131" t="str">
            <v>4927 Сыр Перлини со вкусом Васаби 40% 100гр (8шт)  ОСТАНКИНО</v>
          </cell>
          <cell r="D131">
            <v>44</v>
          </cell>
          <cell r="F131">
            <v>44</v>
          </cell>
        </row>
        <row r="132">
          <cell r="A132" t="str">
            <v>4993 САЛЯМИ ИТАЛЬЯНСКАЯ с/к в/у 1/250*8_120c ОСТАНКИНО</v>
          </cell>
          <cell r="D132">
            <v>315</v>
          </cell>
          <cell r="F132">
            <v>315</v>
          </cell>
        </row>
        <row r="133">
          <cell r="A133" t="str">
            <v>5204 Сыр полутвердый "Российский", ВЕС брус, с массовой долей жира 50%  ОСТАНКИНО</v>
          </cell>
          <cell r="D133">
            <v>107.5</v>
          </cell>
          <cell r="F133">
            <v>107.5</v>
          </cell>
        </row>
        <row r="134">
          <cell r="A134" t="str">
            <v>5235 Сыр полутвердый "Голландский" 45%, брус ВЕС  ОСТАНКИНО</v>
          </cell>
          <cell r="D134">
            <v>57.2</v>
          </cell>
          <cell r="F134">
            <v>60.44</v>
          </cell>
        </row>
        <row r="135">
          <cell r="A135" t="str">
            <v>5242 Сыр полутвердый "Гауда", 45%, ВЕС брус из блока 1/5  ОСТАНКИНО</v>
          </cell>
          <cell r="D135">
            <v>31.6</v>
          </cell>
          <cell r="F135">
            <v>31.6</v>
          </cell>
        </row>
        <row r="136">
          <cell r="A136" t="str">
            <v>5246 ДОКТОРСКАЯ ПРЕМИУМ вар б/о мгс_30с ОСТАНКИНО</v>
          </cell>
          <cell r="D136">
            <v>156.69999999999999</v>
          </cell>
          <cell r="F136">
            <v>156.69999999999999</v>
          </cell>
        </row>
        <row r="137">
          <cell r="A137" t="str">
            <v>5247 РУССКАЯ ПРЕМИУМ вар б/о мгс_30с ОСТАНКИНО</v>
          </cell>
          <cell r="D137">
            <v>65.599999999999994</v>
          </cell>
          <cell r="F137">
            <v>65.599999999999994</v>
          </cell>
        </row>
        <row r="138">
          <cell r="A138" t="str">
            <v>5483 ЭКСТРА Папа может с/к в/у 1/250 8шт.   ОСТАНКИНО</v>
          </cell>
          <cell r="D138">
            <v>648</v>
          </cell>
          <cell r="F138">
            <v>648</v>
          </cell>
        </row>
        <row r="139">
          <cell r="A139" t="str">
            <v>5544 Сервелат Финский в/к в/у_45с НОВАЯ ОСТАНКИНО</v>
          </cell>
          <cell r="D139">
            <v>910.4</v>
          </cell>
          <cell r="F139">
            <v>910.4</v>
          </cell>
        </row>
        <row r="140">
          <cell r="A140" t="str">
            <v>5679 САЛЯМИ ИТАЛЬЯНСКАЯ с/к в/у 1/150_60с ОСТАНКИНО</v>
          </cell>
          <cell r="D140">
            <v>251</v>
          </cell>
          <cell r="F140">
            <v>251</v>
          </cell>
        </row>
        <row r="141">
          <cell r="A141" t="str">
            <v>5682 САЛЯМИ МЕЛКОЗЕРНЕНАЯ с/к в/у 1/120_60с   ОСТАНКИНО</v>
          </cell>
          <cell r="D141">
            <v>1779</v>
          </cell>
          <cell r="F141">
            <v>1779</v>
          </cell>
        </row>
        <row r="142">
          <cell r="A142" t="str">
            <v>5708 ПОСОЛЬСКАЯ Папа может с/к в/у ОСТАНКИНО</v>
          </cell>
          <cell r="D142">
            <v>46.2</v>
          </cell>
          <cell r="F142">
            <v>46.2</v>
          </cell>
        </row>
        <row r="143">
          <cell r="A143" t="str">
            <v>5851 ЭКСТРА Папа может вар п/о   ОСТАНКИНО</v>
          </cell>
          <cell r="D143">
            <v>202.25</v>
          </cell>
          <cell r="F143">
            <v>202.25</v>
          </cell>
        </row>
        <row r="144">
          <cell r="A144" t="str">
            <v>5931 ОХОТНИЧЬЯ Папа может с/к в/у 1/220 8шт.   ОСТАНКИНО</v>
          </cell>
          <cell r="D144">
            <v>1075</v>
          </cell>
          <cell r="F144">
            <v>1075</v>
          </cell>
        </row>
        <row r="145">
          <cell r="A145" t="str">
            <v>6004 РАГУ СВИНОЕ 1кг 8шт.зам_120с ОСТАНКИНО</v>
          </cell>
          <cell r="D145">
            <v>86</v>
          </cell>
          <cell r="F145">
            <v>86</v>
          </cell>
        </row>
        <row r="146">
          <cell r="A146" t="str">
            <v>6220 ГОВЯЖЬЯ Папа может вар п/о  ОСТАНКИНО</v>
          </cell>
          <cell r="D146">
            <v>20.8</v>
          </cell>
          <cell r="F146">
            <v>20.8</v>
          </cell>
        </row>
        <row r="147">
          <cell r="A147" t="str">
            <v>6221 НЕАПОЛИТАНСКИЙ ДУЭТ с/к с/н мгс 1/90  ОСТАНКИНО</v>
          </cell>
          <cell r="D147">
            <v>535</v>
          </cell>
          <cell r="F147">
            <v>535</v>
          </cell>
        </row>
        <row r="148">
          <cell r="A148" t="str">
            <v>6228 МЯСНОЕ АССОРТИ к/з с/н мгс 1/90 10шт.  ОСТАНКИНО</v>
          </cell>
          <cell r="D148">
            <v>389</v>
          </cell>
          <cell r="F148">
            <v>389</v>
          </cell>
        </row>
        <row r="149">
          <cell r="A149" t="str">
            <v>6247 ДОМАШНЯЯ Папа может вар п/о 0,4кг 8шт.  ОСТАНКИНО</v>
          </cell>
          <cell r="D149">
            <v>101</v>
          </cell>
          <cell r="F149">
            <v>101</v>
          </cell>
        </row>
        <row r="150">
          <cell r="A150" t="str">
            <v>6268 ГОВЯЖЬЯ Папа может вар п/о 0,4кг 8 шт.  ОСТАНКИНО</v>
          </cell>
          <cell r="D150">
            <v>720</v>
          </cell>
          <cell r="F150">
            <v>720</v>
          </cell>
        </row>
        <row r="151">
          <cell r="A151" t="str">
            <v>6279 КОРЕЙКА ПО-ОСТ.к/в в/с с/н в/у 1/150_45с  ОСТАНКИНО</v>
          </cell>
          <cell r="D151">
            <v>490</v>
          </cell>
          <cell r="F151">
            <v>490</v>
          </cell>
        </row>
        <row r="152">
          <cell r="A152" t="str">
            <v>6303 МЯСНЫЕ Папа может сос п/о мгс 1.5*3  ОСТАНКИНО</v>
          </cell>
          <cell r="D152">
            <v>426.8</v>
          </cell>
          <cell r="F152">
            <v>426.8</v>
          </cell>
        </row>
        <row r="153">
          <cell r="A153" t="str">
            <v>6324 ДОКТОРСКАЯ ГОСТ вар п/о 0.4кг 8шт.  ОСТАНКИНО</v>
          </cell>
          <cell r="D153">
            <v>65</v>
          </cell>
          <cell r="F153">
            <v>65</v>
          </cell>
        </row>
        <row r="154">
          <cell r="A154" t="str">
            <v>6325 ДОКТОРСКАЯ ПРЕМИУМ вар п/о 0.4кг 8шт.  ОСТАНКИНО</v>
          </cell>
          <cell r="D154">
            <v>1552</v>
          </cell>
          <cell r="F154">
            <v>1552</v>
          </cell>
        </row>
        <row r="155">
          <cell r="A155" t="str">
            <v>6333 МЯСНАЯ Папа может вар п/о 0.4кг 8шт.  ОСТАНКИНО</v>
          </cell>
          <cell r="D155">
            <v>3520</v>
          </cell>
          <cell r="F155">
            <v>3520</v>
          </cell>
        </row>
        <row r="156">
          <cell r="A156" t="str">
            <v>6340 ДОМАШНИЙ РЕЦЕПТ Коровино 0.5кг 8шт.  ОСТАНКИНО</v>
          </cell>
          <cell r="D156">
            <v>286</v>
          </cell>
          <cell r="F156">
            <v>286</v>
          </cell>
        </row>
        <row r="157">
          <cell r="A157" t="str">
            <v>6353 ЭКСТРА Папа может вар п/о 0.4кг 8шт.  ОСТАНКИНО</v>
          </cell>
          <cell r="D157">
            <v>1220</v>
          </cell>
          <cell r="F157">
            <v>1220</v>
          </cell>
        </row>
        <row r="158">
          <cell r="A158" t="str">
            <v>6392 ФИЛЕЙНАЯ Папа может вар п/о 0.4кг. ОСТАНКИНО</v>
          </cell>
          <cell r="D158">
            <v>3052</v>
          </cell>
          <cell r="F158">
            <v>3052</v>
          </cell>
        </row>
        <row r="159">
          <cell r="A159" t="str">
            <v>6448 СВИНИНА МАДЕРА с/к с/н в/у 1/100 10шт.   ОСТАНКИНО</v>
          </cell>
          <cell r="D159">
            <v>97</v>
          </cell>
          <cell r="F159">
            <v>97</v>
          </cell>
        </row>
        <row r="160">
          <cell r="A160" t="str">
            <v>6453 ЭКСТРА Папа может с/к с/н в/у 1/100 14шт.   ОСТАНКИНО</v>
          </cell>
          <cell r="D160">
            <v>1743</v>
          </cell>
          <cell r="F160">
            <v>1743</v>
          </cell>
        </row>
        <row r="161">
          <cell r="A161" t="str">
            <v>6454 АРОМАТНАЯ с/к с/н в/у 1/100 10шт.  ОСТАНКИНО</v>
          </cell>
          <cell r="D161">
            <v>1379</v>
          </cell>
          <cell r="F161">
            <v>1380</v>
          </cell>
        </row>
        <row r="162">
          <cell r="A162" t="str">
            <v>6459 СЕРВЕЛАТ ШВЕЙЦАРСК. в/к с/н в/у 1/100*10  ОСТАНКИНО</v>
          </cell>
          <cell r="D162">
            <v>1037</v>
          </cell>
          <cell r="F162">
            <v>1037</v>
          </cell>
        </row>
        <row r="163">
          <cell r="A163" t="str">
            <v>6470 ВЕТЧ.МРАМОРНАЯ в/у_45с  ОСТАНКИНО</v>
          </cell>
          <cell r="D163">
            <v>25.6</v>
          </cell>
          <cell r="F163">
            <v>25.6</v>
          </cell>
        </row>
        <row r="164">
          <cell r="A164" t="str">
            <v>6495 ВЕТЧ.МРАМОРНАЯ в/у срез 0.3кг 6шт_45с  ОСТАНКИНО</v>
          </cell>
          <cell r="D164">
            <v>327</v>
          </cell>
          <cell r="F164">
            <v>327</v>
          </cell>
        </row>
        <row r="165">
          <cell r="A165" t="str">
            <v>6527 ШПИКАЧКИ СОЧНЫЕ ПМ сар б/о мгс 1*3 45с ОСТАНКИНО</v>
          </cell>
          <cell r="D165">
            <v>346.5</v>
          </cell>
          <cell r="F165">
            <v>346.5</v>
          </cell>
        </row>
        <row r="166">
          <cell r="A166" t="str">
            <v>6528 ШПИКАЧКИ СОЧНЫЕ ПМ сар б/о мгс 0.4кг 45с  ОСТАНКИНО</v>
          </cell>
          <cell r="D166">
            <v>46</v>
          </cell>
          <cell r="F166">
            <v>46</v>
          </cell>
        </row>
        <row r="167">
          <cell r="A167" t="str">
            <v>6586 МРАМОРНАЯ И БАЛЫКОВАЯ в/к с/н мгс 1/90 ОСТАНКИНО</v>
          </cell>
          <cell r="D167">
            <v>20</v>
          </cell>
          <cell r="F167">
            <v>20</v>
          </cell>
        </row>
        <row r="168">
          <cell r="A168" t="str">
            <v>6609 С ГОВЯДИНОЙ ПМ сар б/о мгс 0.4кг_45с ОСТАНКИНО</v>
          </cell>
          <cell r="D168">
            <v>57</v>
          </cell>
          <cell r="F168">
            <v>57</v>
          </cell>
        </row>
        <row r="169">
          <cell r="A169" t="str">
            <v>6616 МОЛОЧНЫЕ КЛАССИЧЕСКИЕ сос п/о в/у 0.3кг  ОСТАНКИНО</v>
          </cell>
          <cell r="D169">
            <v>2145</v>
          </cell>
          <cell r="F169">
            <v>2145</v>
          </cell>
        </row>
        <row r="170">
          <cell r="A170" t="str">
            <v>6697 СЕРВЕЛАТ ФИНСКИЙ ПМ в/к в/у 0,35кг 8шт.  ОСТАНКИНО</v>
          </cell>
          <cell r="D170">
            <v>4272</v>
          </cell>
          <cell r="F170">
            <v>4272</v>
          </cell>
        </row>
        <row r="171">
          <cell r="A171" t="str">
            <v>6713 СОЧНЫЙ ГРИЛЬ ПМ сос п/о мгс 0.41кг 8шт.  ОСТАНКИНО</v>
          </cell>
          <cell r="D171">
            <v>2175</v>
          </cell>
          <cell r="F171">
            <v>2175</v>
          </cell>
        </row>
        <row r="172">
          <cell r="A172" t="str">
            <v>6724 МОЛОЧНЫЕ ПМ сос п/о мгс 0.41кг 10шт.  ОСТАНКИНО</v>
          </cell>
          <cell r="D172">
            <v>542</v>
          </cell>
          <cell r="F172">
            <v>542</v>
          </cell>
        </row>
        <row r="173">
          <cell r="A173" t="str">
            <v>6765 РУБЛЕНЫЕ сос ц/о мгс 0.36кг 6шт.  ОСТАНКИНО</v>
          </cell>
          <cell r="D173">
            <v>386</v>
          </cell>
          <cell r="F173">
            <v>386</v>
          </cell>
        </row>
        <row r="174">
          <cell r="A174" t="str">
            <v>6785 ВЕНСКАЯ САЛЯМИ п/к в/у 0.33кг 8шт.  ОСТАНКИНО</v>
          </cell>
          <cell r="D174">
            <v>131</v>
          </cell>
          <cell r="F174">
            <v>131</v>
          </cell>
        </row>
        <row r="175">
          <cell r="A175" t="str">
            <v>6787 СЕРВЕЛАТ КРЕМЛЕВСКИЙ в/к в/у 0,33кг 8шт.  ОСТАНКИНО</v>
          </cell>
          <cell r="D175">
            <v>120</v>
          </cell>
          <cell r="F175">
            <v>120</v>
          </cell>
        </row>
        <row r="176">
          <cell r="A176" t="str">
            <v>6793 БАЛЫКОВАЯ в/к в/у 0,33кг 8шт.  ОСТАНКИНО</v>
          </cell>
          <cell r="D176">
            <v>337</v>
          </cell>
          <cell r="F176">
            <v>337</v>
          </cell>
        </row>
        <row r="177">
          <cell r="A177" t="str">
            <v>6829 МОЛОЧНЫЕ КЛАССИЧЕСКИЕ сос п/о мгс 2*4_С  ОСТАНКИНО</v>
          </cell>
          <cell r="D177">
            <v>750.73</v>
          </cell>
          <cell r="F177">
            <v>750.73</v>
          </cell>
        </row>
        <row r="178">
          <cell r="A178" t="str">
            <v>6837 ФИЛЕЙНЫЕ Папа Может сос ц/о мгс 0.4кг  ОСТАНКИНО</v>
          </cell>
          <cell r="D178">
            <v>1019</v>
          </cell>
          <cell r="F178">
            <v>1019</v>
          </cell>
        </row>
        <row r="179">
          <cell r="A179" t="str">
            <v>6842 ДЫМОВИЦА ИЗ ОКОРОКА к/в мл/к в/у 0,3кг  ОСТАНКИНО</v>
          </cell>
          <cell r="D179">
            <v>199</v>
          </cell>
          <cell r="F179">
            <v>199</v>
          </cell>
        </row>
        <row r="180">
          <cell r="A180" t="str">
            <v>6861 ДОМАШНИЙ РЕЦЕПТ Коровино вар п/о  ОСТАНКИНО</v>
          </cell>
          <cell r="D180">
            <v>892.2</v>
          </cell>
          <cell r="F180">
            <v>892.2</v>
          </cell>
        </row>
        <row r="181">
          <cell r="A181" t="str">
            <v>6866 ВЕТЧ.НЕЖНАЯ Коровино п/о_Маяк  ОСТАНКИНО</v>
          </cell>
          <cell r="D181">
            <v>151.1</v>
          </cell>
          <cell r="F181">
            <v>151.1</v>
          </cell>
        </row>
        <row r="182">
          <cell r="A182" t="str">
            <v>7001 КЛАССИЧЕСКИЕ Папа может сар б/о мгс 1*3  ОСТАНКИНО</v>
          </cell>
          <cell r="D182">
            <v>202.4</v>
          </cell>
          <cell r="F182">
            <v>202.4</v>
          </cell>
        </row>
        <row r="183">
          <cell r="A183" t="str">
            <v>7040 С ИНДЕЙКОЙ ПМ сос ц/о в/у 1/270 8шт.  ОСТАНКИНО</v>
          </cell>
          <cell r="D183">
            <v>225</v>
          </cell>
          <cell r="F183">
            <v>225</v>
          </cell>
        </row>
        <row r="184">
          <cell r="A184" t="str">
            <v>7059 ШПИКАЧКИ СОЧНЫЕ С БЕК. п/о мгс 0.3кг_60с  ОСТАНКИНО</v>
          </cell>
          <cell r="D184">
            <v>305</v>
          </cell>
          <cell r="F184">
            <v>305</v>
          </cell>
        </row>
        <row r="185">
          <cell r="A185" t="str">
            <v>7066 СОЧНЫЕ ПМ сос п/о мгс 0.41кг 10шт_50с  ОСТАНКИНО</v>
          </cell>
          <cell r="D185">
            <v>7453</v>
          </cell>
          <cell r="F185">
            <v>7453</v>
          </cell>
        </row>
        <row r="186">
          <cell r="A186" t="str">
            <v>7070 СОЧНЫЕ ПМ сос п/о мгс 1.5*4_А_50с  ОСТАНКИНО</v>
          </cell>
          <cell r="D186">
            <v>2863.4</v>
          </cell>
          <cell r="F186">
            <v>2863.4</v>
          </cell>
        </row>
        <row r="187">
          <cell r="A187" t="str">
            <v>7073 МОЛОЧ.ПРЕМИУМ ПМ сос п/о в/у 1/350_50с  ОСТАНКИНО</v>
          </cell>
          <cell r="D187">
            <v>1717</v>
          </cell>
          <cell r="F187">
            <v>1717</v>
          </cell>
        </row>
        <row r="188">
          <cell r="A188" t="str">
            <v>7074 МОЛОЧ.ПРЕМИУМ ПМ сос п/о мгс 0.6кг_50с  ОСТАНКИНО</v>
          </cell>
          <cell r="D188">
            <v>51</v>
          </cell>
          <cell r="F188">
            <v>51</v>
          </cell>
        </row>
        <row r="189">
          <cell r="A189" t="str">
            <v>7075 МОЛОЧ.ПРЕМИУМ ПМ сос п/о мгс 1.5*4_О_50с  ОСТАНКИНО</v>
          </cell>
          <cell r="D189">
            <v>71</v>
          </cell>
          <cell r="F189">
            <v>71</v>
          </cell>
        </row>
        <row r="190">
          <cell r="A190" t="str">
            <v>7077 МЯСНЫЕ С ГОВЯД.ПМ сос п/о мгс 0.4кг_50с  ОСТАНКИНО</v>
          </cell>
          <cell r="D190">
            <v>1740</v>
          </cell>
          <cell r="F190">
            <v>1740</v>
          </cell>
        </row>
        <row r="191">
          <cell r="A191" t="str">
            <v>7080 СЛИВОЧНЫЕ ПМ сос п/о мгс 0.41кг 10шт. 50с  ОСТАНКИНО</v>
          </cell>
          <cell r="D191">
            <v>2960</v>
          </cell>
          <cell r="F191">
            <v>2960</v>
          </cell>
        </row>
        <row r="192">
          <cell r="A192" t="str">
            <v>7082 СЛИВОЧНЫЕ ПМ сос п/о мгс 1.5*4_50с  ОСТАНКИНО</v>
          </cell>
          <cell r="D192">
            <v>139.5</v>
          </cell>
          <cell r="F192">
            <v>139.5</v>
          </cell>
        </row>
        <row r="193">
          <cell r="A193" t="str">
            <v>7087 ШПИК С ЧЕСНОК.И ПЕРЦЕМ к/в в/у 0.3кг_50с  ОСТАНКИНО</v>
          </cell>
          <cell r="D193">
            <v>306</v>
          </cell>
          <cell r="F193">
            <v>306</v>
          </cell>
        </row>
        <row r="194">
          <cell r="A194" t="str">
            <v>7090 СВИНИНА ПО-ДОМ. к/в мл/к в/у 0.3кг_50с  ОСТАНКИНО</v>
          </cell>
          <cell r="D194">
            <v>556</v>
          </cell>
          <cell r="F194">
            <v>556</v>
          </cell>
        </row>
        <row r="195">
          <cell r="A195" t="str">
            <v>7092 БЕКОН Папа может с/к с/н в/у 1/140_50с  ОСТАНКИНО</v>
          </cell>
          <cell r="D195">
            <v>783</v>
          </cell>
          <cell r="F195">
            <v>786</v>
          </cell>
        </row>
        <row r="196">
          <cell r="A196" t="str">
            <v>7106 ТОСКАНО с/к с/н мгс 1/90 12шт.  ОСТАНКИНО</v>
          </cell>
          <cell r="D196">
            <v>10</v>
          </cell>
          <cell r="F196">
            <v>10</v>
          </cell>
        </row>
        <row r="197">
          <cell r="A197" t="str">
            <v>7107 САН-РЕМО с/в с/н мгс 1/90 12шт.  ОСТАНКИНО</v>
          </cell>
          <cell r="D197">
            <v>7</v>
          </cell>
          <cell r="F197">
            <v>7</v>
          </cell>
        </row>
        <row r="198">
          <cell r="A198" t="str">
            <v>7149 БАЛЫКОВАЯ Коровино п/к в/у 0.84кг_50с  ОСТАНКИНО</v>
          </cell>
          <cell r="D198">
            <v>43</v>
          </cell>
          <cell r="F198">
            <v>43</v>
          </cell>
        </row>
        <row r="199">
          <cell r="A199" t="str">
            <v>7154 СЕРВЕЛАТ ЗЕРНИСТЫЙ ПМ в/к в/у 0.35кг_50с  ОСТАНКИНО</v>
          </cell>
          <cell r="D199">
            <v>2635</v>
          </cell>
          <cell r="F199">
            <v>2635</v>
          </cell>
        </row>
        <row r="200">
          <cell r="A200" t="str">
            <v>7157 СЕРВЕЛАТ ЗЕРНИСНЫЙ ПМ в/к в/у_50с  ОСТАНКИНО</v>
          </cell>
          <cell r="D200">
            <v>88.4</v>
          </cell>
          <cell r="F200">
            <v>88.4</v>
          </cell>
        </row>
        <row r="201">
          <cell r="A201" t="str">
            <v>7166 СЕРВЕЛТ ОХОТНИЧИЙ ПМ в/к в/у_50с  ОСТАНКИНО</v>
          </cell>
          <cell r="D201">
            <v>455.2</v>
          </cell>
          <cell r="F201">
            <v>455.2</v>
          </cell>
        </row>
        <row r="202">
          <cell r="A202" t="str">
            <v>7169 СЕРВЕЛАТ ОХОТНИЧИЙ ПМ в/к в/у 0.35кг_50с  ОСТАНКИНО</v>
          </cell>
          <cell r="D202">
            <v>3258</v>
          </cell>
          <cell r="F202">
            <v>3260</v>
          </cell>
        </row>
        <row r="203">
          <cell r="A203" t="str">
            <v>7187 ГРУДИНКА ПРЕМИУМ к/в мл/к в/у 0,3кг_50с ОСТАНКИНО</v>
          </cell>
          <cell r="D203">
            <v>812</v>
          </cell>
          <cell r="F203">
            <v>812</v>
          </cell>
        </row>
        <row r="204">
          <cell r="A204" t="str">
            <v>7227 САЛЯМИ ФИНСКАЯ Папа может с/к в/у 1/180  ОСТАНКИНО</v>
          </cell>
          <cell r="D204">
            <v>12</v>
          </cell>
          <cell r="F204">
            <v>12</v>
          </cell>
        </row>
        <row r="205">
          <cell r="A205" t="str">
            <v>7231 КЛАССИЧЕСКАЯ ПМ вар п/о 0,3кг 8шт_209к ОСТАНКИНО</v>
          </cell>
          <cell r="D205">
            <v>1426</v>
          </cell>
          <cell r="F205">
            <v>1426</v>
          </cell>
        </row>
        <row r="206">
          <cell r="A206" t="str">
            <v>7232 БОЯNСКАЯ ПМ п/к в/у 0,28кг 8шт_209к ОСТАНКИНО</v>
          </cell>
          <cell r="D206">
            <v>1452</v>
          </cell>
          <cell r="F206">
            <v>1452</v>
          </cell>
        </row>
        <row r="207">
          <cell r="A207" t="str">
            <v>7235 ВЕТЧ.КЛАССИЧЕСКАЯ ПМ п/о 0,35кг 8шт_209к ОСТАНКИНО</v>
          </cell>
          <cell r="D207">
            <v>44</v>
          </cell>
          <cell r="F207">
            <v>44</v>
          </cell>
        </row>
        <row r="208">
          <cell r="A208" t="str">
            <v>7236 СЕРВЕЛАТ КАРЕЛЬСКИЙ в/к в/у 0,28кг_209к ОСТАНКИНО</v>
          </cell>
          <cell r="D208">
            <v>3808</v>
          </cell>
          <cell r="F208">
            <v>3808</v>
          </cell>
        </row>
        <row r="209">
          <cell r="A209" t="str">
            <v>7241 САЛЯМИ Папа может п/к в/у 0,28кг_209к ОСТАНКИНО</v>
          </cell>
          <cell r="D209">
            <v>973</v>
          </cell>
          <cell r="F209">
            <v>973</v>
          </cell>
        </row>
        <row r="210">
          <cell r="A210" t="str">
            <v>7245 ВЕТЧ.ФИЛЕЙНАЯ ПМ п/о 0,4кг 8шт ОСТАНКИНО</v>
          </cell>
          <cell r="D210">
            <v>60</v>
          </cell>
          <cell r="F210">
            <v>60</v>
          </cell>
        </row>
        <row r="211">
          <cell r="A211" t="str">
            <v>7271 МЯСНЫЕ С ГОВЯДИНОЙ ПМ сос п/о мгс 1.5*4 ВЕС  ОСТАНКИНО</v>
          </cell>
          <cell r="D211">
            <v>161.30000000000001</v>
          </cell>
          <cell r="F211">
            <v>161.30000000000001</v>
          </cell>
        </row>
        <row r="212">
          <cell r="A212" t="str">
            <v>7284 ДЛЯ ДЕТЕЙ сос п/о мгс 0,33кг 6шт  ОСТАНКИНО</v>
          </cell>
          <cell r="D212">
            <v>134</v>
          </cell>
          <cell r="F212">
            <v>134</v>
          </cell>
        </row>
        <row r="213">
          <cell r="A213" t="str">
            <v>7332 БОЯРСКАЯ ПМ п/к в/у 0.28кг_СНГ  ОСТАНКИНО</v>
          </cell>
          <cell r="D213">
            <v>106</v>
          </cell>
          <cell r="F213">
            <v>106</v>
          </cell>
        </row>
        <row r="214">
          <cell r="A214" t="str">
            <v>7333 СЕРВЕЛАТ ОХОТНИЧИЙ ПМ в/к в/у 0.28кг_СНГ  ОСТАНКИНО</v>
          </cell>
          <cell r="D214">
            <v>103</v>
          </cell>
          <cell r="F214">
            <v>103</v>
          </cell>
        </row>
        <row r="215">
          <cell r="A215" t="str">
            <v>7343 СЕЙЧАС СЕЗОН ПМ вар п/о 0,4кг  ОСТАНКИНО</v>
          </cell>
          <cell r="D215">
            <v>1078</v>
          </cell>
          <cell r="F215">
            <v>1078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363</v>
          </cell>
          <cell r="F216">
            <v>363</v>
          </cell>
        </row>
        <row r="217">
          <cell r="A217" t="str">
            <v>8391 Сыр творожный с зеленью 60% Папа может 140 гр.  ОСТАНКИНО</v>
          </cell>
          <cell r="D217">
            <v>110</v>
          </cell>
          <cell r="F217">
            <v>110</v>
          </cell>
        </row>
        <row r="218">
          <cell r="A218" t="str">
            <v>8398 Сыр ПАПА МОЖЕТ "Тильзитер" 45% 180 г  ОСТАНКИНО</v>
          </cell>
          <cell r="D218">
            <v>412</v>
          </cell>
          <cell r="F218">
            <v>412</v>
          </cell>
        </row>
        <row r="219">
          <cell r="A219" t="str">
            <v>8411 Сыр ПАПА МОЖЕТ "Гауда Голд" 45% 180 г  ОСТАНКИНО</v>
          </cell>
          <cell r="D219">
            <v>315</v>
          </cell>
          <cell r="F219">
            <v>315</v>
          </cell>
        </row>
        <row r="220">
          <cell r="A220" t="str">
            <v>8435 Сыр ПАПА МОЖЕТ "Российский традиционный" 45% 180 г  ОСТАНКИНО</v>
          </cell>
          <cell r="D220">
            <v>903</v>
          </cell>
          <cell r="F220">
            <v>903</v>
          </cell>
        </row>
        <row r="221">
          <cell r="A221" t="str">
            <v>8438 Плавленый Сыр 45% "С ветчиной" СТМ "ПапаМожет" 180гр  ОСТАНКИНО</v>
          </cell>
          <cell r="D221">
            <v>46</v>
          </cell>
          <cell r="F221">
            <v>46</v>
          </cell>
        </row>
        <row r="222">
          <cell r="A222" t="str">
            <v>8445 Плавленый Сыр 45% "С грибами" СТМ "ПапаМожет 180гр  ОСТАНКИНО</v>
          </cell>
          <cell r="D222">
            <v>26</v>
          </cell>
          <cell r="F222">
            <v>26</v>
          </cell>
        </row>
        <row r="223">
          <cell r="A223" t="str">
            <v>8452 Сыр колбасный копченый Папа Может 400 гр  ОСТАНКИНО</v>
          </cell>
          <cell r="D223">
            <v>12</v>
          </cell>
          <cell r="F223">
            <v>12</v>
          </cell>
        </row>
        <row r="224">
          <cell r="A224" t="str">
            <v>8459 Сыр ПАПА МОЖЕТ "Голландский традиционный" 45% 180 г  ОСТАНКИНО</v>
          </cell>
          <cell r="D224">
            <v>924</v>
          </cell>
          <cell r="F224">
            <v>924</v>
          </cell>
        </row>
        <row r="225">
          <cell r="A225" t="str">
            <v>8476 Продукт колбасный с сыром копченый Коровино 400 гр  ОСТАНКИНО</v>
          </cell>
          <cell r="D225">
            <v>9</v>
          </cell>
          <cell r="F225">
            <v>9</v>
          </cell>
        </row>
        <row r="226">
          <cell r="A226" t="str">
            <v>8674 Плавленый сыр "Шоколадный" 30% 180 гр ТМ "ПАПА МОЖЕТ"  ОСТАНКИНО</v>
          </cell>
          <cell r="D226">
            <v>43</v>
          </cell>
          <cell r="F226">
            <v>43</v>
          </cell>
        </row>
        <row r="227">
          <cell r="A227" t="str">
            <v>8681 Сыр плавленый Сливочный ж 45 % 180г ТМ Папа Может (16шт) ОСТАНКИНО</v>
          </cell>
          <cell r="D227">
            <v>97</v>
          </cell>
          <cell r="F227">
            <v>97</v>
          </cell>
        </row>
        <row r="228">
          <cell r="A228" t="str">
            <v>8831 Сыр ПАПА МОЖЕТ "Министерский" 180гр, 45 %  ОСТАНКИНО</v>
          </cell>
          <cell r="D228">
            <v>80</v>
          </cell>
          <cell r="F228">
            <v>80</v>
          </cell>
        </row>
        <row r="229">
          <cell r="A229" t="str">
            <v>8855 Сыр ПАПА МОЖЕТ "Папин завтрак" 180гр, 45 %  ОСТАНКИНО</v>
          </cell>
          <cell r="D229">
            <v>10</v>
          </cell>
          <cell r="F229">
            <v>10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109</v>
          </cell>
          <cell r="F230">
            <v>109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121</v>
          </cell>
          <cell r="F231">
            <v>121</v>
          </cell>
        </row>
        <row r="232">
          <cell r="A232" t="str">
            <v>Балыковая с/к 200 гр. срез "Эликатессе" термоформ.пак.  СПК</v>
          </cell>
          <cell r="D232">
            <v>90</v>
          </cell>
          <cell r="F232">
            <v>90</v>
          </cell>
        </row>
        <row r="233">
          <cell r="A233" t="str">
            <v>БОНУС МОЛОЧНЫЕ КЛАССИЧЕСКИЕ сос п/о в/у 0.3кг (6084)  ОСТАНКИНО</v>
          </cell>
          <cell r="D233">
            <v>73</v>
          </cell>
          <cell r="F233">
            <v>73</v>
          </cell>
        </row>
        <row r="234">
          <cell r="A234" t="str">
            <v>БОНУС МОЛОЧНЫЕ КЛАССИЧЕСКИЕ сос п/о мгс 2*4_С (4980)  ОСТАНКИНО</v>
          </cell>
          <cell r="D234">
            <v>30</v>
          </cell>
          <cell r="F234">
            <v>30</v>
          </cell>
        </row>
        <row r="235">
          <cell r="A235" t="str">
            <v>БОНУС СОЧНЫЕ Папа может сос п/о мгс 1.5*4 (6954)  ОСТАНКИНО</v>
          </cell>
          <cell r="D235">
            <v>234</v>
          </cell>
          <cell r="F235">
            <v>234</v>
          </cell>
        </row>
        <row r="236">
          <cell r="A236" t="str">
            <v>БОНУС СОЧНЫЕ сос п/о мгс 0.41кг_UZ (6087)  ОСТАНКИНО</v>
          </cell>
          <cell r="D236">
            <v>113</v>
          </cell>
          <cell r="F236">
            <v>113</v>
          </cell>
        </row>
        <row r="237">
          <cell r="A237" t="str">
            <v>Бутербродная вареная 0,47 кг шт.  СПК</v>
          </cell>
          <cell r="D237">
            <v>36</v>
          </cell>
          <cell r="F237">
            <v>36</v>
          </cell>
        </row>
        <row r="238">
          <cell r="A238" t="str">
            <v>Вацлавская п/к (черева) 390 гр.шт. термоус.пак  СПК</v>
          </cell>
          <cell r="D238">
            <v>36</v>
          </cell>
          <cell r="F238">
            <v>36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251</v>
          </cell>
        </row>
        <row r="240">
          <cell r="A240" t="str">
            <v>Готовые чебупели острые с мясом 0,24кг ТМ Горячая штучка  ПОКОМ</v>
          </cell>
          <cell r="D240">
            <v>6</v>
          </cell>
          <cell r="F240">
            <v>463</v>
          </cell>
        </row>
        <row r="241">
          <cell r="A241" t="str">
            <v>Готовые чебупели с ветчиной и сыром ТМ Горячая штучка флоу-пак 0,24 кг.  ПОКОМ</v>
          </cell>
          <cell r="D241">
            <v>384</v>
          </cell>
          <cell r="F241">
            <v>2182</v>
          </cell>
        </row>
        <row r="242">
          <cell r="A242" t="str">
            <v>Готовые чебупели сочные с мясом ТМ Горячая штучка флоу-пак 0,24 кг  ПОКОМ</v>
          </cell>
          <cell r="D242">
            <v>499</v>
          </cell>
          <cell r="F242">
            <v>2164</v>
          </cell>
        </row>
        <row r="243">
          <cell r="A243" t="str">
            <v>Готовые чебуреки с мясом ТМ Горячая штучка 0,09 кг флоу-пак ПОКОМ</v>
          </cell>
          <cell r="D243">
            <v>10</v>
          </cell>
          <cell r="F243">
            <v>421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3</v>
          </cell>
          <cell r="F244">
            <v>3</v>
          </cell>
        </row>
        <row r="245">
          <cell r="A245" t="str">
            <v>Гуцульская с/к "КолбасГрад" 160 гр.шт. термоус. пак  СПК</v>
          </cell>
          <cell r="D245">
            <v>62</v>
          </cell>
          <cell r="F245">
            <v>63</v>
          </cell>
        </row>
        <row r="246">
          <cell r="A246" t="str">
            <v>Дельгаро с/в "Эликатессе" 140 гр.шт.  СПК</v>
          </cell>
          <cell r="D246">
            <v>27</v>
          </cell>
          <cell r="F246">
            <v>28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144</v>
          </cell>
          <cell r="F247">
            <v>147</v>
          </cell>
        </row>
        <row r="248">
          <cell r="A248" t="str">
            <v>Докторская вареная в/с 0,47 кг шт.  СПК</v>
          </cell>
          <cell r="D248">
            <v>32</v>
          </cell>
          <cell r="F248">
            <v>32</v>
          </cell>
        </row>
        <row r="249">
          <cell r="A249" t="str">
            <v>Докторская вареная вес. (белк.об.) термоус.пак.  СПК</v>
          </cell>
          <cell r="D249">
            <v>33</v>
          </cell>
          <cell r="F249">
            <v>33</v>
          </cell>
        </row>
        <row r="250">
          <cell r="A250" t="str">
            <v>Докторская вареная термоус.пак. "Высокий вкус"  СПК</v>
          </cell>
          <cell r="D250">
            <v>8</v>
          </cell>
          <cell r="F250">
            <v>8</v>
          </cell>
        </row>
        <row r="251">
          <cell r="A251" t="str">
            <v>Европоддон (невозвратный)</v>
          </cell>
          <cell r="F251">
            <v>171</v>
          </cell>
        </row>
        <row r="252">
          <cell r="A252" t="str">
            <v>ЖАР-ладушки с мясом 0,2кг ТМ Стародворье  ПОКОМ</v>
          </cell>
          <cell r="D252">
            <v>1</v>
          </cell>
          <cell r="F252">
            <v>227</v>
          </cell>
        </row>
        <row r="253">
          <cell r="A253" t="str">
            <v>ЖАР-ладушки с яблоком и грушей ТМ Стародворье 0,2 кг. ПОКОМ</v>
          </cell>
          <cell r="F253">
            <v>17</v>
          </cell>
        </row>
        <row r="254">
          <cell r="A254" t="str">
            <v>Жареные вареники с картофелем и беконом Добросельские 0,2 кг. ТМ Стародворье  ПОКОМ</v>
          </cell>
          <cell r="D254">
            <v>4</v>
          </cell>
          <cell r="F254">
            <v>278</v>
          </cell>
        </row>
        <row r="255">
          <cell r="A255" t="str">
            <v>К798 Сыч/Прод Коровино Российский 50% 200г НОВАЯ СЗМЖ  ОСТАНКИНО</v>
          </cell>
          <cell r="D255">
            <v>2214</v>
          </cell>
          <cell r="F255">
            <v>2214</v>
          </cell>
        </row>
        <row r="256">
          <cell r="A256" t="str">
            <v>К801 Сыч/Прод Коровино Тильзитер 50% 200г НОВАЯ СЗМЖ  ОСТАНКИНО</v>
          </cell>
          <cell r="D256">
            <v>2300</v>
          </cell>
          <cell r="F256">
            <v>2300</v>
          </cell>
        </row>
        <row r="257">
          <cell r="A257" t="str">
            <v>К811 Сыч/Прод Коровино Российский Оригин 50% ВЕС НОВАЯ (5 кг)  ОСТАНКИНО</v>
          </cell>
          <cell r="D257">
            <v>220.7</v>
          </cell>
          <cell r="F257">
            <v>220.7</v>
          </cell>
        </row>
        <row r="258">
          <cell r="A258" t="str">
            <v>К825 Сыч/Прод Коровино Тильзитер Оригин 50% ВЕС НОВАЯ (5 кг брус) СЗМЖ  ОСТАНКИНО</v>
          </cell>
          <cell r="D258">
            <v>49</v>
          </cell>
          <cell r="F258">
            <v>49</v>
          </cell>
        </row>
        <row r="259">
          <cell r="A259" t="str">
            <v>Карбонад Юбилейный термоус.пак.  СПК</v>
          </cell>
          <cell r="D259">
            <v>5.6669999999999998</v>
          </cell>
          <cell r="F259">
            <v>5.6669999999999998</v>
          </cell>
        </row>
        <row r="260">
          <cell r="A260" t="str">
            <v>Классическая вареная 400 гр.шт.  СПК</v>
          </cell>
          <cell r="D260">
            <v>16</v>
          </cell>
          <cell r="F260">
            <v>16</v>
          </cell>
        </row>
        <row r="261">
          <cell r="A261" t="str">
            <v>Классическая с/к 80 гр.шт.нар. (лоток с ср.защ.атм.)  СПК</v>
          </cell>
          <cell r="D261">
            <v>215</v>
          </cell>
          <cell r="F261">
            <v>215</v>
          </cell>
        </row>
        <row r="262">
          <cell r="A262" t="str">
            <v>Колбаски Мяснули оригинальные с/к 50 гр.шт. (в ср.защ.атм.)  СПК</v>
          </cell>
          <cell r="D262">
            <v>36</v>
          </cell>
          <cell r="F262">
            <v>36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559</v>
          </cell>
          <cell r="F263">
            <v>564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322</v>
          </cell>
          <cell r="F264">
            <v>322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144</v>
          </cell>
          <cell r="F265">
            <v>144</v>
          </cell>
        </row>
        <row r="266">
          <cell r="A266" t="str">
            <v>Круггетсы с сырным соусом ТМ Горячая штучка ТС Круггетсы флоу-пак 0,2 кг  ПОКОМ</v>
          </cell>
          <cell r="D266">
            <v>7</v>
          </cell>
          <cell r="F266">
            <v>636</v>
          </cell>
        </row>
        <row r="267">
          <cell r="A267" t="str">
            <v>Круггетсы с чесночным соусом ТМ Горячая штучка 0,25 кг зам  ПОКОМ</v>
          </cell>
          <cell r="F267">
            <v>1</v>
          </cell>
        </row>
        <row r="268">
          <cell r="A268" t="str">
            <v>Круггетсы сочные ТМ Горячая штучка ТС Круггетсы флоу-пак 0,2 кг.  ПОКОМ</v>
          </cell>
          <cell r="D268">
            <v>384</v>
          </cell>
          <cell r="F268">
            <v>1211</v>
          </cell>
        </row>
        <row r="269">
          <cell r="A269" t="str">
            <v>Ла Фаворте с/в "Эликатессе" 140 гр.шт.  СПК</v>
          </cell>
          <cell r="D269">
            <v>48</v>
          </cell>
          <cell r="F269">
            <v>50</v>
          </cell>
        </row>
        <row r="270">
          <cell r="A270" t="str">
            <v>Ливерная Печеночная 250 гр.шт.  СПК</v>
          </cell>
          <cell r="D270">
            <v>22</v>
          </cell>
          <cell r="F270">
            <v>22</v>
          </cell>
        </row>
        <row r="271">
          <cell r="A271" t="str">
            <v>Любительская вареная термоус.пак. "Высокий вкус"  СПК</v>
          </cell>
          <cell r="D271">
            <v>53.6</v>
          </cell>
          <cell r="F271">
            <v>53.6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255.31100000000001</v>
          </cell>
        </row>
        <row r="273">
          <cell r="A273" t="str">
            <v>Мини-чебуречки с мясом ВЕС 5,5кг ТМ Зареченские  ПОКОМ</v>
          </cell>
          <cell r="F273">
            <v>77</v>
          </cell>
        </row>
        <row r="274">
          <cell r="A274" t="str">
            <v>Мини-шарики с курочкой и сыром ТМ Зареченские ВЕС  ПОКОМ</v>
          </cell>
          <cell r="F274">
            <v>207.71</v>
          </cell>
        </row>
        <row r="275">
          <cell r="A275" t="str">
            <v>Наггетсы из печи 0,25кг ТМ Вязанка ТС Няняггетсы Сливушки замор.  ПОКОМ</v>
          </cell>
          <cell r="D275">
            <v>698</v>
          </cell>
          <cell r="F275">
            <v>2976</v>
          </cell>
        </row>
        <row r="276">
          <cell r="A276" t="str">
            <v>Наггетсы Нагетосы Сочная курочка ТМ Горячая штучка 0,25 кг зам  ПОКОМ</v>
          </cell>
          <cell r="D276">
            <v>447</v>
          </cell>
          <cell r="F276">
            <v>1876</v>
          </cell>
        </row>
        <row r="277">
          <cell r="A277" t="str">
            <v>Наггетсы с индейкой 0,25кг ТМ Вязанка ТС Няняггетсы Сливушки НД2 замор.  ПОКОМ</v>
          </cell>
          <cell r="D277">
            <v>626</v>
          </cell>
          <cell r="F277">
            <v>2445</v>
          </cell>
        </row>
        <row r="278">
          <cell r="A278" t="str">
            <v>Наггетсы с куриным филе и сыром ТМ Вязанка 0,25 кг ПОКОМ</v>
          </cell>
          <cell r="D278">
            <v>690</v>
          </cell>
          <cell r="F278">
            <v>2413</v>
          </cell>
        </row>
        <row r="279">
          <cell r="A279" t="str">
            <v>Наггетсы Хрустящие ТМ Зареченские. ВЕС ПОКОМ</v>
          </cell>
          <cell r="F279">
            <v>1799</v>
          </cell>
        </row>
        <row r="280">
          <cell r="A280" t="str">
            <v>Наггетсы Хрустящие ТМ Стародворье с сочной курочкой 0,23 кг  ПОКОМ</v>
          </cell>
          <cell r="D280">
            <v>12</v>
          </cell>
          <cell r="F280">
            <v>453</v>
          </cell>
        </row>
        <row r="281">
          <cell r="A281" t="str">
            <v>Оригинальная с перцем с/к  СПК</v>
          </cell>
          <cell r="D281">
            <v>96.35</v>
          </cell>
          <cell r="F281">
            <v>96.35</v>
          </cell>
        </row>
        <row r="282">
          <cell r="A282" t="str">
            <v>Паштет печеночный 140 гр.шт.  СПК</v>
          </cell>
          <cell r="D282">
            <v>38</v>
          </cell>
          <cell r="F282">
            <v>38</v>
          </cell>
        </row>
        <row r="283">
          <cell r="A283" t="str">
            <v>Пекерсы с индейкой в сливочном соусе ТМ Горячая штучка 0,25 кг зам  ПОКОМ</v>
          </cell>
          <cell r="D283">
            <v>2</v>
          </cell>
          <cell r="F283">
            <v>307</v>
          </cell>
        </row>
        <row r="284">
          <cell r="A284" t="str">
            <v>Пельмени Grandmeni с говядиной и свининой 0,7кг ТМ Горячая штучка  ПОКОМ</v>
          </cell>
          <cell r="D284">
            <v>3</v>
          </cell>
          <cell r="F284">
            <v>171</v>
          </cell>
        </row>
        <row r="285">
          <cell r="A285" t="str">
            <v>Пельмени Бигбули #МЕГАВКУСИЩЕ с сочной грудинкой ТМ Горячая штучка 0,7 кг. ПОКОМ</v>
          </cell>
          <cell r="D285">
            <v>20</v>
          </cell>
          <cell r="F285">
            <v>785</v>
          </cell>
        </row>
        <row r="286">
          <cell r="A286" t="str">
            <v>Пельмени Бигбули с мясом ТМ Горячая штучка. флоу-пак сфера 0,4 кг. ПОКОМ</v>
          </cell>
          <cell r="D286">
            <v>5</v>
          </cell>
          <cell r="F286">
            <v>196</v>
          </cell>
        </row>
        <row r="287">
          <cell r="A287" t="str">
            <v>Пельмени Бигбули с мясом ТМ Горячая штучка. флоу-пак сфера 0,7 кг ПОКОМ</v>
          </cell>
          <cell r="D287">
            <v>677</v>
          </cell>
          <cell r="F287">
            <v>1475</v>
          </cell>
        </row>
        <row r="288">
          <cell r="A288" t="str">
            <v>Пельмени Бигбули со сливочным маслом ТМ Горячая штучка, флоу-пак сфера 0,7. ПОКОМ</v>
          </cell>
          <cell r="D288">
            <v>27</v>
          </cell>
          <cell r="F288">
            <v>1227</v>
          </cell>
        </row>
        <row r="289">
          <cell r="A289" t="str">
            <v>Пельмени Бульмени мини с мясом и оливковым маслом 0,7 кг ТМ Горячая штучка  ПОКОМ</v>
          </cell>
          <cell r="D289">
            <v>29</v>
          </cell>
          <cell r="F289">
            <v>1260</v>
          </cell>
        </row>
        <row r="290">
          <cell r="A290" t="str">
            <v>Пельмени Бульмени Нейробуст с мясом ТМ Горячая штучка ТС Бульмени ГШ сфера флоу-пак 0,6 кг.  ПОКОМ</v>
          </cell>
          <cell r="F290">
            <v>109</v>
          </cell>
        </row>
        <row r="291">
          <cell r="A291" t="str">
            <v>Пельмени Бульмени по-сибирски с говядиной и свининой ТМ Горячая штучка 0,8 кг ПОКОМ</v>
          </cell>
          <cell r="D291">
            <v>8</v>
          </cell>
          <cell r="F291">
            <v>8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15</v>
          </cell>
          <cell r="F292">
            <v>2211</v>
          </cell>
        </row>
        <row r="293">
          <cell r="A293" t="str">
            <v>Пельмени Бульмени с говядиной и свининой СЕВЕРНАЯ КОЛЛЕКЦИЯ 0,7кг ТМ Горячая штучка сфера  ПОКОМ</v>
          </cell>
          <cell r="D293">
            <v>16</v>
          </cell>
          <cell r="F293">
            <v>1449</v>
          </cell>
        </row>
        <row r="294">
          <cell r="A294" t="str">
            <v>Пельмени Бульмени с говядиной и свининой ТМ Горячая штучка. флоу-пак сфера 0,4 кг ПОКОМ</v>
          </cell>
          <cell r="D294">
            <v>5</v>
          </cell>
          <cell r="F294">
            <v>957</v>
          </cell>
        </row>
        <row r="295">
          <cell r="A295" t="str">
            <v>Пельмени Бульмени с говядиной и свининой ТМ Горячая штучка. флоу-пак сфера 0,7 кг ПОКОМ</v>
          </cell>
          <cell r="D295">
            <v>532</v>
          </cell>
          <cell r="F295">
            <v>2357</v>
          </cell>
        </row>
        <row r="296">
          <cell r="A296" t="str">
            <v>Пельмени Бульмени со сливочным маслом ТМ Горячая штучка. флоу-пак сфера 0,4 кг. ПОКОМ</v>
          </cell>
          <cell r="D296">
            <v>11</v>
          </cell>
          <cell r="F296">
            <v>1265</v>
          </cell>
        </row>
        <row r="297">
          <cell r="A297" t="str">
            <v>Пельмени Бульмени со сливочным маслом ТМ Горячая штучка.флоу-пак сфера 0,7 кг. ПОКОМ</v>
          </cell>
          <cell r="D297">
            <v>723</v>
          </cell>
          <cell r="F297">
            <v>2958</v>
          </cell>
        </row>
        <row r="298">
          <cell r="A298" t="str">
            <v>Пельмени Бульмени хрустящие с мясом 0,22 кг ТМ Горячая штучка  ПОКОМ</v>
          </cell>
          <cell r="D298">
            <v>1</v>
          </cell>
          <cell r="F298">
            <v>164</v>
          </cell>
        </row>
        <row r="299">
          <cell r="A299" t="str">
            <v>Пельмени Добросельские со свининой и говядиной ТМ Стародворье флоу-пак клас. форма 0,65 кг.  ПОКОМ</v>
          </cell>
          <cell r="D299">
            <v>5</v>
          </cell>
          <cell r="F299">
            <v>115</v>
          </cell>
        </row>
        <row r="300">
          <cell r="A300" t="str">
            <v>Пельмени Зареченские сфера 5 кг.  ПОКОМ</v>
          </cell>
          <cell r="F300">
            <v>15</v>
          </cell>
        </row>
        <row r="301">
          <cell r="A301" t="str">
            <v>Пельмени Мясные с говядиной ТМ Стародворье сфера флоу-пак 1 кг  ПОКОМ</v>
          </cell>
          <cell r="D301">
            <v>4</v>
          </cell>
          <cell r="F301">
            <v>481</v>
          </cell>
        </row>
        <row r="302">
          <cell r="A302" t="str">
            <v>Пельмени Отборные из свинины и говядины 0,9 кг ТМ Стародворье ТС Медвежье ушко  ПОКОМ</v>
          </cell>
          <cell r="D302">
            <v>1</v>
          </cell>
          <cell r="F302">
            <v>402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D303">
            <v>15</v>
          </cell>
          <cell r="F303">
            <v>685</v>
          </cell>
        </row>
        <row r="304">
          <cell r="A304" t="str">
            <v>Пельмени Со свининой и говядиной ТМ Особый рецепт Любимая ложка 1,0 кг  ПОКОМ</v>
          </cell>
          <cell r="D304">
            <v>16</v>
          </cell>
          <cell r="F304">
            <v>1106</v>
          </cell>
        </row>
        <row r="305">
          <cell r="A305" t="str">
            <v>Пельмени Сочные сфера 0,8 кг ТМ Стародворье  ПОКОМ</v>
          </cell>
          <cell r="F305">
            <v>60</v>
          </cell>
        </row>
        <row r="306">
          <cell r="A306" t="str">
            <v>Пирожки с мясом 3,7кг ВЕС ТМ Зареченские  ПОКОМ</v>
          </cell>
          <cell r="F306">
            <v>143.61099999999999</v>
          </cell>
        </row>
        <row r="307">
          <cell r="A307" t="str">
            <v>Ричеза с/к 230 гр.шт.  СПК</v>
          </cell>
          <cell r="D307">
            <v>50</v>
          </cell>
          <cell r="F307">
            <v>50</v>
          </cell>
        </row>
        <row r="308">
          <cell r="A308" t="str">
            <v>Сальчетти с/к 230 гр.шт.  СПК</v>
          </cell>
          <cell r="D308">
            <v>89</v>
          </cell>
          <cell r="F308">
            <v>89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75</v>
          </cell>
          <cell r="F309">
            <v>76</v>
          </cell>
        </row>
        <row r="310">
          <cell r="A310" t="str">
            <v>Салями с/к 100 гр.шт.нар. (лоток с ср.защ.атм.)  СПК</v>
          </cell>
          <cell r="D310">
            <v>138</v>
          </cell>
          <cell r="F310">
            <v>138</v>
          </cell>
        </row>
        <row r="311">
          <cell r="A311" t="str">
            <v>Салями Трюфель с/в "Эликатессе" 0,16 кг.шт.  СПК</v>
          </cell>
          <cell r="D311">
            <v>83</v>
          </cell>
          <cell r="F311">
            <v>83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43.7</v>
          </cell>
          <cell r="F312">
            <v>43.7</v>
          </cell>
        </row>
        <row r="313">
          <cell r="A313" t="str">
            <v>Сардельки из говядины (черева) (в ср.защ.атм.) "Высокий вкус"  СПК</v>
          </cell>
          <cell r="D313">
            <v>21</v>
          </cell>
          <cell r="F313">
            <v>21</v>
          </cell>
        </row>
        <row r="314">
          <cell r="A314" t="str">
            <v>Сардельки Необыкновенные (черева) 400 гр.шт. (лоток с ср.защ.атм.)  СПК</v>
          </cell>
          <cell r="D314">
            <v>19</v>
          </cell>
          <cell r="F314">
            <v>19</v>
          </cell>
        </row>
        <row r="315">
          <cell r="A315" t="str">
            <v>Семейная с чесночком Экстра вареная  СПК</v>
          </cell>
          <cell r="D315">
            <v>2</v>
          </cell>
          <cell r="F315">
            <v>2</v>
          </cell>
        </row>
        <row r="316">
          <cell r="A316" t="str">
            <v>Сервелат Европейский в/к, в/с 0,38 кг.шт.термофор.пак  СПК</v>
          </cell>
          <cell r="D316">
            <v>22</v>
          </cell>
          <cell r="F316">
            <v>22</v>
          </cell>
        </row>
        <row r="317">
          <cell r="A317" t="str">
            <v>Сервелат мелкозернистый в/к 0,5 кг.шт. термоус.пак. "Высокий вкус"  СПК</v>
          </cell>
          <cell r="D317">
            <v>39</v>
          </cell>
          <cell r="F317">
            <v>40</v>
          </cell>
        </row>
        <row r="318">
          <cell r="A318" t="str">
            <v>Сервелат Финский в/к 0,38 кг.шт. термофор.пак.  СПК</v>
          </cell>
          <cell r="D318">
            <v>22</v>
          </cell>
          <cell r="F318">
            <v>22</v>
          </cell>
        </row>
        <row r="319">
          <cell r="A319" t="str">
            <v>Сервелат Фирменный в/к 0,10 кг.шт. нарезка (лоток с ср.защ.атм.)  СПК</v>
          </cell>
          <cell r="D319">
            <v>108</v>
          </cell>
          <cell r="F319">
            <v>108</v>
          </cell>
        </row>
        <row r="320">
          <cell r="A320" t="str">
            <v>Сервелат Фирменный в/к 250 гр.шт. термоформ.пак.  СПК</v>
          </cell>
          <cell r="D320">
            <v>3</v>
          </cell>
          <cell r="F320">
            <v>3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122</v>
          </cell>
          <cell r="F321">
            <v>122</v>
          </cell>
        </row>
        <row r="322">
          <cell r="A322" t="str">
            <v>Сибирская особая с/к 0,235 кг шт.  СПК</v>
          </cell>
          <cell r="D322">
            <v>132</v>
          </cell>
          <cell r="F322">
            <v>133</v>
          </cell>
        </row>
        <row r="323">
          <cell r="A323" t="str">
            <v>Сосиски "Баварские" 0,36 кг.шт. вак.упак.  СПК</v>
          </cell>
          <cell r="D323">
            <v>5</v>
          </cell>
          <cell r="F323">
            <v>5</v>
          </cell>
        </row>
        <row r="324">
          <cell r="A324" t="str">
            <v>Сосиски "Молочные" 0,36 кг.шт. вак.упак.  СПК</v>
          </cell>
          <cell r="D324">
            <v>16</v>
          </cell>
          <cell r="F324">
            <v>16</v>
          </cell>
        </row>
        <row r="325">
          <cell r="A325" t="str">
            <v>Сосиски Классические (в ср.защ.атм.) СПК</v>
          </cell>
          <cell r="D325">
            <v>14</v>
          </cell>
          <cell r="F325">
            <v>14</v>
          </cell>
        </row>
        <row r="326">
          <cell r="A326" t="str">
            <v>Сосиски Мусульманские "Просто выгодно" (в ср.защ.атм.)  СПК</v>
          </cell>
          <cell r="D326">
            <v>8</v>
          </cell>
          <cell r="F326">
            <v>8</v>
          </cell>
        </row>
        <row r="327">
          <cell r="A327" t="str">
            <v>Сосиски Хот-дог подкопченные (лоток с ср.защ.атм.)  СПК</v>
          </cell>
          <cell r="D327">
            <v>3</v>
          </cell>
          <cell r="F327">
            <v>3</v>
          </cell>
        </row>
        <row r="328">
          <cell r="A328" t="str">
            <v>Сочный мегачебурек ТМ Зареченские ВЕС ПОКОМ</v>
          </cell>
          <cell r="D328">
            <v>2.2400000000000002</v>
          </cell>
          <cell r="F328">
            <v>133.02000000000001</v>
          </cell>
        </row>
        <row r="329">
          <cell r="A329" t="str">
            <v>Торо Неро с/в "Эликатессе" 140 гр.шт.  СПК</v>
          </cell>
          <cell r="D329">
            <v>21</v>
          </cell>
          <cell r="F329">
            <v>21</v>
          </cell>
        </row>
        <row r="330">
          <cell r="A330" t="str">
            <v>Уши свиные копченые к пиву 0,15кг нар. д/ф шт.  СПК</v>
          </cell>
          <cell r="D330">
            <v>30</v>
          </cell>
          <cell r="F330">
            <v>30</v>
          </cell>
        </row>
        <row r="331">
          <cell r="A331" t="str">
            <v>Фестивальная пора с/к 100 гр.шт.нар. (лоток с ср.защ.атм.)  СПК</v>
          </cell>
          <cell r="D331">
            <v>79</v>
          </cell>
          <cell r="F331">
            <v>79</v>
          </cell>
        </row>
        <row r="332">
          <cell r="A332" t="str">
            <v>Фестивальная пора с/к 235 гр.шт.  СПК</v>
          </cell>
          <cell r="D332">
            <v>308</v>
          </cell>
          <cell r="F332">
            <v>309</v>
          </cell>
        </row>
        <row r="333">
          <cell r="A333" t="str">
            <v>Фестивальная пора с/к термоус.пак  СПК</v>
          </cell>
          <cell r="D333">
            <v>21.4</v>
          </cell>
          <cell r="F333">
            <v>21.4</v>
          </cell>
        </row>
        <row r="334">
          <cell r="A334" t="str">
            <v>Фирменная с/к 200 гр. срез "Эликатессе" термоформ.пак.  СПК</v>
          </cell>
          <cell r="D334">
            <v>90</v>
          </cell>
          <cell r="F334">
            <v>90</v>
          </cell>
        </row>
        <row r="335">
          <cell r="A335" t="str">
            <v>Фуэт с/в "Эликатессе" 160 гр.шт.  СПК</v>
          </cell>
          <cell r="D335">
            <v>137</v>
          </cell>
          <cell r="F335">
            <v>137</v>
          </cell>
        </row>
        <row r="336">
          <cell r="A336" t="str">
            <v>Хот-догстер ТМ Горячая штучка ТС Хот-Догстер флоу-пак 0,09 кг. ПОКОМ</v>
          </cell>
          <cell r="F336">
            <v>227</v>
          </cell>
        </row>
        <row r="337">
          <cell r="A337" t="str">
            <v>Хотстеры с сыром 0,25кг ТМ Горячая штучка  ПОКОМ</v>
          </cell>
          <cell r="D337">
            <v>9</v>
          </cell>
          <cell r="F337">
            <v>652</v>
          </cell>
        </row>
        <row r="338">
          <cell r="A338" t="str">
            <v>Хотстеры ТМ Горячая штучка ТС Хотстеры 0,25 кг зам  ПОКОМ</v>
          </cell>
          <cell r="D338">
            <v>475</v>
          </cell>
          <cell r="F338">
            <v>2322</v>
          </cell>
        </row>
        <row r="339">
          <cell r="A339" t="str">
            <v>Хрустящие крылышки острые к пиву ТМ Горячая штучка 0,3кг зам  ПОКОМ</v>
          </cell>
          <cell r="D339">
            <v>2</v>
          </cell>
          <cell r="F339">
            <v>593</v>
          </cell>
        </row>
        <row r="340">
          <cell r="A340" t="str">
            <v>Хрустящие крылышки ТМ Горячая штучка 0,3 кг зам  ПОКОМ</v>
          </cell>
          <cell r="D340">
            <v>14</v>
          </cell>
          <cell r="F340">
            <v>566</v>
          </cell>
        </row>
        <row r="341">
          <cell r="A341" t="str">
            <v>Чебупели Курочка гриль ТМ Горячая штучка, 0,3 кг зам  ПОКОМ</v>
          </cell>
          <cell r="D341">
            <v>6</v>
          </cell>
          <cell r="F341">
            <v>415</v>
          </cell>
        </row>
        <row r="342">
          <cell r="A342" t="str">
            <v>Чебупицца курочка по-итальянски Горячая штучка 0,25 кг зам  ПОКОМ</v>
          </cell>
          <cell r="D342">
            <v>733</v>
          </cell>
          <cell r="F342">
            <v>2673</v>
          </cell>
        </row>
        <row r="343">
          <cell r="A343" t="str">
            <v>Чебупицца Маргарита 0,2кг ТМ Горячая штучка ТС Foodgital  ПОКОМ</v>
          </cell>
          <cell r="D343">
            <v>1</v>
          </cell>
          <cell r="F343">
            <v>299</v>
          </cell>
        </row>
        <row r="344">
          <cell r="A344" t="str">
            <v>Чебупицца Пепперони ТМ Горячая штучка ТС Чебупицца 0.25кг зам  ПОКОМ</v>
          </cell>
          <cell r="D344">
            <v>751</v>
          </cell>
          <cell r="F344">
            <v>3983</v>
          </cell>
        </row>
        <row r="345">
          <cell r="A345" t="str">
            <v>Чебупицца со вкусом 4 сыра 0,2кг ТМ Горячая штучка ТС Foodgital  ПОКОМ</v>
          </cell>
          <cell r="D345">
            <v>1</v>
          </cell>
          <cell r="F345">
            <v>266</v>
          </cell>
        </row>
        <row r="346">
          <cell r="A346" t="str">
            <v>Чебуреки Мясные вес 2,7 кг ТМ Зареченские ВЕС ПОКОМ</v>
          </cell>
          <cell r="F346">
            <v>5</v>
          </cell>
        </row>
        <row r="347">
          <cell r="A347" t="str">
            <v>Чебуреки сочные ВЕС ТМ Зареченские  ПОКОМ</v>
          </cell>
          <cell r="F347">
            <v>929.2</v>
          </cell>
        </row>
        <row r="348">
          <cell r="A348" t="str">
            <v>Шпикачки Русские (черева) (в ср.защ.атм.) "Высокий вкус"  СПК</v>
          </cell>
          <cell r="D348">
            <v>27</v>
          </cell>
          <cell r="F348">
            <v>27</v>
          </cell>
        </row>
        <row r="349">
          <cell r="A349" t="str">
            <v>Эликапреза с/в "Эликатессе" 85 гр.шт. нарезка (лоток с ср.защ.атм.)  СПК</v>
          </cell>
          <cell r="D349">
            <v>16</v>
          </cell>
          <cell r="F349">
            <v>16</v>
          </cell>
        </row>
        <row r="350">
          <cell r="A350" t="str">
            <v>Юбилейная с/к 0,235 кг.шт.  СПК</v>
          </cell>
          <cell r="D350">
            <v>408</v>
          </cell>
          <cell r="F350">
            <v>409</v>
          </cell>
        </row>
        <row r="351">
          <cell r="A351" t="str">
            <v>Итого</v>
          </cell>
          <cell r="D351">
            <v>108301.304</v>
          </cell>
          <cell r="F351">
            <v>275110.875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30.10.2025 - 30.10.2025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19.012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137.376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187.529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299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589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534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307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79.611999999999995</v>
          </cell>
        </row>
        <row r="22">
          <cell r="A22" t="str">
            <v xml:space="preserve"> 201  Ветчина Нежная ТМ Особый рецепт, (2,5кг), ПОКОМ</v>
          </cell>
          <cell r="D22">
            <v>663.34699999999998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48.557000000000002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281.26499999999999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96.11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10.08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31.748999999999999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74.834999999999994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54.579000000000001</v>
          </cell>
        </row>
        <row r="30">
          <cell r="A30" t="str">
            <v xml:space="preserve"> 247  Сардельки Нежные, ВЕС.  ПОКОМ</v>
          </cell>
          <cell r="D30">
            <v>25.114999999999998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23.5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204.768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8.8320000000000007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32.209000000000003</v>
          </cell>
        </row>
        <row r="35">
          <cell r="A35" t="str">
            <v xml:space="preserve"> 263  Шпикачки Стародворские, ВЕС.  ПОКОМ</v>
          </cell>
          <cell r="D35">
            <v>274.61500000000001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4.5220000000000002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201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675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536</v>
          </cell>
        </row>
        <row r="40">
          <cell r="A40" t="str">
            <v xml:space="preserve"> 283  Сосиски Сочинки, ВЕС, ТМ Стародворье ПОКОМ</v>
          </cell>
          <cell r="D40">
            <v>315.61599999999999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207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224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39.091999999999999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183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281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23.911999999999999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145.94999999999999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357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319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184.8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53.923999999999999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10.532999999999999</v>
          </cell>
        </row>
        <row r="54">
          <cell r="A54" t="str">
            <v xml:space="preserve"> 318  Сосиски Датские ТМ Зареченские, ВЕС  ПОКОМ</v>
          </cell>
          <cell r="D54">
            <v>344.726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452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707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292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86.631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112</v>
          </cell>
        </row>
        <row r="62">
          <cell r="A62" t="str">
            <v xml:space="preserve"> 335  Колбаса Сливушка ТМ Вязанка. ВЕС.  ПОКОМ </v>
          </cell>
          <cell r="D62">
            <v>166.50200000000001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488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378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102.90600000000001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61.383000000000003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317.90199999999999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58.994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27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73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18.512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86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135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166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152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22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880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1539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106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41.737000000000002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67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14.419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94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31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62.933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682.48199999999997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874.98699999999997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1331.2550000000001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61.993000000000002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32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2.9830000000000001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320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151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244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173</v>
          </cell>
        </row>
        <row r="98">
          <cell r="A98" t="str">
            <v xml:space="preserve"> 519  Грудинка 0,12 кг нарезка ТМ Стародворье  ПОКОМ</v>
          </cell>
          <cell r="D98">
            <v>47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49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106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74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85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47</v>
          </cell>
        </row>
        <row r="105">
          <cell r="A105" t="str">
            <v xml:space="preserve"> 544  Сосиски Мясные для гриля ТС Ядрена копоть 0,3 кг  ПОКОМ</v>
          </cell>
          <cell r="D105">
            <v>27</v>
          </cell>
        </row>
        <row r="106">
          <cell r="A106" t="str">
            <v>3215 ВЕТЧ.МЯСНАЯ Папа может п/о 0.4кг 8шт.    ОСТАНКИНО</v>
          </cell>
          <cell r="D106">
            <v>148</v>
          </cell>
        </row>
        <row r="107">
          <cell r="A107" t="str">
            <v>3684 ПРЕСИЖН с/к в/у 1/250 8шт.   ОСТАНКИНО</v>
          </cell>
          <cell r="D107">
            <v>20</v>
          </cell>
        </row>
        <row r="108">
          <cell r="A108" t="str">
            <v>3986 Ароматная с/к в/у 1/250 ОСТАНКИНО</v>
          </cell>
          <cell r="D108">
            <v>112</v>
          </cell>
        </row>
        <row r="109">
          <cell r="A109" t="str">
            <v>4063 МЯСНАЯ Папа может вар п/о_Л   ОСТАНКИНО</v>
          </cell>
          <cell r="D109">
            <v>219.04400000000001</v>
          </cell>
        </row>
        <row r="110">
          <cell r="A110" t="str">
            <v>4117 ЭКСТРА Папа может с/к в/у_Л   ОСТАНКИНО</v>
          </cell>
          <cell r="D110">
            <v>4.8529999999999998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21.667999999999999</v>
          </cell>
        </row>
        <row r="112">
          <cell r="A112" t="str">
            <v>4813 ФИЛЕЙНАЯ Папа может вар п/о_Л   ОСТАНКИНО</v>
          </cell>
          <cell r="D112">
            <v>78.251999999999995</v>
          </cell>
        </row>
        <row r="113">
          <cell r="A113" t="str">
            <v>4993 САЛЯМИ ИТАЛЬЯНСКАЯ с/к в/у 1/250*8_120c ОСТАНКИНО</v>
          </cell>
          <cell r="D113">
            <v>85</v>
          </cell>
        </row>
        <row r="114">
          <cell r="A114" t="str">
            <v>5246 ДОКТОРСКАЯ ПРЕМИУМ вар б/о мгс_30с ОСТАНКИНО</v>
          </cell>
          <cell r="D114">
            <v>32.732999999999997</v>
          </cell>
        </row>
        <row r="115">
          <cell r="A115" t="str">
            <v>5247 РУССКАЯ ПРЕМИУМ вар б/о мгс_30с ОСТАНКИНО</v>
          </cell>
          <cell r="D115">
            <v>29.99</v>
          </cell>
        </row>
        <row r="116">
          <cell r="A116" t="str">
            <v>5483 ЭКСТРА Папа может с/к в/у 1/250 8шт.   ОСТАНКИНО</v>
          </cell>
          <cell r="D116">
            <v>104</v>
          </cell>
        </row>
        <row r="117">
          <cell r="A117" t="str">
            <v>5544 Сервелат Финский в/к в/у_45с НОВАЯ ОСТАНКИНО</v>
          </cell>
          <cell r="D117">
            <v>183.55600000000001</v>
          </cell>
        </row>
        <row r="118">
          <cell r="A118" t="str">
            <v>5679 САЛЯМИ ИТАЛЬЯНСКАЯ с/к в/у 1/150_60с ОСТАНКИНО</v>
          </cell>
          <cell r="D118">
            <v>39</v>
          </cell>
        </row>
        <row r="119">
          <cell r="A119" t="str">
            <v>5682 САЛЯМИ МЕЛКОЗЕРНЕНАЯ с/к в/у 1/120_60с   ОСТАНКИНО</v>
          </cell>
          <cell r="D119">
            <v>267</v>
          </cell>
        </row>
        <row r="120">
          <cell r="A120" t="str">
            <v>5708 ПОСОЛЬСКАЯ Папа может с/к в/у ОСТАНКИНО</v>
          </cell>
          <cell r="D120">
            <v>5.4139999999999997</v>
          </cell>
        </row>
        <row r="121">
          <cell r="A121" t="str">
            <v>5851 ЭКСТРА Папа может вар п/о   ОСТАНКИНО</v>
          </cell>
          <cell r="D121">
            <v>37.636000000000003</v>
          </cell>
        </row>
        <row r="122">
          <cell r="A122" t="str">
            <v>5931 ОХОТНИЧЬЯ Папа может с/к в/у 1/220 8шт.   ОСТАНКИНО</v>
          </cell>
          <cell r="D122">
            <v>171</v>
          </cell>
        </row>
        <row r="123">
          <cell r="A123" t="str">
            <v>6004 РАГУ СВИНОЕ 1кг 8шт.зам_120с ОСТАНКИНО</v>
          </cell>
          <cell r="D123">
            <v>88</v>
          </cell>
        </row>
        <row r="124">
          <cell r="A124" t="str">
            <v>6220 ГОВЯЖЬЯ Папа может вар п/о  ОСТАНКИНО</v>
          </cell>
          <cell r="D124">
            <v>4.0309999999999997</v>
          </cell>
        </row>
        <row r="125">
          <cell r="A125" t="str">
            <v>6221 НЕАПОЛИТАНСКИЙ ДУЭТ с/к с/н мгс 1/90  ОСТАНКИНО</v>
          </cell>
          <cell r="D125">
            <v>59</v>
          </cell>
        </row>
        <row r="126">
          <cell r="A126" t="str">
            <v>6228 МЯСНОЕ АССОРТИ к/з с/н мгс 1/90 10шт.  ОСТАНКИНО</v>
          </cell>
          <cell r="D126">
            <v>53</v>
          </cell>
        </row>
        <row r="127">
          <cell r="A127" t="str">
            <v>6268 ГОВЯЖЬЯ Папа может вар п/о 0,4кг 8 шт.  ОСТАНКИНО</v>
          </cell>
          <cell r="D127">
            <v>142</v>
          </cell>
        </row>
        <row r="128">
          <cell r="A128" t="str">
            <v>6279 КОРЕЙКА ПО-ОСТ.к/в в/с с/н в/у 1/150_45с  ОСТАНКИНО</v>
          </cell>
          <cell r="D128">
            <v>49</v>
          </cell>
        </row>
        <row r="129">
          <cell r="A129" t="str">
            <v>6303 МЯСНЫЕ Папа может сос п/о мгс 1.5*3  ОСТАНКИНО</v>
          </cell>
          <cell r="D129">
            <v>144.208</v>
          </cell>
        </row>
        <row r="130">
          <cell r="A130" t="str">
            <v>6324 ДОКТОРСКАЯ ГОСТ вар п/о 0.4кг 8шт.  ОСТАНКИНО</v>
          </cell>
          <cell r="D130">
            <v>10</v>
          </cell>
        </row>
        <row r="131">
          <cell r="A131" t="str">
            <v>6325 ДОКТОРСКАЯ ПРЕМИУМ вар п/о 0.4кг 8шт.  ОСТАНКИНО</v>
          </cell>
          <cell r="D131">
            <v>285</v>
          </cell>
        </row>
        <row r="132">
          <cell r="A132" t="str">
            <v>6333 МЯСНАЯ Папа может вар п/о 0.4кг 8шт.  ОСТАНКИНО</v>
          </cell>
          <cell r="D132">
            <v>469</v>
          </cell>
        </row>
        <row r="133">
          <cell r="A133" t="str">
            <v>6340 ДОМАШНИЙ РЕЦЕПТ Коровино 0.5кг 8шт.  ОСТАНКИНО</v>
          </cell>
          <cell r="D133">
            <v>46</v>
          </cell>
        </row>
        <row r="134">
          <cell r="A134" t="str">
            <v>6353 ЭКСТРА Папа может вар п/о 0.4кг 8шт.  ОСТАНКИНО</v>
          </cell>
          <cell r="D134">
            <v>189</v>
          </cell>
        </row>
        <row r="135">
          <cell r="A135" t="str">
            <v>6392 ФИЛЕЙНАЯ Папа может вар п/о 0.4кг. ОСТАНКИНО</v>
          </cell>
          <cell r="D135">
            <v>517</v>
          </cell>
        </row>
        <row r="136">
          <cell r="A136" t="str">
            <v>6448 СВИНИНА МАДЕРА с/к с/н в/у 1/100 10шт.   ОСТАНКИНО</v>
          </cell>
          <cell r="D136">
            <v>35</v>
          </cell>
        </row>
        <row r="137">
          <cell r="A137" t="str">
            <v>6453 ЭКСТРА Папа может с/к с/н в/у 1/100 14шт.   ОСТАНКИНО</v>
          </cell>
          <cell r="D137">
            <v>368</v>
          </cell>
        </row>
        <row r="138">
          <cell r="A138" t="str">
            <v>6454 АРОМАТНАЯ с/к с/н в/у 1/100 10шт.  ОСТАНКИНО</v>
          </cell>
          <cell r="D138">
            <v>342</v>
          </cell>
        </row>
        <row r="139">
          <cell r="A139" t="str">
            <v>6459 СЕРВЕЛАТ ШВЕЙЦАРСК. в/к с/н в/у 1/100*10  ОСТАНКИНО</v>
          </cell>
          <cell r="D139">
            <v>101</v>
          </cell>
        </row>
        <row r="140">
          <cell r="A140" t="str">
            <v>6470 ВЕТЧ.МРАМОРНАЯ в/у_45с  ОСТАНКИНО</v>
          </cell>
          <cell r="D140">
            <v>3.6949999999999998</v>
          </cell>
        </row>
        <row r="141">
          <cell r="A141" t="str">
            <v>6495 ВЕТЧ.МРАМОРНАЯ в/у срез 0.3кг 6шт_45с  ОСТАНКИНО</v>
          </cell>
          <cell r="D141">
            <v>69</v>
          </cell>
        </row>
        <row r="142">
          <cell r="A142" t="str">
            <v>6527 ШПИКАЧКИ СОЧНЫЕ ПМ сар б/о мгс 1*3 45с ОСТАНКИНО</v>
          </cell>
          <cell r="D142">
            <v>101.562</v>
          </cell>
        </row>
        <row r="143">
          <cell r="A143" t="str">
            <v>6528 ШПИКАЧКИ СОЧНЫЕ ПМ сар б/о мгс 0.4кг 45с  ОСТАНКИНО</v>
          </cell>
          <cell r="D143">
            <v>9</v>
          </cell>
        </row>
        <row r="144">
          <cell r="A144" t="str">
            <v>6609 С ГОВЯДИНОЙ ПМ сар б/о мгс 0.4кг_45с ОСТАНКИНО</v>
          </cell>
          <cell r="D144">
            <v>20</v>
          </cell>
        </row>
        <row r="145">
          <cell r="A145" t="str">
            <v>6616 МОЛОЧНЫЕ КЛАССИЧЕСКИЕ сос п/о в/у 0.3кг  ОСТАНКИНО</v>
          </cell>
          <cell r="D145">
            <v>219</v>
          </cell>
        </row>
        <row r="146">
          <cell r="A146" t="str">
            <v>6697 СЕРВЕЛАТ ФИНСКИЙ ПМ в/к в/у 0,35кг 8шт.  ОСТАНКИНО</v>
          </cell>
          <cell r="D146">
            <v>643</v>
          </cell>
        </row>
        <row r="147">
          <cell r="A147" t="str">
            <v>6713 СОЧНЫЙ ГРИЛЬ ПМ сос п/о мгс 0.41кг 8шт.  ОСТАНКИНО</v>
          </cell>
          <cell r="D147">
            <v>148</v>
          </cell>
        </row>
        <row r="148">
          <cell r="A148" t="str">
            <v>6724 МОЛОЧНЫЕ ПМ сос п/о мгс 0.41кг 10шт.  ОСТАНКИНО</v>
          </cell>
          <cell r="D148">
            <v>108</v>
          </cell>
        </row>
        <row r="149">
          <cell r="A149" t="str">
            <v>6765 РУБЛЕНЫЕ сос ц/о мгс 0.36кг 6шт.  ОСТАНКИНО</v>
          </cell>
          <cell r="D149">
            <v>98</v>
          </cell>
        </row>
        <row r="150">
          <cell r="A150" t="str">
            <v>6785 ВЕНСКАЯ САЛЯМИ п/к в/у 0.33кг 8шт.  ОСТАНКИНО</v>
          </cell>
          <cell r="D150">
            <v>19</v>
          </cell>
        </row>
        <row r="151">
          <cell r="A151" t="str">
            <v>6787 СЕРВЕЛАТ КРЕМЛЕВСКИЙ в/к в/у 0,33кг 8шт.  ОСТАНКИНО</v>
          </cell>
          <cell r="D151">
            <v>7</v>
          </cell>
        </row>
        <row r="152">
          <cell r="A152" t="str">
            <v>6793 БАЛЫКОВАЯ в/к в/у 0,33кг 8шт.  ОСТАНКИНО</v>
          </cell>
          <cell r="D152">
            <v>65</v>
          </cell>
        </row>
        <row r="153">
          <cell r="A153" t="str">
            <v>6829 МОЛОЧНЫЕ КЛАССИЧЕСКИЕ сос п/о мгс 2*4_С  ОСТАНКИНО</v>
          </cell>
          <cell r="D153">
            <v>165.71299999999999</v>
          </cell>
        </row>
        <row r="154">
          <cell r="A154" t="str">
            <v>6837 ФИЛЕЙНЫЕ Папа Может сос ц/о мгс 0.4кг  ОСТАНКИНО</v>
          </cell>
          <cell r="D154">
            <v>151</v>
          </cell>
        </row>
        <row r="155">
          <cell r="A155" t="str">
            <v>6842 ДЫМОВИЦА ИЗ ОКОРОКА к/в мл/к в/у 0,3кг  ОСТАНКИНО</v>
          </cell>
          <cell r="D155">
            <v>5</v>
          </cell>
        </row>
        <row r="156">
          <cell r="A156" t="str">
            <v>6861 ДОМАШНИЙ РЕЦЕПТ Коровино вар п/о  ОСТАНКИНО</v>
          </cell>
          <cell r="D156">
            <v>5.931</v>
          </cell>
        </row>
        <row r="157">
          <cell r="A157" t="str">
            <v>6866 ВЕТЧ.НЕЖНАЯ Коровино п/о_Маяк  ОСТАНКИНО</v>
          </cell>
          <cell r="D157">
            <v>9.0459999999999994</v>
          </cell>
        </row>
        <row r="158">
          <cell r="A158" t="str">
            <v>7001 КЛАССИЧЕСКИЕ Папа может сар б/о мгс 1*3  ОСТАНКИНО</v>
          </cell>
          <cell r="D158">
            <v>58.186</v>
          </cell>
        </row>
        <row r="159">
          <cell r="A159" t="str">
            <v>7040 С ИНДЕЙКОЙ ПМ сос ц/о в/у 1/270 8шт.  ОСТАНКИНО</v>
          </cell>
          <cell r="D159">
            <v>18</v>
          </cell>
        </row>
        <row r="160">
          <cell r="A160" t="str">
            <v>7059 ШПИКАЧКИ СОЧНЫЕ С БЕК. п/о мгс 0.3кг_60с  ОСТАНКИНО</v>
          </cell>
          <cell r="D160">
            <v>49</v>
          </cell>
        </row>
        <row r="161">
          <cell r="A161" t="str">
            <v>7066 СОЧНЫЕ ПМ сос п/о мгс 0.41кг 10шт_50с  ОСТАНКИНО</v>
          </cell>
          <cell r="D161">
            <v>792</v>
          </cell>
        </row>
        <row r="162">
          <cell r="A162" t="str">
            <v>7070 СОЧНЫЕ ПМ сос п/о мгс 1.5*4_А_50с  ОСТАНКИНО</v>
          </cell>
          <cell r="D162">
            <v>275.60500000000002</v>
          </cell>
        </row>
        <row r="163">
          <cell r="A163" t="str">
            <v>7073 МОЛОЧ.ПРЕМИУМ ПМ сос п/о в/у 1/350_50с  ОСТАНКИНО</v>
          </cell>
          <cell r="D163">
            <v>246</v>
          </cell>
        </row>
        <row r="164">
          <cell r="A164" t="str">
            <v>7074 МОЛОЧ.ПРЕМИУМ ПМ сос п/о мгс 0.6кг_50с  ОСТАНКИНО</v>
          </cell>
          <cell r="D164">
            <v>3</v>
          </cell>
        </row>
        <row r="165">
          <cell r="A165" t="str">
            <v>7075 МОЛОЧ.ПРЕМИУМ ПМ сос п/о мгс 1.5*4_О_50с  ОСТАНКИНО</v>
          </cell>
          <cell r="D165">
            <v>15.305999999999999</v>
          </cell>
        </row>
        <row r="166">
          <cell r="A166" t="str">
            <v>7077 МЯСНЫЕ С ГОВЯД.ПМ сос п/о мгс 0.4кг_50с  ОСТАНКИНО</v>
          </cell>
          <cell r="D166">
            <v>301</v>
          </cell>
        </row>
        <row r="167">
          <cell r="A167" t="str">
            <v>7080 СЛИВОЧНЫЕ ПМ сос п/о мгс 0.41кг 10шт. 50с  ОСТАНКИНО</v>
          </cell>
          <cell r="D167">
            <v>463</v>
          </cell>
        </row>
        <row r="168">
          <cell r="A168" t="str">
            <v>7082 СЛИВОЧНЫЕ ПМ сос п/о мгс 1.5*4_50с  ОСТАНКИНО</v>
          </cell>
          <cell r="D168">
            <v>29.463999999999999</v>
          </cell>
        </row>
        <row r="169">
          <cell r="A169" t="str">
            <v>7087 ШПИК С ЧЕСНОК.И ПЕРЦЕМ к/в в/у 0.3кг_50с  ОСТАНКИНО</v>
          </cell>
          <cell r="D169">
            <v>39</v>
          </cell>
        </row>
        <row r="170">
          <cell r="A170" t="str">
            <v>7090 СВИНИНА ПО-ДОМ. к/в мл/к в/у 0.3кг_50с  ОСТАНКИНО</v>
          </cell>
          <cell r="D170">
            <v>35</v>
          </cell>
        </row>
        <row r="171">
          <cell r="A171" t="str">
            <v>7092 БЕКОН Папа может с/к с/н в/у 1/140_50с  ОСТАНКИНО</v>
          </cell>
          <cell r="D171">
            <v>222</v>
          </cell>
        </row>
        <row r="172">
          <cell r="A172" t="str">
            <v>7107 САН-РЕМО с/в с/н мгс 1/90 12шт.  ОСТАНКИНО</v>
          </cell>
          <cell r="D172">
            <v>1</v>
          </cell>
        </row>
        <row r="173">
          <cell r="A173" t="str">
            <v>7149 БАЛЫКОВАЯ Коровино п/к в/у 0.84кг_50с  ОСТАНКИНО</v>
          </cell>
          <cell r="D173">
            <v>8</v>
          </cell>
        </row>
        <row r="174">
          <cell r="A174" t="str">
            <v>7154 СЕРВЕЛАТ ЗЕРНИСТЫЙ ПМ в/к в/у 0.35кг_50с  ОСТАНКИНО</v>
          </cell>
          <cell r="D174">
            <v>440</v>
          </cell>
        </row>
        <row r="175">
          <cell r="A175" t="str">
            <v>7157 СЕРВЕЛАТ ЗЕРНИСНЫЙ ПМ в/к в/у_50с  ОСТАНКИНО</v>
          </cell>
          <cell r="D175">
            <v>19.62</v>
          </cell>
        </row>
        <row r="176">
          <cell r="A176" t="str">
            <v>7166 СЕРВЕЛТ ОХОТНИЧИЙ ПМ в/к в/у_50с  ОСТАНКИНО</v>
          </cell>
          <cell r="D176">
            <v>76.652000000000001</v>
          </cell>
        </row>
        <row r="177">
          <cell r="A177" t="str">
            <v>7169 СЕРВЕЛАТ ОХОТНИЧИЙ ПМ в/к в/у 0.35кг_50с  ОСТАНКИНО</v>
          </cell>
          <cell r="D177">
            <v>506</v>
          </cell>
        </row>
        <row r="178">
          <cell r="A178" t="str">
            <v>7187 ГРУДИНКА ПРЕМИУМ к/в мл/к в/у 0,3кг_50с ОСТАНКИНО</v>
          </cell>
          <cell r="D178">
            <v>81</v>
          </cell>
        </row>
        <row r="179">
          <cell r="A179" t="str">
            <v>7227 САЛЯМИ ФИНСКАЯ Папа может с/к в/у 1/180  ОСТАНКИНО</v>
          </cell>
          <cell r="D179">
            <v>5</v>
          </cell>
        </row>
        <row r="180">
          <cell r="A180" t="str">
            <v>7231 КЛАССИЧЕСКАЯ ПМ вар п/о 0,3кг 8шт_209к ОСТАНКИНО</v>
          </cell>
          <cell r="D180">
            <v>133</v>
          </cell>
        </row>
        <row r="181">
          <cell r="A181" t="str">
            <v>7232 БОЯNСКАЯ ПМ п/к в/у 0,28кг 8шт_209к ОСТАНКИНО</v>
          </cell>
          <cell r="D181">
            <v>323</v>
          </cell>
        </row>
        <row r="182">
          <cell r="A182" t="str">
            <v>7235 ВЕТЧ.КЛАССИЧЕСКАЯ ПМ п/о 0,35кг 8шт_209к ОСТАНКИНО</v>
          </cell>
          <cell r="D182">
            <v>14</v>
          </cell>
        </row>
        <row r="183">
          <cell r="A183" t="str">
            <v>7236 СЕРВЕЛАТ КАРЕЛЬСКИЙ в/к в/у 0,28кг_209к ОСТАНКИНО</v>
          </cell>
          <cell r="D183">
            <v>487</v>
          </cell>
        </row>
        <row r="184">
          <cell r="A184" t="str">
            <v>7241 САЛЯМИ Папа может п/к в/у 0,28кг_209к ОСТАНКИНО</v>
          </cell>
          <cell r="D184">
            <v>156</v>
          </cell>
        </row>
        <row r="185">
          <cell r="A185" t="str">
            <v>7245 ВЕТЧ.ФИЛЕЙНАЯ ПМ п/о 0,4кг 8шт ОСТАНКИНО</v>
          </cell>
          <cell r="D185">
            <v>7</v>
          </cell>
        </row>
        <row r="186">
          <cell r="A186" t="str">
            <v>7271 МЯСНЫЕ С ГОВЯДИНОЙ ПМ сос п/о мгс 1.5*4 ВЕС  ОСТАНКИНО</v>
          </cell>
          <cell r="D186">
            <v>32.537999999999997</v>
          </cell>
        </row>
        <row r="187">
          <cell r="A187" t="str">
            <v>7284 ДЛЯ ДЕТЕЙ сос п/о мгс 0,33кг 6шт  ОСТАНКИНО</v>
          </cell>
          <cell r="D187">
            <v>37</v>
          </cell>
        </row>
        <row r="188">
          <cell r="A188" t="str">
            <v>7332 БОЯРСКАЯ ПМ п/к в/у 0.28кг_СНГ  ОСТАНКИНО</v>
          </cell>
          <cell r="D188">
            <v>9</v>
          </cell>
        </row>
        <row r="189">
          <cell r="A189" t="str">
            <v>7333 СЕРВЕЛАТ ОХОТНИЧИЙ ПМ в/к в/у 0.28кг_СНГ  ОСТАНКИНО</v>
          </cell>
          <cell r="D189">
            <v>17</v>
          </cell>
        </row>
        <row r="190">
          <cell r="A190" t="str">
            <v>7343 СЕЙЧАС СЕЗОН ПМ вар п/о 0,4кг  ОСТАНКИНО</v>
          </cell>
          <cell r="D190">
            <v>43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1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10</v>
          </cell>
        </row>
        <row r="193">
          <cell r="A193" t="str">
            <v>Балыковая с/к 200 гр. срез "Эликатессе" термоформ.пак.  СПК</v>
          </cell>
          <cell r="D193">
            <v>9</v>
          </cell>
        </row>
        <row r="194">
          <cell r="A194" t="str">
            <v>БОНУС МОЛОЧНЫЕ КЛАССИЧЕСКИЕ сос п/о в/у 0.3кг (6084)  ОСТАНКИНО</v>
          </cell>
          <cell r="D194">
            <v>12</v>
          </cell>
        </row>
        <row r="195">
          <cell r="A195" t="str">
            <v>БОНУС МОЛОЧНЫЕ КЛАССИЧЕСКИЕ сос п/о мгс 2*4_С (4980)  ОСТАНКИНО</v>
          </cell>
          <cell r="D195">
            <v>6.3120000000000003</v>
          </cell>
        </row>
        <row r="196">
          <cell r="A196" t="str">
            <v>БОНУС СОЧНЫЕ Папа может сос п/о мгс 1.5*4 (6954)  ОСТАНКИНО</v>
          </cell>
          <cell r="D196">
            <v>1.5349999999999999</v>
          </cell>
        </row>
        <row r="197">
          <cell r="A197" t="str">
            <v>БОНУС СОЧНЫЕ сос п/о мгс 0.41кг_UZ (6087)  ОСТАНКИНО</v>
          </cell>
          <cell r="D197">
            <v>33</v>
          </cell>
        </row>
        <row r="198">
          <cell r="A198" t="str">
            <v>Вацлавская п/к (черева) 390 гр.шт. термоус.пак  СПК</v>
          </cell>
          <cell r="D198">
            <v>4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59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125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334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467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85</v>
          </cell>
        </row>
        <row r="204">
          <cell r="A204" t="str">
            <v>Гуцульская с/к "КолбасГрад" 160 гр.шт. термоус. пак  СПК</v>
          </cell>
          <cell r="D204">
            <v>-1</v>
          </cell>
        </row>
        <row r="205">
          <cell r="A205" t="str">
            <v>Дельгаро с/в "Эликатессе" 140 гр.шт.  СПК</v>
          </cell>
          <cell r="D205">
            <v>-1</v>
          </cell>
        </row>
        <row r="206">
          <cell r="A206" t="str">
            <v>Деревенская с чесночком и сальцем п/к (черева) 390 гр.шт. термоус. пак.  СПК</v>
          </cell>
          <cell r="D206">
            <v>11</v>
          </cell>
        </row>
        <row r="207">
          <cell r="A207" t="str">
            <v>Докторская вареная в/с 0,47 кг шт.  СПК</v>
          </cell>
          <cell r="D207">
            <v>2</v>
          </cell>
        </row>
        <row r="208">
          <cell r="A208" t="str">
            <v>Докторская вареная вес. (белк.об.) термоус.пак.  СПК</v>
          </cell>
          <cell r="D208">
            <v>2.2679999999999998</v>
          </cell>
        </row>
        <row r="209">
          <cell r="A209" t="str">
            <v>ЖАР-ладушки с мясом 0,2кг ТМ Стародворье  ПОКОМ</v>
          </cell>
          <cell r="D209">
            <v>59</v>
          </cell>
        </row>
        <row r="210">
          <cell r="A210" t="str">
            <v>ЖАР-ладушки с яблоком и грушей ТМ Стародворье 0,2 кг. ПОКОМ</v>
          </cell>
          <cell r="D210">
            <v>1</v>
          </cell>
        </row>
        <row r="211">
          <cell r="A211" t="str">
            <v>Жареные вареники с картофелем и беконом Добросельские 0,2 кг. ТМ Стародворье  ПОКОМ</v>
          </cell>
          <cell r="D211">
            <v>63</v>
          </cell>
        </row>
        <row r="212">
          <cell r="A212" t="str">
            <v>Карбонад Юбилейный термоус.пак.  СПК</v>
          </cell>
          <cell r="D212">
            <v>5.0129999999999999</v>
          </cell>
        </row>
        <row r="213">
          <cell r="A213" t="str">
            <v>Классическая вареная 400 гр.шт.  СПК</v>
          </cell>
          <cell r="D213">
            <v>5</v>
          </cell>
        </row>
        <row r="214">
          <cell r="A214" t="str">
            <v>Классическая с/к 80 гр.шт.нар. (лоток с ср.защ.атм.)  СПК</v>
          </cell>
          <cell r="D214">
            <v>7</v>
          </cell>
        </row>
        <row r="215">
          <cell r="A215" t="str">
            <v>Колбаски Мяснули оригинальные с/к 50 гр.шт. (в ср.защ.атм.)  СПК</v>
          </cell>
          <cell r="D215">
            <v>8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140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92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32</v>
          </cell>
        </row>
        <row r="219">
          <cell r="A219" t="str">
            <v>Круггетсы с сырным соусом ТМ Горячая штучка ТС Круггетсы флоу-пак 0,2 кг  ПОКОМ</v>
          </cell>
          <cell r="D219">
            <v>141</v>
          </cell>
        </row>
        <row r="220">
          <cell r="A220" t="str">
            <v>Круггетсы сочные ТМ Горячая штучка ТС Круггетсы флоу-пак 0,2 кг.  ПОКОМ</v>
          </cell>
          <cell r="D220">
            <v>189</v>
          </cell>
        </row>
        <row r="221">
          <cell r="A221" t="str">
            <v>Ла Фаворте с/в "Эликатессе" 140 гр.шт.  СПК</v>
          </cell>
          <cell r="D221">
            <v>6</v>
          </cell>
        </row>
        <row r="222">
          <cell r="A222" t="str">
            <v>Ливерная Печеночная 250 гр.шт.  СПК</v>
          </cell>
          <cell r="D222">
            <v>5</v>
          </cell>
        </row>
        <row r="223">
          <cell r="A223" t="str">
            <v>Мини-сосиски в тесте 3,7кг ВЕС заморож. ТМ Зареченские  ПОКОМ</v>
          </cell>
          <cell r="D223">
            <v>92.5</v>
          </cell>
        </row>
        <row r="224">
          <cell r="A224" t="str">
            <v>Мини-чебуречки с мясом ВЕС 5,5кг ТМ Зареченские  ПОКОМ</v>
          </cell>
          <cell r="D224">
            <v>5.5</v>
          </cell>
        </row>
        <row r="225">
          <cell r="A225" t="str">
            <v>Мини-шарики с курочкой и сыром ТМ Зареченские ВЕС  ПОКОМ</v>
          </cell>
          <cell r="D225">
            <v>111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250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230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257</v>
          </cell>
        </row>
        <row r="229">
          <cell r="A229" t="str">
            <v>Наггетсы с куриным филе и сыром ТМ Вязанка 0,25 кг ПОКОМ</v>
          </cell>
          <cell r="D229">
            <v>183</v>
          </cell>
        </row>
        <row r="230">
          <cell r="A230" t="str">
            <v>Наггетсы Хрустящие ТМ Зареченские. ВЕС ПОКОМ</v>
          </cell>
          <cell r="D230">
            <v>492</v>
          </cell>
        </row>
        <row r="231">
          <cell r="A231" t="str">
            <v>Наггетсы Хрустящие ТМ Стародворье с сочной курочкой 0,23 кг  ПОКОМ</v>
          </cell>
          <cell r="D231">
            <v>37</v>
          </cell>
        </row>
        <row r="232">
          <cell r="A232" t="str">
            <v>Оригинальная с перцем с/к  СПК</v>
          </cell>
          <cell r="D232">
            <v>19.292000000000002</v>
          </cell>
        </row>
        <row r="233">
          <cell r="A233" t="str">
            <v>Паштет печеночный 140 гр.шт.  СПК</v>
          </cell>
          <cell r="D233">
            <v>12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70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1</v>
          </cell>
        </row>
        <row r="236">
          <cell r="A236" t="str">
            <v>Пельмени Бигбули #МЕГАВКУСИЩЕ с сочной грудинкой ТМ Горячая штучка 0,7 кг. ПОКОМ</v>
          </cell>
          <cell r="D236">
            <v>62</v>
          </cell>
        </row>
        <row r="237">
          <cell r="A237" t="str">
            <v>Пельмени Бигбули с мясом ТМ Горячая штучка. флоу-пак сфера 0,4 кг. ПОКОМ</v>
          </cell>
          <cell r="D237">
            <v>60</v>
          </cell>
        </row>
        <row r="238">
          <cell r="A238" t="str">
            <v>Пельмени Бигбули с мясом ТМ Горячая штучка. флоу-пак сфера 0,7 кг ПОКОМ</v>
          </cell>
          <cell r="D238">
            <v>122</v>
          </cell>
        </row>
        <row r="239">
          <cell r="A239" t="str">
            <v>Пельмени Бигбули со сливочным маслом ТМ Горячая штучка, флоу-пак сфера 0,7. ПОКОМ</v>
          </cell>
          <cell r="D239">
            <v>167</v>
          </cell>
        </row>
        <row r="240">
          <cell r="A240" t="str">
            <v>Пельмени Бульмени мини с мясом и оливковым маслом 0,7 кг ТМ Горячая штучка  ПОКОМ</v>
          </cell>
          <cell r="D240">
            <v>89</v>
          </cell>
        </row>
        <row r="241">
          <cell r="A241" t="str">
            <v>Пельмени Бульмени Нейробуст с мясом ТМ Горячая штучка ТС Бульмени ГШ сфера флоу-пак 0,6 кг.  ПОКОМ</v>
          </cell>
          <cell r="D241">
            <v>23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480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19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221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321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265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340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40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20</v>
          </cell>
        </row>
        <row r="250">
          <cell r="A250" t="str">
            <v>Пельмени Мясные с говядиной ТМ Стародворье сфера флоу-пак 1 кг  ПОКОМ</v>
          </cell>
          <cell r="D250">
            <v>128</v>
          </cell>
        </row>
        <row r="251">
          <cell r="A251" t="str">
            <v>Пельмени Отборные из свинины и говядины 0,9 кг ТМ Стародворье ТС Медвежье ушко  ПОКОМ</v>
          </cell>
          <cell r="D251">
            <v>82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145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277</v>
          </cell>
        </row>
        <row r="254">
          <cell r="A254" t="str">
            <v>Пельмени Сочные сфера 0,8 кг ТМ Стародворье  ПОКОМ</v>
          </cell>
          <cell r="D254">
            <v>4</v>
          </cell>
        </row>
        <row r="255">
          <cell r="A255" t="str">
            <v>Пирожки с мясом 3,7кг ВЕС ТМ Зареченские  ПОКОМ</v>
          </cell>
          <cell r="D255">
            <v>18.5</v>
          </cell>
        </row>
        <row r="256">
          <cell r="A256" t="str">
            <v>Ричеза с/к 230 гр.шт.  СПК</v>
          </cell>
          <cell r="D256">
            <v>3</v>
          </cell>
        </row>
        <row r="257">
          <cell r="A257" t="str">
            <v>Сальчетти с/к 230 гр.шт.  СПК</v>
          </cell>
          <cell r="D257">
            <v>7</v>
          </cell>
        </row>
        <row r="258">
          <cell r="A258" t="str">
            <v>Салями с/к 100 гр.шт.нар. (лоток с ср.защ.атм.)  СПК</v>
          </cell>
          <cell r="D258">
            <v>5</v>
          </cell>
        </row>
        <row r="259">
          <cell r="A259" t="str">
            <v>Салями Трюфель с/в "Эликатессе" 0,16 кг.шт.  СПК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1.4830000000000001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2.0579999999999998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6</v>
          </cell>
        </row>
        <row r="263">
          <cell r="A263" t="str">
            <v>Сибирская особая с/к 0,10 кг.шт. нарезка (лоток с ср.защ.атм.)  СПК</v>
          </cell>
          <cell r="D263">
            <v>-4</v>
          </cell>
        </row>
        <row r="264">
          <cell r="A264" t="str">
            <v>Сибирская особая с/к 0,235 кг шт.  СПК</v>
          </cell>
          <cell r="D264">
            <v>16</v>
          </cell>
        </row>
        <row r="265">
          <cell r="A265" t="str">
            <v>Сосиски "Баварские" 0,36 кг.шт. вак.упак.  СПК</v>
          </cell>
          <cell r="D265">
            <v>2</v>
          </cell>
        </row>
        <row r="266">
          <cell r="A266" t="str">
            <v>Сосиски Классические (в ср.защ.атм.) СПК</v>
          </cell>
          <cell r="D266">
            <v>6.3440000000000003</v>
          </cell>
        </row>
        <row r="267">
          <cell r="A267" t="str">
            <v>Сосиски Мусульманские "Просто выгодно" (в ср.защ.атм.)  СПК</v>
          </cell>
          <cell r="D267">
            <v>6.4420000000000002</v>
          </cell>
        </row>
        <row r="268">
          <cell r="A268" t="str">
            <v>Сочный мегачебурек ТМ Зареченские ВЕС ПОКОМ</v>
          </cell>
          <cell r="D268">
            <v>47.04</v>
          </cell>
        </row>
        <row r="269">
          <cell r="A269" t="str">
            <v>Уши свиные копченые к пиву 0,15кг нар. д/ф шт.  СПК</v>
          </cell>
          <cell r="D269">
            <v>8</v>
          </cell>
        </row>
        <row r="270">
          <cell r="A270" t="str">
            <v>Фестивальная пора с/к 100 гр.шт.нар. (лоток с ср.защ.атм.)  СПК</v>
          </cell>
          <cell r="D270">
            <v>14</v>
          </cell>
        </row>
        <row r="271">
          <cell r="A271" t="str">
            <v>Фестивальная пора с/к 235 гр.шт.  СПК</v>
          </cell>
          <cell r="D271">
            <v>2</v>
          </cell>
        </row>
        <row r="272">
          <cell r="A272" t="str">
            <v>Фестивальная пора с/к термоус.пак  СПК</v>
          </cell>
          <cell r="D272">
            <v>9.1280000000000001</v>
          </cell>
        </row>
        <row r="273">
          <cell r="A273" t="str">
            <v>Фирменная с/к 200 гр. срез "Эликатессе" термоформ.пак.  СПК</v>
          </cell>
          <cell r="D273">
            <v>4</v>
          </cell>
        </row>
        <row r="274">
          <cell r="A274" t="str">
            <v>Фуэт с/в "Эликатессе" 160 гр.шт.  СПК</v>
          </cell>
          <cell r="D274">
            <v>3</v>
          </cell>
        </row>
        <row r="275">
          <cell r="A275" t="str">
            <v>Хот-догстер ТМ Горячая штучка ТС Хот-Догстер флоу-пак 0,09 кг. ПОКОМ</v>
          </cell>
          <cell r="D275">
            <v>50</v>
          </cell>
        </row>
        <row r="276">
          <cell r="A276" t="str">
            <v>Хотстеры с сыром 0,25кг ТМ Горячая штучка  ПОКОМ</v>
          </cell>
          <cell r="D276">
            <v>118</v>
          </cell>
        </row>
        <row r="277">
          <cell r="A277" t="str">
            <v>Хотстеры ТМ Горячая штучка ТС Хотстеры 0,25 кг зам  ПОКОМ</v>
          </cell>
          <cell r="D277">
            <v>277</v>
          </cell>
        </row>
        <row r="278">
          <cell r="A278" t="str">
            <v>Хрустящие крылышки острые к пиву ТМ Горячая штучка 0,3кг зам  ПОКОМ</v>
          </cell>
          <cell r="D278">
            <v>87</v>
          </cell>
        </row>
        <row r="279">
          <cell r="A279" t="str">
            <v>Хрустящие крылышки ТМ Горячая штучка 0,3 кг зам  ПОКОМ</v>
          </cell>
          <cell r="D279">
            <v>99</v>
          </cell>
        </row>
        <row r="280">
          <cell r="A280" t="str">
            <v>Чебупели Курочка гриль ТМ Горячая штучка, 0,3 кг зам  ПОКОМ</v>
          </cell>
          <cell r="D280">
            <v>52</v>
          </cell>
        </row>
        <row r="281">
          <cell r="A281" t="str">
            <v>Чебупицца курочка по-итальянски Горячая штучка 0,25 кг зам  ПОКОМ</v>
          </cell>
          <cell r="D281">
            <v>449</v>
          </cell>
        </row>
        <row r="282">
          <cell r="A282" t="str">
            <v>Чебупицца Маргарита 0,2кг ТМ Горячая штучка ТС Foodgital  ПОКОМ</v>
          </cell>
          <cell r="D282">
            <v>75</v>
          </cell>
        </row>
        <row r="283">
          <cell r="A283" t="str">
            <v>Чебупицца Пепперони ТМ Горячая штучка ТС Чебупицца 0.25кг зам  ПОКОМ</v>
          </cell>
          <cell r="D283">
            <v>490</v>
          </cell>
        </row>
        <row r="284">
          <cell r="A284" t="str">
            <v>Чебупицца со вкусом 4 сыра 0,2кг ТМ Горячая штучка ТС Foodgital  ПОКОМ</v>
          </cell>
          <cell r="D284">
            <v>79</v>
          </cell>
        </row>
        <row r="285">
          <cell r="A285" t="str">
            <v>Чебуреки сочные ВЕС ТМ Зареченские  ПОКОМ</v>
          </cell>
          <cell r="D285">
            <v>195</v>
          </cell>
        </row>
        <row r="286">
          <cell r="A286" t="str">
            <v>Шпикачки Русские (черева) (в ср.защ.атм.) "Высокий вкус"  СПК</v>
          </cell>
          <cell r="D286">
            <v>7.5979999999999999</v>
          </cell>
        </row>
        <row r="287">
          <cell r="A287" t="str">
            <v>Эликапреза с/в "Эликатессе" 85 гр.шт. нарезка (лоток с ср.защ.атм.)  СПК</v>
          </cell>
          <cell r="D287">
            <v>1</v>
          </cell>
        </row>
        <row r="288">
          <cell r="A288" t="str">
            <v>Юбилейная с/к 0,235 кг.шт.  СПК</v>
          </cell>
          <cell r="D288">
            <v>39</v>
          </cell>
        </row>
        <row r="289">
          <cell r="A289" t="str">
            <v>Итого</v>
          </cell>
          <cell r="D289">
            <v>40101.5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I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Y7" sqref="Y7:Y97"/>
    </sheetView>
  </sheetViews>
  <sheetFormatPr defaultColWidth="10.5" defaultRowHeight="11.45" customHeight="1" outlineLevelRow="1" x14ac:dyDescent="0.2"/>
  <cols>
    <col min="1" max="1" width="48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1.1640625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.1640625" style="5" customWidth="1"/>
    <col min="25" max="25" width="7.1640625" style="5" bestFit="1" customWidth="1"/>
    <col min="26" max="29" width="6.6640625" style="5" bestFit="1" customWidth="1"/>
    <col min="30" max="30" width="7.1640625" style="5" bestFit="1" customWidth="1"/>
    <col min="31" max="31" width="5.83203125" style="5" bestFit="1" customWidth="1"/>
    <col min="32" max="32" width="6.6640625" style="5" customWidth="1"/>
    <col min="33" max="34" width="1.1640625" style="5" customWidth="1"/>
    <col min="35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F3" s="1" t="s">
        <v>120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101</v>
      </c>
      <c r="H4" s="9" t="s">
        <v>102</v>
      </c>
      <c r="I4" s="9" t="s">
        <v>103</v>
      </c>
      <c r="J4" s="9" t="s">
        <v>104</v>
      </c>
      <c r="K4" s="9" t="s">
        <v>105</v>
      </c>
      <c r="L4" s="9" t="s">
        <v>105</v>
      </c>
      <c r="M4" s="9" t="s">
        <v>105</v>
      </c>
      <c r="N4" s="9" t="s">
        <v>105</v>
      </c>
      <c r="O4" s="10" t="s">
        <v>105</v>
      </c>
      <c r="P4" s="11" t="s">
        <v>105</v>
      </c>
      <c r="Q4" s="11" t="s">
        <v>105</v>
      </c>
      <c r="R4" s="11" t="s">
        <v>105</v>
      </c>
      <c r="S4" s="9" t="s">
        <v>102</v>
      </c>
      <c r="T4" s="12" t="s">
        <v>105</v>
      </c>
      <c r="U4" s="9" t="s">
        <v>106</v>
      </c>
      <c r="V4" s="13" t="s">
        <v>107</v>
      </c>
      <c r="W4" s="9" t="s">
        <v>108</v>
      </c>
      <c r="X4" s="9" t="s">
        <v>108</v>
      </c>
      <c r="Y4" s="9" t="s">
        <v>108</v>
      </c>
      <c r="Z4" s="9" t="s">
        <v>102</v>
      </c>
      <c r="AA4" s="9" t="s">
        <v>102</v>
      </c>
      <c r="AB4" s="9" t="s">
        <v>102</v>
      </c>
      <c r="AC4" s="9" t="s">
        <v>109</v>
      </c>
      <c r="AD4" s="9" t="s">
        <v>110</v>
      </c>
      <c r="AE4" s="9" t="s">
        <v>111</v>
      </c>
      <c r="AF4" s="13" t="s">
        <v>112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113</v>
      </c>
      <c r="L5" s="16" t="s">
        <v>114</v>
      </c>
      <c r="M5" s="16" t="s">
        <v>115</v>
      </c>
      <c r="T5" s="16" t="s">
        <v>116</v>
      </c>
      <c r="Z5" s="16" t="s">
        <v>117</v>
      </c>
      <c r="AA5" s="16" t="s">
        <v>118</v>
      </c>
      <c r="AB5" s="16" t="s">
        <v>119</v>
      </c>
      <c r="AC5" s="16" t="s">
        <v>113</v>
      </c>
    </row>
    <row r="6" spans="1:35" ht="11.1" customHeight="1" x14ac:dyDescent="0.2">
      <c r="A6" s="6"/>
      <c r="B6" s="6"/>
      <c r="C6" s="3"/>
      <c r="D6" s="3"/>
      <c r="E6" s="14">
        <f>SUM(E7:E126)</f>
        <v>73318.746999999988</v>
      </c>
      <c r="F6" s="14">
        <f>SUM(F7:F126)</f>
        <v>51159.792999999998</v>
      </c>
      <c r="I6" s="14">
        <f>SUM(I7:I126)</f>
        <v>75362.080000000002</v>
      </c>
      <c r="J6" s="14">
        <f t="shared" ref="J6:T6" si="0">SUM(J7:J126)</f>
        <v>-2043.3330000000005</v>
      </c>
      <c r="K6" s="14">
        <f t="shared" si="0"/>
        <v>27986</v>
      </c>
      <c r="L6" s="14">
        <f t="shared" si="0"/>
        <v>4260</v>
      </c>
      <c r="M6" s="14">
        <f t="shared" si="0"/>
        <v>40250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14663.749400000004</v>
      </c>
      <c r="T6" s="14">
        <f t="shared" si="0"/>
        <v>21060</v>
      </c>
      <c r="V6" s="14"/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21060</v>
      </c>
      <c r="Z6" s="14">
        <f t="shared" ref="Z6" si="4">SUM(Z7:Z126)</f>
        <v>15842.563600000005</v>
      </c>
      <c r="AA6" s="14">
        <f t="shared" ref="AA6" si="5">SUM(AA7:AA126)</f>
        <v>14739.2006</v>
      </c>
      <c r="AB6" s="14">
        <f t="shared" ref="AB6" si="6">SUM(AB7:AB126)</f>
        <v>14793.216000000006</v>
      </c>
      <c r="AC6" s="14">
        <f t="shared" ref="AC6" si="7">SUM(AC7:AC126)</f>
        <v>11214.550000000001</v>
      </c>
      <c r="AD6" s="14"/>
      <c r="AE6" s="14"/>
      <c r="AF6" s="14">
        <f t="shared" ref="AF6" si="8">SUM(AF7:AF126)</f>
        <v>8779.3000000000011</v>
      </c>
    </row>
    <row r="7" spans="1:35" s="1" customFormat="1" ht="11.1" customHeight="1" outlineLevel="1" x14ac:dyDescent="0.2">
      <c r="A7" s="7" t="s">
        <v>10</v>
      </c>
      <c r="B7" s="7" t="s">
        <v>8</v>
      </c>
      <c r="C7" s="8">
        <v>637</v>
      </c>
      <c r="D7" s="8">
        <v>359</v>
      </c>
      <c r="E7" s="8">
        <v>547</v>
      </c>
      <c r="F7" s="8">
        <v>434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561</v>
      </c>
      <c r="J7" s="15">
        <f>E7-I7</f>
        <v>-14</v>
      </c>
      <c r="K7" s="15">
        <f>VLOOKUP(A:A,[1]TDSheet!$A:$L,12,0)</f>
        <v>320</v>
      </c>
      <c r="L7" s="15">
        <f>VLOOKUP(A:A,[1]TDSheet!$A:$M,13,0)</f>
        <v>0</v>
      </c>
      <c r="M7" s="15">
        <f>VLOOKUP(A:A,[1]TDSheet!$A:$T,20,0)</f>
        <v>160</v>
      </c>
      <c r="N7" s="15"/>
      <c r="O7" s="15"/>
      <c r="P7" s="15"/>
      <c r="Q7" s="15"/>
      <c r="R7" s="15"/>
      <c r="S7" s="15">
        <f>E7/5</f>
        <v>109.4</v>
      </c>
      <c r="T7" s="17">
        <v>120</v>
      </c>
      <c r="U7" s="18">
        <f>(F7+K7+L7+M7+T7)/S7</f>
        <v>9.4515539305301637</v>
      </c>
      <c r="V7" s="15">
        <f>F7/S7</f>
        <v>3.9670932358318098</v>
      </c>
      <c r="W7" s="15"/>
      <c r="X7" s="15"/>
      <c r="Y7" s="15">
        <v>120</v>
      </c>
      <c r="Z7" s="15">
        <f>VLOOKUP(A:A,[1]TDSheet!$A:$Z,26,0)</f>
        <v>143</v>
      </c>
      <c r="AA7" s="15">
        <f>VLOOKUP(A:A,[1]TDSheet!$A:$AA,27,0)</f>
        <v>120.4</v>
      </c>
      <c r="AB7" s="15">
        <f>VLOOKUP(A:A,[1]TDSheet!$A:$AB,28,0)</f>
        <v>127.4</v>
      </c>
      <c r="AC7" s="15">
        <f>VLOOKUP(A:A,[3]TDSheet!$A:$D,4,0)</f>
        <v>148</v>
      </c>
      <c r="AD7" s="15">
        <f>VLOOKUP(A:A,[1]TDSheet!$A:$AD,30,0)</f>
        <v>0</v>
      </c>
      <c r="AE7" s="15">
        <f>VLOOKUP(A:A,[1]TDSheet!$A:$AE,31,0)</f>
        <v>0</v>
      </c>
      <c r="AF7" s="15">
        <f>T7*G7</f>
        <v>48</v>
      </c>
      <c r="AG7" s="15"/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8</v>
      </c>
      <c r="C8" s="8">
        <v>191</v>
      </c>
      <c r="D8" s="8">
        <v>2</v>
      </c>
      <c r="E8" s="8">
        <v>56</v>
      </c>
      <c r="F8" s="8">
        <v>134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59</v>
      </c>
      <c r="J8" s="15">
        <f t="shared" ref="J8:J71" si="9">E8-I8</f>
        <v>-3</v>
      </c>
      <c r="K8" s="15">
        <f>VLOOKUP(A:A,[1]TDSheet!$A:$L,12,0)</f>
        <v>0</v>
      </c>
      <c r="L8" s="15">
        <f>VLOOKUP(A:A,[1]TDSheet!$A:$M,13,0)</f>
        <v>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10">E8/5</f>
        <v>11.2</v>
      </c>
      <c r="T8" s="17"/>
      <c r="U8" s="18">
        <f t="shared" ref="U8:U71" si="11">(F8+K8+L8+M8+T8)/S8</f>
        <v>11.964285714285715</v>
      </c>
      <c r="V8" s="15">
        <f t="shared" ref="V8:V71" si="12">F8/S8</f>
        <v>11.964285714285715</v>
      </c>
      <c r="W8" s="15"/>
      <c r="X8" s="15"/>
      <c r="Y8" s="15"/>
      <c r="Z8" s="15">
        <f>VLOOKUP(A:A,[1]TDSheet!$A:$Z,26,0)</f>
        <v>20.6</v>
      </c>
      <c r="AA8" s="15">
        <f>VLOOKUP(A:A,[1]TDSheet!$A:$AA,27,0)</f>
        <v>12</v>
      </c>
      <c r="AB8" s="15">
        <f>VLOOKUP(A:A,[1]TDSheet!$A:$AB,28,0)</f>
        <v>11.6</v>
      </c>
      <c r="AC8" s="15">
        <f>VLOOKUP(A:A,[3]TDSheet!$A:$D,4,0)</f>
        <v>20</v>
      </c>
      <c r="AD8" s="15">
        <f>VLOOKUP(A:A,[1]TDSheet!$A:$AD,30,0)</f>
        <v>0</v>
      </c>
      <c r="AE8" s="15">
        <f>VLOOKUP(A:A,[1]TDSheet!$A:$AE,31,0)</f>
        <v>0</v>
      </c>
      <c r="AF8" s="15">
        <f t="shared" ref="AF8:AF71" si="13">T8*G8</f>
        <v>0</v>
      </c>
      <c r="AG8" s="15"/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912</v>
      </c>
      <c r="D9" s="8">
        <v>28</v>
      </c>
      <c r="E9" s="8">
        <v>457</v>
      </c>
      <c r="F9" s="8">
        <v>462</v>
      </c>
      <c r="G9" s="1">
        <f>VLOOKUP(A:A,[1]TDSheet!$A:$G,7,0)</f>
        <v>0.25</v>
      </c>
      <c r="H9" s="1" t="e">
        <f>VLOOKUP(A:A,[1]TDSheet!$A:$H,8,0)</f>
        <v>#N/A</v>
      </c>
      <c r="I9" s="15">
        <f>VLOOKUP(A:A,[2]TDSheet!$A:$F,6,0)</f>
        <v>475</v>
      </c>
      <c r="J9" s="15">
        <f t="shared" si="9"/>
        <v>-18</v>
      </c>
      <c r="K9" s="15">
        <f>VLOOKUP(A:A,[1]TDSheet!$A:$L,12,0)</f>
        <v>400</v>
      </c>
      <c r="L9" s="15">
        <f>VLOOKUP(A:A,[1]TDSheet!$A:$M,13,0)</f>
        <v>0</v>
      </c>
      <c r="M9" s="15">
        <f>VLOOKUP(A:A,[1]TDSheet!$A:$T,20,0)</f>
        <v>400</v>
      </c>
      <c r="N9" s="15"/>
      <c r="O9" s="15"/>
      <c r="P9" s="15"/>
      <c r="Q9" s="15"/>
      <c r="R9" s="15"/>
      <c r="S9" s="15">
        <f t="shared" si="10"/>
        <v>91.4</v>
      </c>
      <c r="T9" s="17"/>
      <c r="U9" s="18">
        <f t="shared" si="11"/>
        <v>13.807439824945295</v>
      </c>
      <c r="V9" s="15">
        <f t="shared" si="12"/>
        <v>5.0547045951859957</v>
      </c>
      <c r="W9" s="15"/>
      <c r="X9" s="15"/>
      <c r="Y9" s="15"/>
      <c r="Z9" s="15">
        <f>VLOOKUP(A:A,[1]TDSheet!$A:$Z,26,0)</f>
        <v>0</v>
      </c>
      <c r="AA9" s="15">
        <f>VLOOKUP(A:A,[1]TDSheet!$A:$AA,27,0)</f>
        <v>107.8</v>
      </c>
      <c r="AB9" s="15">
        <f>VLOOKUP(A:A,[1]TDSheet!$A:$AB,28,0)</f>
        <v>119.2</v>
      </c>
      <c r="AC9" s="15">
        <f>VLOOKUP(A:A,[3]TDSheet!$A:$D,4,0)</f>
        <v>112</v>
      </c>
      <c r="AD9" s="15">
        <f>VLOOKUP(A:A,[1]TDSheet!$A:$AD,30,0)</f>
        <v>0</v>
      </c>
      <c r="AE9" s="15" t="e">
        <f>VLOOKUP(A:A,[1]TDSheet!$A:$AE,31,0)</f>
        <v>#N/A</v>
      </c>
      <c r="AF9" s="15">
        <f t="shared" si="13"/>
        <v>0</v>
      </c>
      <c r="AG9" s="15"/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9</v>
      </c>
      <c r="C10" s="8">
        <v>1566.0830000000001</v>
      </c>
      <c r="D10" s="8">
        <v>540.09900000000005</v>
      </c>
      <c r="E10" s="8">
        <v>1249.904</v>
      </c>
      <c r="F10" s="8">
        <v>834.81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1228.4000000000001</v>
      </c>
      <c r="J10" s="15">
        <f t="shared" si="9"/>
        <v>21.503999999999905</v>
      </c>
      <c r="K10" s="15">
        <f>VLOOKUP(A:A,[1]TDSheet!$A:$L,12,0)</f>
        <v>300</v>
      </c>
      <c r="L10" s="15">
        <f>VLOOKUP(A:A,[1]TDSheet!$A:$M,13,0)</f>
        <v>100</v>
      </c>
      <c r="M10" s="15">
        <f>VLOOKUP(A:A,[1]TDSheet!$A:$T,20,0)</f>
        <v>700</v>
      </c>
      <c r="N10" s="15"/>
      <c r="O10" s="15"/>
      <c r="P10" s="15"/>
      <c r="Q10" s="15"/>
      <c r="R10" s="15"/>
      <c r="S10" s="15">
        <f t="shared" si="10"/>
        <v>249.98079999999999</v>
      </c>
      <c r="T10" s="17">
        <v>500</v>
      </c>
      <c r="U10" s="18">
        <f t="shared" si="11"/>
        <v>9.739988031080788</v>
      </c>
      <c r="V10" s="15">
        <f t="shared" si="12"/>
        <v>3.3394964733291514</v>
      </c>
      <c r="W10" s="15"/>
      <c r="X10" s="15"/>
      <c r="Y10" s="15">
        <v>500</v>
      </c>
      <c r="Z10" s="15">
        <f>VLOOKUP(A:A,[1]TDSheet!$A:$Z,26,0)</f>
        <v>256.03620000000001</v>
      </c>
      <c r="AA10" s="15">
        <f>VLOOKUP(A:A,[1]TDSheet!$A:$AA,27,0)</f>
        <v>269.90539999999999</v>
      </c>
      <c r="AB10" s="15">
        <f>VLOOKUP(A:A,[1]TDSheet!$A:$AB,28,0)</f>
        <v>239.1962</v>
      </c>
      <c r="AC10" s="15">
        <f>VLOOKUP(A:A,[3]TDSheet!$A:$D,4,0)</f>
        <v>219.04400000000001</v>
      </c>
      <c r="AD10" s="15">
        <f>VLOOKUP(A:A,[1]TDSheet!$A:$AD,30,0)</f>
        <v>0</v>
      </c>
      <c r="AE10" s="15">
        <f>VLOOKUP(A:A,[1]TDSheet!$A:$AE,31,0)</f>
        <v>0</v>
      </c>
      <c r="AF10" s="15">
        <f t="shared" si="13"/>
        <v>500</v>
      </c>
      <c r="AG10" s="15"/>
      <c r="AH10" s="15"/>
      <c r="AI10" s="15"/>
    </row>
    <row r="11" spans="1:35" s="1" customFormat="1" ht="11.1" customHeight="1" outlineLevel="1" x14ac:dyDescent="0.2">
      <c r="A11" s="7" t="s">
        <v>14</v>
      </c>
      <c r="B11" s="7" t="s">
        <v>9</v>
      </c>
      <c r="C11" s="8">
        <v>72.385000000000005</v>
      </c>
      <c r="D11" s="8">
        <v>31.984000000000002</v>
      </c>
      <c r="E11" s="8">
        <v>27.286000000000001</v>
      </c>
      <c r="F11" s="8">
        <v>77.082999999999998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27.6</v>
      </c>
      <c r="J11" s="15">
        <f t="shared" si="9"/>
        <v>-0.31400000000000006</v>
      </c>
      <c r="K11" s="15">
        <f>VLOOKUP(A:A,[1]TDSheet!$A:$L,12,0)</f>
        <v>0</v>
      </c>
      <c r="L11" s="15">
        <f>VLOOKUP(A:A,[1]TDSheet!$A:$M,13,0)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10"/>
        <v>5.4572000000000003</v>
      </c>
      <c r="T11" s="17"/>
      <c r="U11" s="18">
        <f t="shared" si="11"/>
        <v>14.125009162207725</v>
      </c>
      <c r="V11" s="15">
        <f t="shared" si="12"/>
        <v>14.125009162207725</v>
      </c>
      <c r="W11" s="15"/>
      <c r="X11" s="15"/>
      <c r="Y11" s="15"/>
      <c r="Z11" s="15">
        <f>VLOOKUP(A:A,[1]TDSheet!$A:$Z,26,0)</f>
        <v>8.3919999999999995</v>
      </c>
      <c r="AA11" s="15">
        <f>VLOOKUP(A:A,[1]TDSheet!$A:$AA,27,0)</f>
        <v>7.6959999999999997</v>
      </c>
      <c r="AB11" s="15">
        <f>VLOOKUP(A:A,[1]TDSheet!$A:$AB,28,0)</f>
        <v>6.9980000000000002</v>
      </c>
      <c r="AC11" s="15">
        <f>VLOOKUP(A:A,[3]TDSheet!$A:$D,4,0)</f>
        <v>4.8529999999999998</v>
      </c>
      <c r="AD11" s="15">
        <f>VLOOKUP(A:A,[1]TDSheet!$A:$AD,30,0)</f>
        <v>0</v>
      </c>
      <c r="AE11" s="15">
        <f>VLOOKUP(A:A,[1]TDSheet!$A:$AE,31,0)</f>
        <v>0</v>
      </c>
      <c r="AF11" s="15">
        <f t="shared" si="13"/>
        <v>0</v>
      </c>
      <c r="AG11" s="15"/>
      <c r="AH11" s="15"/>
      <c r="AI11" s="15"/>
    </row>
    <row r="12" spans="1:35" s="1" customFormat="1" ht="21.95" customHeight="1" outlineLevel="1" x14ac:dyDescent="0.2">
      <c r="A12" s="7" t="s">
        <v>15</v>
      </c>
      <c r="B12" s="7" t="s">
        <v>9</v>
      </c>
      <c r="C12" s="8">
        <v>94.102999999999994</v>
      </c>
      <c r="D12" s="8">
        <v>50.067</v>
      </c>
      <c r="E12" s="8">
        <v>85.036000000000001</v>
      </c>
      <c r="F12" s="8">
        <v>59.134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83.4</v>
      </c>
      <c r="J12" s="15">
        <f t="shared" si="9"/>
        <v>1.6359999999999957</v>
      </c>
      <c r="K12" s="15">
        <f>VLOOKUP(A:A,[1]TDSheet!$A:$L,12,0)</f>
        <v>50</v>
      </c>
      <c r="L12" s="15">
        <f>VLOOKUP(A:A,[1]TDSheet!$A:$M,13,0)</f>
        <v>0</v>
      </c>
      <c r="M12" s="15">
        <f>VLOOKUP(A:A,[1]TDSheet!$A:$T,20,0)</f>
        <v>40</v>
      </c>
      <c r="N12" s="15"/>
      <c r="O12" s="15"/>
      <c r="P12" s="15"/>
      <c r="Q12" s="15"/>
      <c r="R12" s="15"/>
      <c r="S12" s="15">
        <f t="shared" si="10"/>
        <v>17.007200000000001</v>
      </c>
      <c r="T12" s="17">
        <v>20</v>
      </c>
      <c r="U12" s="18">
        <f t="shared" si="11"/>
        <v>9.9448468883766878</v>
      </c>
      <c r="V12" s="15">
        <f t="shared" si="12"/>
        <v>3.4769979773272492</v>
      </c>
      <c r="W12" s="15"/>
      <c r="X12" s="15"/>
      <c r="Y12" s="15">
        <v>20</v>
      </c>
      <c r="Z12" s="15">
        <f>VLOOKUP(A:A,[1]TDSheet!$A:$Z,26,0)</f>
        <v>20.773199999999999</v>
      </c>
      <c r="AA12" s="15">
        <f>VLOOKUP(A:A,[1]TDSheet!$A:$AA,27,0)</f>
        <v>17.166599999999999</v>
      </c>
      <c r="AB12" s="15">
        <f>VLOOKUP(A:A,[1]TDSheet!$A:$AB,28,0)</f>
        <v>19.386400000000002</v>
      </c>
      <c r="AC12" s="15">
        <f>VLOOKUP(A:A,[3]TDSheet!$A:$D,4,0)</f>
        <v>21.667999999999999</v>
      </c>
      <c r="AD12" s="15">
        <f>VLOOKUP(A:A,[1]TDSheet!$A:$AD,30,0)</f>
        <v>0</v>
      </c>
      <c r="AE12" s="15">
        <f>VLOOKUP(A:A,[1]TDSheet!$A:$AE,31,0)</f>
        <v>0</v>
      </c>
      <c r="AF12" s="15">
        <f t="shared" si="13"/>
        <v>20</v>
      </c>
      <c r="AG12" s="15"/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568.66200000000003</v>
      </c>
      <c r="D13" s="8">
        <v>213.10400000000001</v>
      </c>
      <c r="E13" s="8">
        <v>439.31299999999999</v>
      </c>
      <c r="F13" s="8">
        <v>326.30900000000003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438.6</v>
      </c>
      <c r="J13" s="15">
        <f t="shared" si="9"/>
        <v>0.71299999999996544</v>
      </c>
      <c r="K13" s="15">
        <f>VLOOKUP(A:A,[1]TDSheet!$A:$L,12,0)</f>
        <v>200</v>
      </c>
      <c r="L13" s="15">
        <f>VLOOKUP(A:A,[1]TDSheet!$A:$M,13,0)</f>
        <v>0</v>
      </c>
      <c r="M13" s="15">
        <f>VLOOKUP(A:A,[1]TDSheet!$A:$T,20,0)</f>
        <v>150</v>
      </c>
      <c r="N13" s="15"/>
      <c r="O13" s="15"/>
      <c r="P13" s="15"/>
      <c r="Q13" s="15"/>
      <c r="R13" s="15"/>
      <c r="S13" s="15">
        <f t="shared" si="10"/>
        <v>87.8626</v>
      </c>
      <c r="T13" s="17">
        <v>150</v>
      </c>
      <c r="U13" s="18">
        <f t="shared" si="11"/>
        <v>9.4045589363392388</v>
      </c>
      <c r="V13" s="15">
        <f t="shared" si="12"/>
        <v>3.7138554971057087</v>
      </c>
      <c r="W13" s="15"/>
      <c r="X13" s="15"/>
      <c r="Y13" s="15">
        <v>150</v>
      </c>
      <c r="Z13" s="15">
        <f>VLOOKUP(A:A,[1]TDSheet!$A:$Z,26,0)</f>
        <v>103.69000000000001</v>
      </c>
      <c r="AA13" s="15">
        <f>VLOOKUP(A:A,[1]TDSheet!$A:$AA,27,0)</f>
        <v>99.412599999999998</v>
      </c>
      <c r="AB13" s="15">
        <f>VLOOKUP(A:A,[1]TDSheet!$A:$AB,28,0)</f>
        <v>93.850200000000001</v>
      </c>
      <c r="AC13" s="15">
        <f>VLOOKUP(A:A,[3]TDSheet!$A:$D,4,0)</f>
        <v>78.251999999999995</v>
      </c>
      <c r="AD13" s="15">
        <f>VLOOKUP(A:A,[1]TDSheet!$A:$AD,30,0)</f>
        <v>0</v>
      </c>
      <c r="AE13" s="15">
        <f>VLOOKUP(A:A,[1]TDSheet!$A:$AE,31,0)</f>
        <v>0</v>
      </c>
      <c r="AF13" s="15">
        <f t="shared" si="13"/>
        <v>150</v>
      </c>
      <c r="AG13" s="15"/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807</v>
      </c>
      <c r="D14" s="8">
        <v>30</v>
      </c>
      <c r="E14" s="8">
        <v>303</v>
      </c>
      <c r="F14" s="8">
        <v>520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315</v>
      </c>
      <c r="J14" s="15">
        <f t="shared" si="9"/>
        <v>-12</v>
      </c>
      <c r="K14" s="15">
        <f>VLOOKUP(A:A,[1]TDSheet!$A:$L,12,0)</f>
        <v>0</v>
      </c>
      <c r="L14" s="15">
        <f>VLOOKUP(A:A,[1]TDSheet!$A:$M,13,0)</f>
        <v>0</v>
      </c>
      <c r="M14" s="15">
        <f>VLOOKUP(A:A,[1]TDSheet!$A:$T,20,0)</f>
        <v>400</v>
      </c>
      <c r="N14" s="15"/>
      <c r="O14" s="15"/>
      <c r="P14" s="15"/>
      <c r="Q14" s="15"/>
      <c r="R14" s="15"/>
      <c r="S14" s="15">
        <f t="shared" si="10"/>
        <v>60.6</v>
      </c>
      <c r="T14" s="17"/>
      <c r="U14" s="18">
        <f t="shared" si="11"/>
        <v>15.181518151815181</v>
      </c>
      <c r="V14" s="15">
        <f t="shared" si="12"/>
        <v>8.5808580858085808</v>
      </c>
      <c r="W14" s="15"/>
      <c r="X14" s="15"/>
      <c r="Y14" s="15"/>
      <c r="Z14" s="15">
        <f>VLOOKUP(A:A,[1]TDSheet!$A:$Z,26,0)</f>
        <v>71.8</v>
      </c>
      <c r="AA14" s="15">
        <f>VLOOKUP(A:A,[1]TDSheet!$A:$AA,27,0)</f>
        <v>65</v>
      </c>
      <c r="AB14" s="15">
        <f>VLOOKUP(A:A,[1]TDSheet!$A:$AB,28,0)</f>
        <v>66</v>
      </c>
      <c r="AC14" s="15">
        <f>VLOOKUP(A:A,[3]TDSheet!$A:$D,4,0)</f>
        <v>85</v>
      </c>
      <c r="AD14" s="15">
        <f>VLOOKUP(A:A,[1]TDSheet!$A:$AD,30,0)</f>
        <v>0</v>
      </c>
      <c r="AE14" s="15">
        <f>VLOOKUP(A:A,[1]TDSheet!$A:$AE,31,0)</f>
        <v>0</v>
      </c>
      <c r="AF14" s="15">
        <f t="shared" si="13"/>
        <v>0</v>
      </c>
      <c r="AG14" s="15"/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9</v>
      </c>
      <c r="C15" s="8">
        <v>74.703999999999994</v>
      </c>
      <c r="D15" s="8">
        <v>80.542000000000002</v>
      </c>
      <c r="E15" s="8">
        <v>121.276</v>
      </c>
      <c r="F15" s="8">
        <v>26.498000000000001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156.69999999999999</v>
      </c>
      <c r="J15" s="15">
        <f t="shared" si="9"/>
        <v>-35.423999999999992</v>
      </c>
      <c r="K15" s="15">
        <f>VLOOKUP(A:A,[1]TDSheet!$A:$L,12,0)</f>
        <v>30</v>
      </c>
      <c r="L15" s="15">
        <f>VLOOKUP(A:A,[1]TDSheet!$A:$M,13,0)</f>
        <v>0</v>
      </c>
      <c r="M15" s="15">
        <f>VLOOKUP(A:A,[1]TDSheet!$A:$T,20,0)</f>
        <v>20</v>
      </c>
      <c r="N15" s="15"/>
      <c r="O15" s="15"/>
      <c r="P15" s="15"/>
      <c r="Q15" s="15"/>
      <c r="R15" s="15"/>
      <c r="S15" s="15">
        <f t="shared" si="10"/>
        <v>24.255199999999999</v>
      </c>
      <c r="T15" s="17">
        <v>40</v>
      </c>
      <c r="U15" s="18">
        <f t="shared" si="11"/>
        <v>4.8030113130380299</v>
      </c>
      <c r="V15" s="15">
        <f t="shared" si="12"/>
        <v>1.0924667700122037</v>
      </c>
      <c r="W15" s="15"/>
      <c r="X15" s="15"/>
      <c r="Y15" s="15">
        <v>40</v>
      </c>
      <c r="Z15" s="15">
        <f>VLOOKUP(A:A,[1]TDSheet!$A:$Z,26,0)</f>
        <v>23.452199999999998</v>
      </c>
      <c r="AA15" s="15">
        <f>VLOOKUP(A:A,[1]TDSheet!$A:$AA,27,0)</f>
        <v>20.451599999999999</v>
      </c>
      <c r="AB15" s="15">
        <f>VLOOKUP(A:A,[1]TDSheet!$A:$AB,28,0)</f>
        <v>17.398800000000001</v>
      </c>
      <c r="AC15" s="15">
        <f>VLOOKUP(A:A,[3]TDSheet!$A:$D,4,0)</f>
        <v>32.732999999999997</v>
      </c>
      <c r="AD15" s="15">
        <f>VLOOKUP(A:A,[1]TDSheet!$A:$AD,30,0)</f>
        <v>0</v>
      </c>
      <c r="AE15" s="15">
        <f>VLOOKUP(A:A,[1]TDSheet!$A:$AE,31,0)</f>
        <v>0</v>
      </c>
      <c r="AF15" s="15">
        <f t="shared" si="13"/>
        <v>40</v>
      </c>
      <c r="AG15" s="15"/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35.970999999999997</v>
      </c>
      <c r="D16" s="8">
        <v>38.927</v>
      </c>
      <c r="E16" s="8">
        <v>64.703999999999994</v>
      </c>
      <c r="F16" s="8">
        <v>10.194000000000001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65.599999999999994</v>
      </c>
      <c r="J16" s="15">
        <f t="shared" si="9"/>
        <v>-0.8960000000000008</v>
      </c>
      <c r="K16" s="15">
        <f>VLOOKUP(A:A,[1]TDSheet!$A:$L,12,0)</f>
        <v>10</v>
      </c>
      <c r="L16" s="15">
        <f>VLOOKUP(A:A,[1]TDSheet!$A:$M,13,0)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10"/>
        <v>12.940799999999999</v>
      </c>
      <c r="T16" s="17">
        <v>30</v>
      </c>
      <c r="U16" s="18">
        <f t="shared" si="11"/>
        <v>3.8787401088031657</v>
      </c>
      <c r="V16" s="15">
        <f t="shared" si="12"/>
        <v>0.78774109792284874</v>
      </c>
      <c r="W16" s="15"/>
      <c r="X16" s="15"/>
      <c r="Y16" s="15">
        <v>30</v>
      </c>
      <c r="Z16" s="15">
        <f>VLOOKUP(A:A,[1]TDSheet!$A:$Z,26,0)</f>
        <v>7.7957999999999998</v>
      </c>
      <c r="AA16" s="15">
        <f>VLOOKUP(A:A,[1]TDSheet!$A:$AA,27,0)</f>
        <v>2.9888000000000003</v>
      </c>
      <c r="AB16" s="15">
        <f>VLOOKUP(A:A,[1]TDSheet!$A:$AB,28,0)</f>
        <v>6.3439999999999994</v>
      </c>
      <c r="AC16" s="15">
        <f>VLOOKUP(A:A,[3]TDSheet!$A:$D,4,0)</f>
        <v>29.99</v>
      </c>
      <c r="AD16" s="15">
        <f>VLOOKUP(A:A,[1]TDSheet!$A:$AD,30,0)</f>
        <v>0</v>
      </c>
      <c r="AE16" s="15">
        <f>VLOOKUP(A:A,[1]TDSheet!$A:$AE,31,0)</f>
        <v>0</v>
      </c>
      <c r="AF16" s="15">
        <f t="shared" si="13"/>
        <v>30</v>
      </c>
      <c r="AG16" s="15"/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1890</v>
      </c>
      <c r="D17" s="8">
        <v>34</v>
      </c>
      <c r="E17" s="8">
        <v>624</v>
      </c>
      <c r="F17" s="8">
        <v>1277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648</v>
      </c>
      <c r="J17" s="15">
        <f t="shared" si="9"/>
        <v>-24</v>
      </c>
      <c r="K17" s="15">
        <f>VLOOKUP(A:A,[1]TDSheet!$A:$L,12,0)</f>
        <v>0</v>
      </c>
      <c r="L17" s="15">
        <f>VLOOKUP(A:A,[1]TDSheet!$A:$M,13,0)</f>
        <v>0</v>
      </c>
      <c r="M17" s="15">
        <f>VLOOKUP(A:A,[1]TDSheet!$A:$T,20,0)</f>
        <v>800</v>
      </c>
      <c r="N17" s="15"/>
      <c r="O17" s="15"/>
      <c r="P17" s="15"/>
      <c r="Q17" s="15"/>
      <c r="R17" s="15"/>
      <c r="S17" s="15">
        <f t="shared" si="10"/>
        <v>124.8</v>
      </c>
      <c r="T17" s="17"/>
      <c r="U17" s="18">
        <f t="shared" si="11"/>
        <v>16.642628205128204</v>
      </c>
      <c r="V17" s="15">
        <f t="shared" si="12"/>
        <v>10.232371794871796</v>
      </c>
      <c r="W17" s="15"/>
      <c r="X17" s="15"/>
      <c r="Y17" s="15"/>
      <c r="Z17" s="15">
        <f>VLOOKUP(A:A,[1]TDSheet!$A:$Z,26,0)</f>
        <v>169.2</v>
      </c>
      <c r="AA17" s="15">
        <f>VLOOKUP(A:A,[1]TDSheet!$A:$AA,27,0)</f>
        <v>143.19999999999999</v>
      </c>
      <c r="AB17" s="15">
        <f>VLOOKUP(A:A,[1]TDSheet!$A:$AB,28,0)</f>
        <v>134.6</v>
      </c>
      <c r="AC17" s="15">
        <f>VLOOKUP(A:A,[3]TDSheet!$A:$D,4,0)</f>
        <v>104</v>
      </c>
      <c r="AD17" s="15">
        <f>VLOOKUP(A:A,[1]TDSheet!$A:$AD,30,0)</f>
        <v>0</v>
      </c>
      <c r="AE17" s="15">
        <f>VLOOKUP(A:A,[1]TDSheet!$A:$AE,31,0)</f>
        <v>0</v>
      </c>
      <c r="AF17" s="15">
        <f t="shared" si="13"/>
        <v>0</v>
      </c>
      <c r="AG17" s="15"/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725.36</v>
      </c>
      <c r="D18" s="8">
        <v>802.822</v>
      </c>
      <c r="E18" s="8">
        <v>931.35500000000002</v>
      </c>
      <c r="F18" s="8">
        <v>576.101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910.4</v>
      </c>
      <c r="J18" s="15">
        <f t="shared" si="9"/>
        <v>20.955000000000041</v>
      </c>
      <c r="K18" s="15">
        <f>VLOOKUP(A:A,[1]TDSheet!$A:$L,12,0)</f>
        <v>350</v>
      </c>
      <c r="L18" s="15">
        <f>VLOOKUP(A:A,[1]TDSheet!$A:$M,13,0)</f>
        <v>100</v>
      </c>
      <c r="M18" s="15">
        <f>VLOOKUP(A:A,[1]TDSheet!$A:$T,20,0)</f>
        <v>100</v>
      </c>
      <c r="N18" s="15"/>
      <c r="O18" s="15"/>
      <c r="P18" s="15"/>
      <c r="Q18" s="15"/>
      <c r="R18" s="15"/>
      <c r="S18" s="15">
        <f t="shared" si="10"/>
        <v>186.27100000000002</v>
      </c>
      <c r="T18" s="17">
        <v>550</v>
      </c>
      <c r="U18" s="18">
        <f t="shared" si="11"/>
        <v>8.9981854394940708</v>
      </c>
      <c r="V18" s="15">
        <f t="shared" si="12"/>
        <v>3.0928110119127505</v>
      </c>
      <c r="W18" s="15"/>
      <c r="X18" s="15"/>
      <c r="Y18" s="15">
        <v>550</v>
      </c>
      <c r="Z18" s="15">
        <f>VLOOKUP(A:A,[1]TDSheet!$A:$Z,26,0)</f>
        <v>198.70699999999999</v>
      </c>
      <c r="AA18" s="15">
        <f>VLOOKUP(A:A,[1]TDSheet!$A:$AA,27,0)</f>
        <v>157.78479999999999</v>
      </c>
      <c r="AB18" s="15">
        <f>VLOOKUP(A:A,[1]TDSheet!$A:$AB,28,0)</f>
        <v>188.03820000000002</v>
      </c>
      <c r="AC18" s="15">
        <f>VLOOKUP(A:A,[3]TDSheet!$A:$D,4,0)</f>
        <v>183.55600000000001</v>
      </c>
      <c r="AD18" s="15">
        <f>VLOOKUP(A:A,[1]TDSheet!$A:$AD,30,0)</f>
        <v>0</v>
      </c>
      <c r="AE18" s="15">
        <f>VLOOKUP(A:A,[1]TDSheet!$A:$AE,31,0)</f>
        <v>0</v>
      </c>
      <c r="AF18" s="15">
        <f t="shared" si="13"/>
        <v>550</v>
      </c>
      <c r="AG18" s="15"/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8</v>
      </c>
      <c r="C19" s="8">
        <v>282</v>
      </c>
      <c r="D19" s="8">
        <v>92</v>
      </c>
      <c r="E19" s="8">
        <v>240</v>
      </c>
      <c r="F19" s="8">
        <v>128</v>
      </c>
      <c r="G19" s="1">
        <f>VLOOKUP(A:A,[1]TDSheet!$A:$G,7,0)</f>
        <v>0.15</v>
      </c>
      <c r="H19" s="1">
        <f>VLOOKUP(A:A,[1]TDSheet!$A:$H,8,0)</f>
        <v>60</v>
      </c>
      <c r="I19" s="15">
        <f>VLOOKUP(A:A,[2]TDSheet!$A:$F,6,0)</f>
        <v>251</v>
      </c>
      <c r="J19" s="15">
        <f t="shared" si="9"/>
        <v>-11</v>
      </c>
      <c r="K19" s="15">
        <f>VLOOKUP(A:A,[1]TDSheet!$A:$L,12,0)</f>
        <v>120</v>
      </c>
      <c r="L19" s="15">
        <f>VLOOKUP(A:A,[1]TDSheet!$A:$M,13,0)</f>
        <v>0</v>
      </c>
      <c r="M19" s="15">
        <f>VLOOKUP(A:A,[1]TDSheet!$A:$T,20,0)</f>
        <v>120</v>
      </c>
      <c r="N19" s="15"/>
      <c r="O19" s="15"/>
      <c r="P19" s="15"/>
      <c r="Q19" s="15"/>
      <c r="R19" s="15"/>
      <c r="S19" s="15">
        <f t="shared" si="10"/>
        <v>48</v>
      </c>
      <c r="T19" s="17">
        <v>80</v>
      </c>
      <c r="U19" s="18">
        <f t="shared" si="11"/>
        <v>9.3333333333333339</v>
      </c>
      <c r="V19" s="15">
        <f t="shared" si="12"/>
        <v>2.6666666666666665</v>
      </c>
      <c r="W19" s="15"/>
      <c r="X19" s="15"/>
      <c r="Y19" s="15">
        <v>80</v>
      </c>
      <c r="Z19" s="15">
        <f>VLOOKUP(A:A,[1]TDSheet!$A:$Z,26,0)</f>
        <v>67.599999999999994</v>
      </c>
      <c r="AA19" s="15">
        <f>VLOOKUP(A:A,[1]TDSheet!$A:$AA,27,0)</f>
        <v>53</v>
      </c>
      <c r="AB19" s="15">
        <f>VLOOKUP(A:A,[1]TDSheet!$A:$AB,28,0)</f>
        <v>49</v>
      </c>
      <c r="AC19" s="15">
        <f>VLOOKUP(A:A,[3]TDSheet!$A:$D,4,0)</f>
        <v>39</v>
      </c>
      <c r="AD19" s="15">
        <f>VLOOKUP(A:A,[1]TDSheet!$A:$AD,30,0)</f>
        <v>0</v>
      </c>
      <c r="AE19" s="15">
        <f>VLOOKUP(A:A,[1]TDSheet!$A:$AE,31,0)</f>
        <v>0</v>
      </c>
      <c r="AF19" s="15">
        <f t="shared" si="13"/>
        <v>12</v>
      </c>
      <c r="AG19" s="15"/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8</v>
      </c>
      <c r="C20" s="8">
        <v>2341</v>
      </c>
      <c r="D20" s="8">
        <v>460</v>
      </c>
      <c r="E20" s="8">
        <v>1747</v>
      </c>
      <c r="F20" s="8">
        <v>1020</v>
      </c>
      <c r="G20" s="1">
        <f>VLOOKUP(A:A,[1]TDSheet!$A:$G,7,0)</f>
        <v>0.12</v>
      </c>
      <c r="H20" s="1">
        <f>VLOOKUP(A:A,[1]TDSheet!$A:$H,8,0)</f>
        <v>60</v>
      </c>
      <c r="I20" s="15">
        <f>VLOOKUP(A:A,[2]TDSheet!$A:$F,6,0)</f>
        <v>1779</v>
      </c>
      <c r="J20" s="15">
        <f t="shared" si="9"/>
        <v>-32</v>
      </c>
      <c r="K20" s="15">
        <f>VLOOKUP(A:A,[1]TDSheet!$A:$L,12,0)</f>
        <v>800</v>
      </c>
      <c r="L20" s="15">
        <f>VLOOKUP(A:A,[1]TDSheet!$A:$M,13,0)</f>
        <v>0</v>
      </c>
      <c r="M20" s="15">
        <f>VLOOKUP(A:A,[1]TDSheet!$A:$T,20,0)</f>
        <v>800</v>
      </c>
      <c r="N20" s="15"/>
      <c r="O20" s="15"/>
      <c r="P20" s="15"/>
      <c r="Q20" s="15"/>
      <c r="R20" s="15"/>
      <c r="S20" s="15">
        <f t="shared" si="10"/>
        <v>349.4</v>
      </c>
      <c r="T20" s="17">
        <v>600</v>
      </c>
      <c r="U20" s="18">
        <f t="shared" si="11"/>
        <v>9.2157985117344019</v>
      </c>
      <c r="V20" s="15">
        <f t="shared" si="12"/>
        <v>2.9192902117916431</v>
      </c>
      <c r="W20" s="15"/>
      <c r="X20" s="15"/>
      <c r="Y20" s="15">
        <v>600</v>
      </c>
      <c r="Z20" s="15">
        <f>VLOOKUP(A:A,[1]TDSheet!$A:$Z,26,0)</f>
        <v>444.2</v>
      </c>
      <c r="AA20" s="15">
        <f>VLOOKUP(A:A,[1]TDSheet!$A:$AA,27,0)</f>
        <v>355</v>
      </c>
      <c r="AB20" s="15">
        <f>VLOOKUP(A:A,[1]TDSheet!$A:$AB,28,0)</f>
        <v>359.4</v>
      </c>
      <c r="AC20" s="15">
        <f>VLOOKUP(A:A,[3]TDSheet!$A:$D,4,0)</f>
        <v>267</v>
      </c>
      <c r="AD20" s="15">
        <f>VLOOKUP(A:A,[1]TDSheet!$A:$AD,30,0)</f>
        <v>0</v>
      </c>
      <c r="AE20" s="15">
        <f>VLOOKUP(A:A,[1]TDSheet!$A:$AE,31,0)</f>
        <v>0</v>
      </c>
      <c r="AF20" s="15">
        <f t="shared" si="13"/>
        <v>72</v>
      </c>
      <c r="AG20" s="15"/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270</v>
      </c>
      <c r="D21" s="8"/>
      <c r="E21" s="8">
        <v>0</v>
      </c>
      <c r="F21" s="8">
        <v>270</v>
      </c>
      <c r="G21" s="1">
        <f>VLOOKUP(A:A,[1]TDSheet!$A:$G,7,0)</f>
        <v>0</v>
      </c>
      <c r="H21" s="1">
        <f>VLOOKUP(A:A,[1]TDSheet!$A:$H,8,0)</f>
        <v>120</v>
      </c>
      <c r="I21" s="15">
        <v>0</v>
      </c>
      <c r="J21" s="15">
        <f t="shared" si="9"/>
        <v>0</v>
      </c>
      <c r="K21" s="15">
        <f>VLOOKUP(A:A,[1]TDSheet!$A:$L,12,0)</f>
        <v>0</v>
      </c>
      <c r="L21" s="15">
        <f>VLOOKUP(A:A,[1]TDSheet!$A:$M,13,0)</f>
        <v>0</v>
      </c>
      <c r="M21" s="15">
        <f>VLOOKUP(A:A,[1]TDSheet!$A:$T,20,0)</f>
        <v>0</v>
      </c>
      <c r="N21" s="15"/>
      <c r="O21" s="15"/>
      <c r="P21" s="15"/>
      <c r="Q21" s="15"/>
      <c r="R21" s="15"/>
      <c r="S21" s="15">
        <f t="shared" si="10"/>
        <v>0</v>
      </c>
      <c r="T21" s="17"/>
      <c r="U21" s="18" t="e">
        <f t="shared" si="11"/>
        <v>#DIV/0!</v>
      </c>
      <c r="V21" s="15" t="e">
        <f t="shared" si="12"/>
        <v>#DIV/0!</v>
      </c>
      <c r="W21" s="15"/>
      <c r="X21" s="15"/>
      <c r="Y21" s="15"/>
      <c r="Z21" s="15">
        <f>VLOOKUP(A:A,[1]TDSheet!$A:$Z,26,0)</f>
        <v>111.8</v>
      </c>
      <c r="AA21" s="15">
        <f>VLOOKUP(A:A,[1]TDSheet!$A:$AA,27,0)</f>
        <v>16.8</v>
      </c>
      <c r="AB21" s="15">
        <f>VLOOKUP(A:A,[1]TDSheet!$A:$AB,28,0)</f>
        <v>1.2</v>
      </c>
      <c r="AC21" s="15">
        <v>0</v>
      </c>
      <c r="AD21" s="15">
        <f>VLOOKUP(A:A,[1]TDSheet!$A:$AD,30,0)</f>
        <v>0</v>
      </c>
      <c r="AE21" s="15">
        <f>VLOOKUP(A:A,[1]TDSheet!$A:$AE,31,0)</f>
        <v>0</v>
      </c>
      <c r="AF21" s="15">
        <f t="shared" si="13"/>
        <v>0</v>
      </c>
      <c r="AG21" s="15"/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9</v>
      </c>
      <c r="C22" s="8">
        <v>77.700999999999993</v>
      </c>
      <c r="D22" s="8"/>
      <c r="E22" s="8">
        <v>46.651000000000003</v>
      </c>
      <c r="F22" s="8">
        <v>29.533999999999999</v>
      </c>
      <c r="G22" s="1">
        <f>VLOOKUP(A:A,[1]TDSheet!$A:$G,7,0)</f>
        <v>1</v>
      </c>
      <c r="H22" s="1">
        <f>VLOOKUP(A:A,[1]TDSheet!$A:$H,8,0)</f>
        <v>120</v>
      </c>
      <c r="I22" s="15">
        <f>VLOOKUP(A:A,[2]TDSheet!$A:$F,6,0)</f>
        <v>46.2</v>
      </c>
      <c r="J22" s="15">
        <f t="shared" si="9"/>
        <v>0.45100000000000051</v>
      </c>
      <c r="K22" s="15">
        <f>VLOOKUP(A:A,[1]TDSheet!$A:$L,12,0)</f>
        <v>100</v>
      </c>
      <c r="L22" s="15">
        <f>VLOOKUP(A:A,[1]TDSheet!$A:$M,13,0)</f>
        <v>0</v>
      </c>
      <c r="M22" s="15">
        <f>VLOOKUP(A:A,[1]TDSheet!$A:$T,20,0)</f>
        <v>30</v>
      </c>
      <c r="N22" s="15"/>
      <c r="O22" s="15"/>
      <c r="P22" s="15"/>
      <c r="Q22" s="15"/>
      <c r="R22" s="15"/>
      <c r="S22" s="15">
        <f t="shared" si="10"/>
        <v>9.3302000000000014</v>
      </c>
      <c r="T22" s="17"/>
      <c r="U22" s="18">
        <f t="shared" si="11"/>
        <v>17.098668838824459</v>
      </c>
      <c r="V22" s="15">
        <f t="shared" si="12"/>
        <v>3.1654198195108352</v>
      </c>
      <c r="W22" s="15"/>
      <c r="X22" s="15"/>
      <c r="Y22" s="15"/>
      <c r="Z22" s="15">
        <f>VLOOKUP(A:A,[1]TDSheet!$A:$Z,26,0)</f>
        <v>6.4382000000000001</v>
      </c>
      <c r="AA22" s="15">
        <f>VLOOKUP(A:A,[1]TDSheet!$A:$AA,27,0)</f>
        <v>7.4602000000000004</v>
      </c>
      <c r="AB22" s="15">
        <f>VLOOKUP(A:A,[1]TDSheet!$A:$AB,28,0)</f>
        <v>9.2061999999999991</v>
      </c>
      <c r="AC22" s="15">
        <f>VLOOKUP(A:A,[3]TDSheet!$A:$D,4,0)</f>
        <v>5.4139999999999997</v>
      </c>
      <c r="AD22" s="15">
        <f>VLOOKUP(A:A,[1]TDSheet!$A:$AD,30,0)</f>
        <v>0</v>
      </c>
      <c r="AE22" s="15">
        <f>VLOOKUP(A:A,[1]TDSheet!$A:$AE,31,0)</f>
        <v>0</v>
      </c>
      <c r="AF22" s="15">
        <f t="shared" si="13"/>
        <v>0</v>
      </c>
      <c r="AG22" s="15"/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282.75900000000001</v>
      </c>
      <c r="D23" s="8">
        <v>102.09399999999999</v>
      </c>
      <c r="E23" s="8">
        <v>206.84100000000001</v>
      </c>
      <c r="F23" s="8">
        <v>174.339</v>
      </c>
      <c r="G23" s="1">
        <f>VLOOKUP(A:A,[1]TDSheet!$A:$G,7,0)</f>
        <v>1</v>
      </c>
      <c r="H23" s="1">
        <f>VLOOKUP(A:A,[1]TDSheet!$A:$H,8,0)</f>
        <v>60</v>
      </c>
      <c r="I23" s="15">
        <f>VLOOKUP(A:A,[2]TDSheet!$A:$F,6,0)</f>
        <v>202.25</v>
      </c>
      <c r="J23" s="15">
        <f t="shared" si="9"/>
        <v>4.5910000000000082</v>
      </c>
      <c r="K23" s="15">
        <f>VLOOKUP(A:A,[1]TDSheet!$A:$L,12,0)</f>
        <v>100</v>
      </c>
      <c r="L23" s="15">
        <f>VLOOKUP(A:A,[1]TDSheet!$A:$M,13,0)</f>
        <v>0</v>
      </c>
      <c r="M23" s="15">
        <f>VLOOKUP(A:A,[1]TDSheet!$A:$T,20,0)</f>
        <v>100</v>
      </c>
      <c r="N23" s="15"/>
      <c r="O23" s="15"/>
      <c r="P23" s="15"/>
      <c r="Q23" s="15"/>
      <c r="R23" s="15"/>
      <c r="S23" s="15">
        <f t="shared" si="10"/>
        <v>41.368200000000002</v>
      </c>
      <c r="T23" s="17">
        <v>50</v>
      </c>
      <c r="U23" s="18">
        <f t="shared" si="11"/>
        <v>10.257613335847342</v>
      </c>
      <c r="V23" s="15">
        <f t="shared" si="12"/>
        <v>4.2143240460063529</v>
      </c>
      <c r="W23" s="15"/>
      <c r="X23" s="15"/>
      <c r="Y23" s="15">
        <v>50</v>
      </c>
      <c r="Z23" s="15">
        <f>VLOOKUP(A:A,[1]TDSheet!$A:$Z,26,0)</f>
        <v>45.166199999999996</v>
      </c>
      <c r="AA23" s="15">
        <f>VLOOKUP(A:A,[1]TDSheet!$A:$AA,27,0)</f>
        <v>46.714199999999998</v>
      </c>
      <c r="AB23" s="15">
        <f>VLOOKUP(A:A,[1]TDSheet!$A:$AB,28,0)</f>
        <v>43.846400000000003</v>
      </c>
      <c r="AC23" s="15">
        <f>VLOOKUP(A:A,[3]TDSheet!$A:$D,4,0)</f>
        <v>37.636000000000003</v>
      </c>
      <c r="AD23" s="15">
        <f>VLOOKUP(A:A,[1]TDSheet!$A:$AD,30,0)</f>
        <v>0</v>
      </c>
      <c r="AE23" s="15">
        <f>VLOOKUP(A:A,[1]TDSheet!$A:$AE,31,0)</f>
        <v>0</v>
      </c>
      <c r="AF23" s="15">
        <f t="shared" si="13"/>
        <v>50</v>
      </c>
      <c r="AG23" s="15"/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8</v>
      </c>
      <c r="C24" s="8">
        <v>2789</v>
      </c>
      <c r="D24" s="8">
        <v>34</v>
      </c>
      <c r="E24" s="8">
        <v>1059</v>
      </c>
      <c r="F24" s="8">
        <v>1748</v>
      </c>
      <c r="G24" s="1">
        <f>VLOOKUP(A:A,[1]TDSheet!$A:$G,7,0)</f>
        <v>0.22</v>
      </c>
      <c r="H24" s="1">
        <f>VLOOKUP(A:A,[1]TDSheet!$A:$H,8,0)</f>
        <v>120</v>
      </c>
      <c r="I24" s="15">
        <f>VLOOKUP(A:A,[2]TDSheet!$A:$F,6,0)</f>
        <v>1075</v>
      </c>
      <c r="J24" s="15">
        <f t="shared" si="9"/>
        <v>-16</v>
      </c>
      <c r="K24" s="15">
        <f>VLOOKUP(A:A,[1]TDSheet!$A:$L,12,0)</f>
        <v>0</v>
      </c>
      <c r="L24" s="15">
        <f>VLOOKUP(A:A,[1]TDSheet!$A:$M,13,0)</f>
        <v>0</v>
      </c>
      <c r="M24" s="15">
        <f>VLOOKUP(A:A,[1]TDSheet!$A:$T,20,0)</f>
        <v>1600</v>
      </c>
      <c r="N24" s="15"/>
      <c r="O24" s="15"/>
      <c r="P24" s="15"/>
      <c r="Q24" s="15"/>
      <c r="R24" s="15"/>
      <c r="S24" s="15">
        <f t="shared" si="10"/>
        <v>211.8</v>
      </c>
      <c r="T24" s="17"/>
      <c r="U24" s="18">
        <f t="shared" si="11"/>
        <v>15.807365439093484</v>
      </c>
      <c r="V24" s="15">
        <f t="shared" si="12"/>
        <v>8.2530689329556175</v>
      </c>
      <c r="W24" s="15"/>
      <c r="X24" s="15"/>
      <c r="Y24" s="15"/>
      <c r="Z24" s="15">
        <f>VLOOKUP(A:A,[1]TDSheet!$A:$Z,26,0)</f>
        <v>285</v>
      </c>
      <c r="AA24" s="15">
        <f>VLOOKUP(A:A,[1]TDSheet!$A:$AA,27,0)</f>
        <v>255.2</v>
      </c>
      <c r="AB24" s="15">
        <f>VLOOKUP(A:A,[1]TDSheet!$A:$AB,28,0)</f>
        <v>220.2</v>
      </c>
      <c r="AC24" s="15">
        <f>VLOOKUP(A:A,[3]TDSheet!$A:$D,4,0)</f>
        <v>171</v>
      </c>
      <c r="AD24" s="15">
        <f>VLOOKUP(A:A,[1]TDSheet!$A:$AD,30,0)</f>
        <v>0</v>
      </c>
      <c r="AE24" s="15">
        <f>VLOOKUP(A:A,[1]TDSheet!$A:$AE,31,0)</f>
        <v>0</v>
      </c>
      <c r="AF24" s="15">
        <f t="shared" si="13"/>
        <v>0</v>
      </c>
      <c r="AG24" s="15"/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8</v>
      </c>
      <c r="C25" s="8">
        <v>1</v>
      </c>
      <c r="D25" s="8"/>
      <c r="E25" s="8">
        <v>0</v>
      </c>
      <c r="F25" s="8">
        <v>1</v>
      </c>
      <c r="G25" s="1">
        <f>VLOOKUP(A:A,[1]TDSheet!$A:$G,7,0)</f>
        <v>0</v>
      </c>
      <c r="H25" s="1" t="e">
        <f>VLOOKUP(A:A,[1]TDSheet!$A:$H,8,0)</f>
        <v>#N/A</v>
      </c>
      <c r="I25" s="15">
        <v>0</v>
      </c>
      <c r="J25" s="15">
        <f t="shared" si="9"/>
        <v>0</v>
      </c>
      <c r="K25" s="15">
        <f>VLOOKUP(A:A,[1]TDSheet!$A:$L,12,0)</f>
        <v>0</v>
      </c>
      <c r="L25" s="15">
        <f>VLOOKUP(A:A,[1]TDSheet!$A:$M,13,0)</f>
        <v>0</v>
      </c>
      <c r="M25" s="15">
        <f>VLOOKUP(A:A,[1]TDSheet!$A:$T,20,0)</f>
        <v>0</v>
      </c>
      <c r="N25" s="15"/>
      <c r="O25" s="15"/>
      <c r="P25" s="15"/>
      <c r="Q25" s="15"/>
      <c r="R25" s="15"/>
      <c r="S25" s="15">
        <f t="shared" si="10"/>
        <v>0</v>
      </c>
      <c r="T25" s="17"/>
      <c r="U25" s="18" t="e">
        <f t="shared" si="11"/>
        <v>#DIV/0!</v>
      </c>
      <c r="V25" s="15" t="e">
        <f t="shared" si="12"/>
        <v>#DIV/0!</v>
      </c>
      <c r="W25" s="15"/>
      <c r="X25" s="15"/>
      <c r="Y25" s="15"/>
      <c r="Z25" s="15">
        <f>VLOOKUP(A:A,[1]TDSheet!$A:$Z,26,0)</f>
        <v>240.4</v>
      </c>
      <c r="AA25" s="15">
        <f>VLOOKUP(A:A,[1]TDSheet!$A:$AA,27,0)</f>
        <v>23.6</v>
      </c>
      <c r="AB25" s="15">
        <f>VLOOKUP(A:A,[1]TDSheet!$A:$AB,28,0)</f>
        <v>0.2</v>
      </c>
      <c r="AC25" s="15">
        <v>0</v>
      </c>
      <c r="AD25" s="15">
        <f>VLOOKUP(A:A,[1]TDSheet!$A:$AD,30,0)</f>
        <v>0</v>
      </c>
      <c r="AE25" s="15">
        <f>VLOOKUP(A:A,[1]TDSheet!$A:$AE,31,0)</f>
        <v>0</v>
      </c>
      <c r="AF25" s="15">
        <f t="shared" si="13"/>
        <v>0</v>
      </c>
      <c r="AG25" s="15"/>
      <c r="AH25" s="15"/>
      <c r="AI25" s="15"/>
    </row>
    <row r="26" spans="1:35" s="1" customFormat="1" ht="11.1" customHeight="1" outlineLevel="1" x14ac:dyDescent="0.2">
      <c r="A26" s="7" t="s">
        <v>97</v>
      </c>
      <c r="B26" s="7" t="s">
        <v>9</v>
      </c>
      <c r="C26" s="8">
        <v>24.071000000000002</v>
      </c>
      <c r="D26" s="8">
        <v>5</v>
      </c>
      <c r="E26" s="8">
        <v>17.460999999999999</v>
      </c>
      <c r="F26" s="8">
        <v>6.61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20.8</v>
      </c>
      <c r="J26" s="15">
        <f t="shared" si="9"/>
        <v>-3.3390000000000022</v>
      </c>
      <c r="K26" s="15">
        <f>VLOOKUP(A:A,[1]TDSheet!$A:$L,12,0)</f>
        <v>0</v>
      </c>
      <c r="L26" s="15">
        <f>VLOOKUP(A:A,[1]TDSheet!$A:$M,13,0)</f>
        <v>0</v>
      </c>
      <c r="M26" s="15">
        <f>VLOOKUP(A:A,[1]TDSheet!$A:$T,20,0)</f>
        <v>10</v>
      </c>
      <c r="N26" s="15"/>
      <c r="O26" s="15"/>
      <c r="P26" s="15"/>
      <c r="Q26" s="15"/>
      <c r="R26" s="15"/>
      <c r="S26" s="15">
        <f t="shared" si="10"/>
        <v>3.4921999999999995</v>
      </c>
      <c r="T26" s="17">
        <v>10</v>
      </c>
      <c r="U26" s="18">
        <f t="shared" si="11"/>
        <v>7.619838497222382</v>
      </c>
      <c r="V26" s="15">
        <f t="shared" si="12"/>
        <v>1.8927896454956765</v>
      </c>
      <c r="W26" s="15"/>
      <c r="X26" s="15"/>
      <c r="Y26" s="15">
        <v>10</v>
      </c>
      <c r="Z26" s="15">
        <f>VLOOKUP(A:A,[1]TDSheet!$A:$Z,26,0)</f>
        <v>2.6984000000000004</v>
      </c>
      <c r="AA26" s="15">
        <f>VLOOKUP(A:A,[1]TDSheet!$A:$AA,27,0)</f>
        <v>0.80340000000000011</v>
      </c>
      <c r="AB26" s="15">
        <f>VLOOKUP(A:A,[1]TDSheet!$A:$AB,28,0)</f>
        <v>1.8884000000000001</v>
      </c>
      <c r="AC26" s="15">
        <f>VLOOKUP(A:A,[3]TDSheet!$A:$D,4,0)</f>
        <v>4.0309999999999997</v>
      </c>
      <c r="AD26" s="15" t="str">
        <f>VLOOKUP(A:A,[1]TDSheet!$A:$AD,30,0)</f>
        <v>Вит</v>
      </c>
      <c r="AE26" s="15" t="e">
        <f>VLOOKUP(A:A,[1]TDSheet!$A:$AE,31,0)</f>
        <v>#N/A</v>
      </c>
      <c r="AF26" s="15">
        <f t="shared" si="13"/>
        <v>10</v>
      </c>
      <c r="AG26" s="15"/>
      <c r="AH26" s="15"/>
      <c r="AI26" s="15"/>
    </row>
    <row r="27" spans="1:35" s="1" customFormat="1" ht="11.1" customHeight="1" outlineLevel="1" x14ac:dyDescent="0.2">
      <c r="A27" s="7" t="s">
        <v>29</v>
      </c>
      <c r="B27" s="7" t="s">
        <v>8</v>
      </c>
      <c r="C27" s="8">
        <v>614</v>
      </c>
      <c r="D27" s="8">
        <v>192</v>
      </c>
      <c r="E27" s="8">
        <v>534</v>
      </c>
      <c r="F27" s="8">
        <v>272</v>
      </c>
      <c r="G27" s="1">
        <f>VLOOKUP(A:A,[1]TDSheet!$A:$G,7,0)</f>
        <v>0.09</v>
      </c>
      <c r="H27" s="1" t="e">
        <f>VLOOKUP(A:A,[1]TDSheet!$A:$H,8,0)</f>
        <v>#N/A</v>
      </c>
      <c r="I27" s="15">
        <f>VLOOKUP(A:A,[2]TDSheet!$A:$F,6,0)</f>
        <v>535</v>
      </c>
      <c r="J27" s="15">
        <f t="shared" si="9"/>
        <v>-1</v>
      </c>
      <c r="K27" s="15">
        <f>VLOOKUP(A:A,[1]TDSheet!$A:$L,12,0)</f>
        <v>200</v>
      </c>
      <c r="L27" s="15">
        <f>VLOOKUP(A:A,[1]TDSheet!$A:$M,13,0)</f>
        <v>0</v>
      </c>
      <c r="M27" s="15">
        <f>VLOOKUP(A:A,[1]TDSheet!$A:$T,20,0)</f>
        <v>240</v>
      </c>
      <c r="N27" s="15"/>
      <c r="O27" s="15"/>
      <c r="P27" s="15"/>
      <c r="Q27" s="15"/>
      <c r="R27" s="15"/>
      <c r="S27" s="15">
        <f t="shared" si="10"/>
        <v>106.8</v>
      </c>
      <c r="T27" s="17">
        <v>240</v>
      </c>
      <c r="U27" s="18">
        <f t="shared" si="11"/>
        <v>8.9138576779026213</v>
      </c>
      <c r="V27" s="15">
        <f t="shared" si="12"/>
        <v>2.5468164794007491</v>
      </c>
      <c r="W27" s="15"/>
      <c r="X27" s="15"/>
      <c r="Y27" s="15">
        <v>240</v>
      </c>
      <c r="Z27" s="15">
        <f>VLOOKUP(A:A,[1]TDSheet!$A:$Z,26,0)</f>
        <v>122.8</v>
      </c>
      <c r="AA27" s="15">
        <f>VLOOKUP(A:A,[1]TDSheet!$A:$AA,27,0)</f>
        <v>107.4</v>
      </c>
      <c r="AB27" s="15">
        <f>VLOOKUP(A:A,[1]TDSheet!$A:$AB,28,0)</f>
        <v>98.8</v>
      </c>
      <c r="AC27" s="15">
        <f>VLOOKUP(A:A,[3]TDSheet!$A:$D,4,0)</f>
        <v>59</v>
      </c>
      <c r="AD27" s="15">
        <f>VLOOKUP(A:A,[1]TDSheet!$A:$AD,30,0)</f>
        <v>0</v>
      </c>
      <c r="AE27" s="15">
        <f>VLOOKUP(A:A,[1]TDSheet!$A:$AE,31,0)</f>
        <v>0</v>
      </c>
      <c r="AF27" s="15">
        <f t="shared" si="13"/>
        <v>21.599999999999998</v>
      </c>
      <c r="AG27" s="15"/>
      <c r="AH27" s="15"/>
      <c r="AI27" s="15"/>
    </row>
    <row r="28" spans="1:35" s="1" customFormat="1" ht="11.1" customHeight="1" outlineLevel="1" x14ac:dyDescent="0.2">
      <c r="A28" s="7" t="s">
        <v>30</v>
      </c>
      <c r="B28" s="7" t="s">
        <v>8</v>
      </c>
      <c r="C28" s="8">
        <v>583</v>
      </c>
      <c r="D28" s="8">
        <v>57</v>
      </c>
      <c r="E28" s="8">
        <v>371</v>
      </c>
      <c r="F28" s="8">
        <v>262</v>
      </c>
      <c r="G28" s="1">
        <f>VLOOKUP(A:A,[1]TDSheet!$A:$G,7,0)</f>
        <v>0.09</v>
      </c>
      <c r="H28" s="1">
        <f>VLOOKUP(A:A,[1]TDSheet!$A:$H,8,0)</f>
        <v>45</v>
      </c>
      <c r="I28" s="15">
        <f>VLOOKUP(A:A,[2]TDSheet!$A:$F,6,0)</f>
        <v>389</v>
      </c>
      <c r="J28" s="15">
        <f t="shared" si="9"/>
        <v>-18</v>
      </c>
      <c r="K28" s="15">
        <f>VLOOKUP(A:A,[1]TDSheet!$A:$L,12,0)</f>
        <v>0</v>
      </c>
      <c r="L28" s="15">
        <f>VLOOKUP(A:A,[1]TDSheet!$A:$M,13,0)</f>
        <v>0</v>
      </c>
      <c r="M28" s="15">
        <f>VLOOKUP(A:A,[1]TDSheet!$A:$T,20,0)</f>
        <v>80</v>
      </c>
      <c r="N28" s="15"/>
      <c r="O28" s="15"/>
      <c r="P28" s="15"/>
      <c r="Q28" s="15"/>
      <c r="R28" s="15"/>
      <c r="S28" s="15">
        <f t="shared" si="10"/>
        <v>74.2</v>
      </c>
      <c r="T28" s="17">
        <v>320</v>
      </c>
      <c r="U28" s="18">
        <f t="shared" si="11"/>
        <v>8.921832884097034</v>
      </c>
      <c r="V28" s="15">
        <f t="shared" si="12"/>
        <v>3.5309973045822103</v>
      </c>
      <c r="W28" s="15"/>
      <c r="X28" s="15"/>
      <c r="Y28" s="15">
        <v>320</v>
      </c>
      <c r="Z28" s="15">
        <f>VLOOKUP(A:A,[1]TDSheet!$A:$Z,26,0)</f>
        <v>82.2</v>
      </c>
      <c r="AA28" s="15">
        <f>VLOOKUP(A:A,[1]TDSheet!$A:$AA,27,0)</f>
        <v>86.8</v>
      </c>
      <c r="AB28" s="15">
        <f>VLOOKUP(A:A,[1]TDSheet!$A:$AB,28,0)</f>
        <v>57.4</v>
      </c>
      <c r="AC28" s="15">
        <f>VLOOKUP(A:A,[3]TDSheet!$A:$D,4,0)</f>
        <v>53</v>
      </c>
      <c r="AD28" s="15">
        <f>VLOOKUP(A:A,[1]TDSheet!$A:$AD,30,0)</f>
        <v>0</v>
      </c>
      <c r="AE28" s="15">
        <f>VLOOKUP(A:A,[1]TDSheet!$A:$AE,31,0)</f>
        <v>0</v>
      </c>
      <c r="AF28" s="15">
        <f t="shared" si="13"/>
        <v>28.799999999999997</v>
      </c>
      <c r="AG28" s="15"/>
      <c r="AH28" s="15"/>
      <c r="AI28" s="15"/>
    </row>
    <row r="29" spans="1:35" s="1" customFormat="1" ht="11.1" customHeight="1" outlineLevel="1" x14ac:dyDescent="0.2">
      <c r="A29" s="7" t="s">
        <v>31</v>
      </c>
      <c r="B29" s="7" t="s">
        <v>8</v>
      </c>
      <c r="C29" s="8">
        <v>65</v>
      </c>
      <c r="D29" s="8">
        <v>5</v>
      </c>
      <c r="E29" s="8">
        <v>66</v>
      </c>
      <c r="F29" s="8">
        <v>3</v>
      </c>
      <c r="G29" s="1">
        <f>VLOOKUP(A:A,[1]TDSheet!$A:$G,7,0)</f>
        <v>0.4</v>
      </c>
      <c r="H29" s="1">
        <f>VLOOKUP(A:A,[1]TDSheet!$A:$H,8,0)</f>
        <v>60</v>
      </c>
      <c r="I29" s="15">
        <f>VLOOKUP(A:A,[2]TDSheet!$A:$F,6,0)</f>
        <v>101</v>
      </c>
      <c r="J29" s="15">
        <f t="shared" si="9"/>
        <v>-35</v>
      </c>
      <c r="K29" s="15">
        <f>VLOOKUP(A:A,[1]TDSheet!$A:$L,12,0)</f>
        <v>80</v>
      </c>
      <c r="L29" s="15">
        <f>VLOOKUP(A:A,[1]TDSheet!$A:$M,13,0)</f>
        <v>0</v>
      </c>
      <c r="M29" s="15">
        <f>VLOOKUP(A:A,[1]TDSheet!$A:$T,20,0)</f>
        <v>160</v>
      </c>
      <c r="N29" s="15"/>
      <c r="O29" s="15"/>
      <c r="P29" s="15"/>
      <c r="Q29" s="15"/>
      <c r="R29" s="15"/>
      <c r="S29" s="15">
        <f t="shared" si="10"/>
        <v>13.2</v>
      </c>
      <c r="T29" s="17"/>
      <c r="U29" s="18">
        <f t="shared" si="11"/>
        <v>18.40909090909091</v>
      </c>
      <c r="V29" s="15">
        <f t="shared" si="12"/>
        <v>0.22727272727272729</v>
      </c>
      <c r="W29" s="15"/>
      <c r="X29" s="15"/>
      <c r="Y29" s="15"/>
      <c r="Z29" s="15">
        <f>VLOOKUP(A:A,[1]TDSheet!$A:$Z,26,0)</f>
        <v>27.8</v>
      </c>
      <c r="AA29" s="15">
        <f>VLOOKUP(A:A,[1]TDSheet!$A:$AA,27,0)</f>
        <v>18.399999999999999</v>
      </c>
      <c r="AB29" s="15">
        <f>VLOOKUP(A:A,[1]TDSheet!$A:$AB,28,0)</f>
        <v>25.6</v>
      </c>
      <c r="AC29" s="15">
        <v>0</v>
      </c>
      <c r="AD29" s="15">
        <f>VLOOKUP(A:A,[1]TDSheet!$A:$AD,30,0)</f>
        <v>0</v>
      </c>
      <c r="AE29" s="15">
        <f>VLOOKUP(A:A,[1]TDSheet!$A:$AE,31,0)</f>
        <v>0</v>
      </c>
      <c r="AF29" s="15">
        <f t="shared" si="13"/>
        <v>0</v>
      </c>
      <c r="AG29" s="15"/>
      <c r="AH29" s="15"/>
      <c r="AI29" s="15"/>
    </row>
    <row r="30" spans="1:35" s="1" customFormat="1" ht="11.1" customHeight="1" outlineLevel="1" x14ac:dyDescent="0.2">
      <c r="A30" s="7" t="s">
        <v>32</v>
      </c>
      <c r="B30" s="7" t="s">
        <v>8</v>
      </c>
      <c r="C30" s="8">
        <v>619</v>
      </c>
      <c r="D30" s="8">
        <v>523</v>
      </c>
      <c r="E30" s="8">
        <v>702</v>
      </c>
      <c r="F30" s="8">
        <v>425</v>
      </c>
      <c r="G30" s="1">
        <f>VLOOKUP(A:A,[1]TDSheet!$A:$G,7,0)</f>
        <v>0.4</v>
      </c>
      <c r="H30" s="1">
        <f>VLOOKUP(A:A,[1]TDSheet!$A:$H,8,0)</f>
        <v>60</v>
      </c>
      <c r="I30" s="15">
        <f>VLOOKUP(A:A,[2]TDSheet!$A:$F,6,0)</f>
        <v>720</v>
      </c>
      <c r="J30" s="15">
        <f t="shared" si="9"/>
        <v>-18</v>
      </c>
      <c r="K30" s="15">
        <f>VLOOKUP(A:A,[1]TDSheet!$A:$L,12,0)</f>
        <v>120</v>
      </c>
      <c r="L30" s="15">
        <f>VLOOKUP(A:A,[1]TDSheet!$A:$M,13,0)</f>
        <v>280</v>
      </c>
      <c r="M30" s="15">
        <f>VLOOKUP(A:A,[1]TDSheet!$A:$T,20,0)</f>
        <v>280</v>
      </c>
      <c r="N30" s="15"/>
      <c r="O30" s="15"/>
      <c r="P30" s="15"/>
      <c r="Q30" s="15"/>
      <c r="R30" s="15"/>
      <c r="S30" s="15">
        <f t="shared" si="10"/>
        <v>140.4</v>
      </c>
      <c r="T30" s="17">
        <v>160</v>
      </c>
      <c r="U30" s="18">
        <f t="shared" si="11"/>
        <v>9.0099715099715088</v>
      </c>
      <c r="V30" s="15">
        <f t="shared" si="12"/>
        <v>3.0270655270655271</v>
      </c>
      <c r="W30" s="15"/>
      <c r="X30" s="15"/>
      <c r="Y30" s="15">
        <v>160</v>
      </c>
      <c r="Z30" s="15">
        <f>VLOOKUP(A:A,[1]TDSheet!$A:$Z,26,0)</f>
        <v>156.80000000000001</v>
      </c>
      <c r="AA30" s="15">
        <f>VLOOKUP(A:A,[1]TDSheet!$A:$AA,27,0)</f>
        <v>126.4</v>
      </c>
      <c r="AB30" s="15">
        <f>VLOOKUP(A:A,[1]TDSheet!$A:$AB,28,0)</f>
        <v>142.4</v>
      </c>
      <c r="AC30" s="15">
        <f>VLOOKUP(A:A,[3]TDSheet!$A:$D,4,0)</f>
        <v>142</v>
      </c>
      <c r="AD30" s="15">
        <f>VLOOKUP(A:A,[1]TDSheet!$A:$AD,30,0)</f>
        <v>0</v>
      </c>
      <c r="AE30" s="15">
        <f>VLOOKUP(A:A,[1]TDSheet!$A:$AE,31,0)</f>
        <v>0</v>
      </c>
      <c r="AF30" s="15">
        <f t="shared" si="13"/>
        <v>64</v>
      </c>
      <c r="AG30" s="15"/>
      <c r="AH30" s="15"/>
      <c r="AI30" s="15"/>
    </row>
    <row r="31" spans="1:35" s="1" customFormat="1" ht="11.1" customHeight="1" outlineLevel="1" x14ac:dyDescent="0.2">
      <c r="A31" s="7" t="s">
        <v>33</v>
      </c>
      <c r="B31" s="7" t="s">
        <v>8</v>
      </c>
      <c r="C31" s="8">
        <v>581</v>
      </c>
      <c r="D31" s="8">
        <v>283</v>
      </c>
      <c r="E31" s="8">
        <v>485</v>
      </c>
      <c r="F31" s="8">
        <v>379</v>
      </c>
      <c r="G31" s="1">
        <f>VLOOKUP(A:A,[1]TDSheet!$A:$G,7,0)</f>
        <v>0.15</v>
      </c>
      <c r="H31" s="1" t="e">
        <f>VLOOKUP(A:A,[1]TDSheet!$A:$H,8,0)</f>
        <v>#N/A</v>
      </c>
      <c r="I31" s="15">
        <f>VLOOKUP(A:A,[2]TDSheet!$A:$F,6,0)</f>
        <v>490</v>
      </c>
      <c r="J31" s="15">
        <f t="shared" si="9"/>
        <v>-5</v>
      </c>
      <c r="K31" s="15">
        <f>VLOOKUP(A:A,[1]TDSheet!$A:$L,12,0)</f>
        <v>200</v>
      </c>
      <c r="L31" s="15">
        <f>VLOOKUP(A:A,[1]TDSheet!$A:$M,13,0)</f>
        <v>0</v>
      </c>
      <c r="M31" s="15">
        <f>VLOOKUP(A:A,[1]TDSheet!$A:$T,20,0)</f>
        <v>280</v>
      </c>
      <c r="N31" s="15"/>
      <c r="O31" s="15"/>
      <c r="P31" s="15"/>
      <c r="Q31" s="15"/>
      <c r="R31" s="15"/>
      <c r="S31" s="15">
        <f t="shared" si="10"/>
        <v>97</v>
      </c>
      <c r="T31" s="17">
        <v>40</v>
      </c>
      <c r="U31" s="18">
        <f t="shared" si="11"/>
        <v>9.2680412371134029</v>
      </c>
      <c r="V31" s="15">
        <f t="shared" si="12"/>
        <v>3.9072164948453607</v>
      </c>
      <c r="W31" s="15"/>
      <c r="X31" s="15"/>
      <c r="Y31" s="15">
        <v>40</v>
      </c>
      <c r="Z31" s="15">
        <f>VLOOKUP(A:A,[1]TDSheet!$A:$Z,26,0)</f>
        <v>122.6</v>
      </c>
      <c r="AA31" s="15">
        <f>VLOOKUP(A:A,[1]TDSheet!$A:$AA,27,0)</f>
        <v>100.8</v>
      </c>
      <c r="AB31" s="15">
        <f>VLOOKUP(A:A,[1]TDSheet!$A:$AB,28,0)</f>
        <v>100.4</v>
      </c>
      <c r="AC31" s="15">
        <f>VLOOKUP(A:A,[3]TDSheet!$A:$D,4,0)</f>
        <v>49</v>
      </c>
      <c r="AD31" s="15">
        <f>VLOOKUP(A:A,[1]TDSheet!$A:$AD,30,0)</f>
        <v>0</v>
      </c>
      <c r="AE31" s="15">
        <f>VLOOKUP(A:A,[1]TDSheet!$A:$AE,31,0)</f>
        <v>0</v>
      </c>
      <c r="AF31" s="15">
        <f t="shared" si="13"/>
        <v>6</v>
      </c>
      <c r="AG31" s="15"/>
      <c r="AH31" s="15"/>
      <c r="AI31" s="15"/>
    </row>
    <row r="32" spans="1:35" s="1" customFormat="1" ht="11.1" customHeight="1" outlineLevel="1" x14ac:dyDescent="0.2">
      <c r="A32" s="7" t="s">
        <v>34</v>
      </c>
      <c r="B32" s="7" t="s">
        <v>9</v>
      </c>
      <c r="C32" s="8">
        <v>359.29700000000003</v>
      </c>
      <c r="D32" s="8">
        <v>413.69600000000003</v>
      </c>
      <c r="E32" s="8">
        <v>426.577</v>
      </c>
      <c r="F32" s="8">
        <v>344.846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426.8</v>
      </c>
      <c r="J32" s="15">
        <f t="shared" si="9"/>
        <v>-0.22300000000001319</v>
      </c>
      <c r="K32" s="15">
        <f>VLOOKUP(A:A,[1]TDSheet!$A:$L,12,0)</f>
        <v>200</v>
      </c>
      <c r="L32" s="15">
        <f>VLOOKUP(A:A,[1]TDSheet!$A:$M,13,0)</f>
        <v>0</v>
      </c>
      <c r="M32" s="15">
        <f>VLOOKUP(A:A,[1]TDSheet!$A:$T,20,0)</f>
        <v>60</v>
      </c>
      <c r="N32" s="15"/>
      <c r="O32" s="15"/>
      <c r="P32" s="15"/>
      <c r="Q32" s="15"/>
      <c r="R32" s="15"/>
      <c r="S32" s="15">
        <f t="shared" si="10"/>
        <v>85.315399999999997</v>
      </c>
      <c r="T32" s="17">
        <v>170</v>
      </c>
      <c r="U32" s="18">
        <f t="shared" si="11"/>
        <v>9.082135229981926</v>
      </c>
      <c r="V32" s="15">
        <f t="shared" si="12"/>
        <v>4.0420135169031619</v>
      </c>
      <c r="W32" s="15"/>
      <c r="X32" s="15"/>
      <c r="Y32" s="15">
        <v>170</v>
      </c>
      <c r="Z32" s="15">
        <f>VLOOKUP(A:A,[1]TDSheet!$A:$Z,26,0)</f>
        <v>90.836399999999998</v>
      </c>
      <c r="AA32" s="15">
        <f>VLOOKUP(A:A,[1]TDSheet!$A:$AA,27,0)</f>
        <v>86.085400000000007</v>
      </c>
      <c r="AB32" s="15">
        <f>VLOOKUP(A:A,[1]TDSheet!$A:$AB,28,0)</f>
        <v>96.501000000000005</v>
      </c>
      <c r="AC32" s="15">
        <f>VLOOKUP(A:A,[3]TDSheet!$A:$D,4,0)</f>
        <v>144.208</v>
      </c>
      <c r="AD32" s="15">
        <f>VLOOKUP(A:A,[1]TDSheet!$A:$AD,30,0)</f>
        <v>0</v>
      </c>
      <c r="AE32" s="15">
        <f>VLOOKUP(A:A,[1]TDSheet!$A:$AE,31,0)</f>
        <v>0</v>
      </c>
      <c r="AF32" s="15">
        <f t="shared" si="13"/>
        <v>170</v>
      </c>
      <c r="AG32" s="15"/>
      <c r="AH32" s="15"/>
      <c r="AI32" s="15"/>
    </row>
    <row r="33" spans="1:35" s="1" customFormat="1" ht="11.1" customHeight="1" outlineLevel="1" x14ac:dyDescent="0.2">
      <c r="A33" s="7" t="s">
        <v>35</v>
      </c>
      <c r="B33" s="7" t="s">
        <v>8</v>
      </c>
      <c r="C33" s="8">
        <v>74</v>
      </c>
      <c r="D33" s="8">
        <v>88</v>
      </c>
      <c r="E33" s="8">
        <v>65</v>
      </c>
      <c r="F33" s="8">
        <v>91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65</v>
      </c>
      <c r="J33" s="15">
        <f t="shared" si="9"/>
        <v>0</v>
      </c>
      <c r="K33" s="15">
        <f>VLOOKUP(A:A,[1]TDSheet!$A:$L,12,0)</f>
        <v>0</v>
      </c>
      <c r="L33" s="15">
        <f>VLOOKUP(A:A,[1]TDSheet!$A:$M,13,0)</f>
        <v>0</v>
      </c>
      <c r="M33" s="15">
        <f>VLOOKUP(A:A,[1]TDSheet!$A:$T,20,0)</f>
        <v>0</v>
      </c>
      <c r="N33" s="15"/>
      <c r="O33" s="15"/>
      <c r="P33" s="15"/>
      <c r="Q33" s="15"/>
      <c r="R33" s="15"/>
      <c r="S33" s="15">
        <f t="shared" si="10"/>
        <v>13</v>
      </c>
      <c r="T33" s="17">
        <v>40</v>
      </c>
      <c r="U33" s="18">
        <f t="shared" si="11"/>
        <v>10.076923076923077</v>
      </c>
      <c r="V33" s="15">
        <f t="shared" si="12"/>
        <v>7</v>
      </c>
      <c r="W33" s="15"/>
      <c r="X33" s="15"/>
      <c r="Y33" s="15">
        <v>40</v>
      </c>
      <c r="Z33" s="15">
        <f>VLOOKUP(A:A,[1]TDSheet!$A:$Z,26,0)</f>
        <v>14.4</v>
      </c>
      <c r="AA33" s="15">
        <f>VLOOKUP(A:A,[1]TDSheet!$A:$AA,27,0)</f>
        <v>12.4</v>
      </c>
      <c r="AB33" s="15">
        <f>VLOOKUP(A:A,[1]TDSheet!$A:$AB,28,0)</f>
        <v>16</v>
      </c>
      <c r="AC33" s="15">
        <f>VLOOKUP(A:A,[3]TDSheet!$A:$D,4,0)</f>
        <v>10</v>
      </c>
      <c r="AD33" s="15">
        <f>VLOOKUP(A:A,[1]TDSheet!$A:$AD,30,0)</f>
        <v>0</v>
      </c>
      <c r="AE33" s="15">
        <f>VLOOKUP(A:A,[1]TDSheet!$A:$AE,31,0)</f>
        <v>0</v>
      </c>
      <c r="AF33" s="15">
        <f t="shared" si="13"/>
        <v>16</v>
      </c>
      <c r="AG33" s="15"/>
      <c r="AH33" s="15"/>
      <c r="AI33" s="15"/>
    </row>
    <row r="34" spans="1:35" s="1" customFormat="1" ht="11.1" customHeight="1" outlineLevel="1" x14ac:dyDescent="0.2">
      <c r="A34" s="7" t="s">
        <v>36</v>
      </c>
      <c r="B34" s="7" t="s">
        <v>8</v>
      </c>
      <c r="C34" s="8">
        <v>1417</v>
      </c>
      <c r="D34" s="8">
        <v>1029</v>
      </c>
      <c r="E34" s="8">
        <v>1492</v>
      </c>
      <c r="F34" s="8">
        <v>919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1552</v>
      </c>
      <c r="J34" s="15">
        <f t="shared" si="9"/>
        <v>-60</v>
      </c>
      <c r="K34" s="15">
        <f>VLOOKUP(A:A,[1]TDSheet!$A:$L,12,0)</f>
        <v>480</v>
      </c>
      <c r="L34" s="15">
        <f>VLOOKUP(A:A,[1]TDSheet!$A:$M,13,0)</f>
        <v>120</v>
      </c>
      <c r="M34" s="15">
        <f>VLOOKUP(A:A,[1]TDSheet!$A:$T,20,0)</f>
        <v>680</v>
      </c>
      <c r="N34" s="15"/>
      <c r="O34" s="15"/>
      <c r="P34" s="15"/>
      <c r="Q34" s="15"/>
      <c r="R34" s="15"/>
      <c r="S34" s="15">
        <f t="shared" si="10"/>
        <v>298.39999999999998</v>
      </c>
      <c r="T34" s="17">
        <v>600</v>
      </c>
      <c r="U34" s="18">
        <f t="shared" si="11"/>
        <v>9.3800268096514756</v>
      </c>
      <c r="V34" s="15">
        <f t="shared" si="12"/>
        <v>3.0797587131367297</v>
      </c>
      <c r="W34" s="15"/>
      <c r="X34" s="15"/>
      <c r="Y34" s="15">
        <v>600</v>
      </c>
      <c r="Z34" s="15">
        <f>VLOOKUP(A:A,[1]TDSheet!$A:$Z,26,0)</f>
        <v>293.2</v>
      </c>
      <c r="AA34" s="15">
        <f>VLOOKUP(A:A,[1]TDSheet!$A:$AA,27,0)</f>
        <v>265.60000000000002</v>
      </c>
      <c r="AB34" s="15">
        <f>VLOOKUP(A:A,[1]TDSheet!$A:$AB,28,0)</f>
        <v>288.60000000000002</v>
      </c>
      <c r="AC34" s="15">
        <f>VLOOKUP(A:A,[3]TDSheet!$A:$D,4,0)</f>
        <v>285</v>
      </c>
      <c r="AD34" s="15">
        <f>VLOOKUP(A:A,[1]TDSheet!$A:$AD,30,0)</f>
        <v>0</v>
      </c>
      <c r="AE34" s="15">
        <f>VLOOKUP(A:A,[1]TDSheet!$A:$AE,31,0)</f>
        <v>0</v>
      </c>
      <c r="AF34" s="15">
        <f t="shared" si="13"/>
        <v>240</v>
      </c>
      <c r="AG34" s="15"/>
      <c r="AH34" s="15"/>
      <c r="AI34" s="15"/>
    </row>
    <row r="35" spans="1:35" s="1" customFormat="1" ht="11.1" customHeight="1" outlineLevel="1" x14ac:dyDescent="0.2">
      <c r="A35" s="7" t="s">
        <v>37</v>
      </c>
      <c r="B35" s="7" t="s">
        <v>8</v>
      </c>
      <c r="C35" s="8">
        <v>4043</v>
      </c>
      <c r="D35" s="8">
        <v>2310</v>
      </c>
      <c r="E35" s="8">
        <v>3456</v>
      </c>
      <c r="F35" s="8">
        <v>2835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3520</v>
      </c>
      <c r="J35" s="15">
        <f t="shared" si="9"/>
        <v>-64</v>
      </c>
      <c r="K35" s="15">
        <f>VLOOKUP(A:A,[1]TDSheet!$A:$L,12,0)</f>
        <v>1200</v>
      </c>
      <c r="L35" s="15">
        <f>VLOOKUP(A:A,[1]TDSheet!$A:$M,13,0)</f>
        <v>400</v>
      </c>
      <c r="M35" s="15">
        <f>VLOOKUP(A:A,[1]TDSheet!$A:$T,20,0)</f>
        <v>2000</v>
      </c>
      <c r="N35" s="15"/>
      <c r="O35" s="15"/>
      <c r="P35" s="15"/>
      <c r="Q35" s="15"/>
      <c r="R35" s="15"/>
      <c r="S35" s="15">
        <f t="shared" si="10"/>
        <v>691.2</v>
      </c>
      <c r="T35" s="17">
        <v>600</v>
      </c>
      <c r="U35" s="18">
        <f t="shared" si="11"/>
        <v>10.177951388888888</v>
      </c>
      <c r="V35" s="15">
        <f t="shared" si="12"/>
        <v>4.1015625</v>
      </c>
      <c r="W35" s="15"/>
      <c r="X35" s="15"/>
      <c r="Y35" s="15">
        <v>600</v>
      </c>
      <c r="Z35" s="15">
        <f>VLOOKUP(A:A,[1]TDSheet!$A:$Z,26,0)</f>
        <v>785.6</v>
      </c>
      <c r="AA35" s="15">
        <f>VLOOKUP(A:A,[1]TDSheet!$A:$AA,27,0)</f>
        <v>696</v>
      </c>
      <c r="AB35" s="15">
        <f>VLOOKUP(A:A,[1]TDSheet!$A:$AB,28,0)</f>
        <v>755.4</v>
      </c>
      <c r="AC35" s="15">
        <f>VLOOKUP(A:A,[3]TDSheet!$A:$D,4,0)</f>
        <v>469</v>
      </c>
      <c r="AD35" s="15">
        <f>VLOOKUP(A:A,[1]TDSheet!$A:$AD,30,0)</f>
        <v>0</v>
      </c>
      <c r="AE35" s="15">
        <f>VLOOKUP(A:A,[1]TDSheet!$A:$AE,31,0)</f>
        <v>0</v>
      </c>
      <c r="AF35" s="15">
        <f t="shared" si="13"/>
        <v>240</v>
      </c>
      <c r="AG35" s="15"/>
      <c r="AH35" s="15"/>
      <c r="AI35" s="15"/>
    </row>
    <row r="36" spans="1:35" s="1" customFormat="1" ht="11.1" customHeight="1" outlineLevel="1" x14ac:dyDescent="0.2">
      <c r="A36" s="7" t="s">
        <v>38</v>
      </c>
      <c r="B36" s="7" t="s">
        <v>8</v>
      </c>
      <c r="C36" s="8">
        <v>258</v>
      </c>
      <c r="D36" s="8">
        <v>277</v>
      </c>
      <c r="E36" s="8">
        <v>282</v>
      </c>
      <c r="F36" s="8">
        <v>252</v>
      </c>
      <c r="G36" s="1">
        <f>VLOOKUP(A:A,[1]TDSheet!$A:$G,7,0)</f>
        <v>0.5</v>
      </c>
      <c r="H36" s="1" t="e">
        <f>VLOOKUP(A:A,[1]TDSheet!$A:$H,8,0)</f>
        <v>#N/A</v>
      </c>
      <c r="I36" s="15">
        <f>VLOOKUP(A:A,[2]TDSheet!$A:$F,6,0)</f>
        <v>286</v>
      </c>
      <c r="J36" s="15">
        <f t="shared" si="9"/>
        <v>-4</v>
      </c>
      <c r="K36" s="15">
        <f>VLOOKUP(A:A,[1]TDSheet!$A:$L,12,0)</f>
        <v>120</v>
      </c>
      <c r="L36" s="15">
        <f>VLOOKUP(A:A,[1]TDSheet!$A:$M,13,0)</f>
        <v>0</v>
      </c>
      <c r="M36" s="15">
        <f>VLOOKUP(A:A,[1]TDSheet!$A:$T,20,0)</f>
        <v>120</v>
      </c>
      <c r="N36" s="15"/>
      <c r="O36" s="15"/>
      <c r="P36" s="15"/>
      <c r="Q36" s="15"/>
      <c r="R36" s="15"/>
      <c r="S36" s="15">
        <f t="shared" si="10"/>
        <v>56.4</v>
      </c>
      <c r="T36" s="17">
        <v>40</v>
      </c>
      <c r="U36" s="18">
        <f t="shared" si="11"/>
        <v>9.4326241134751783</v>
      </c>
      <c r="V36" s="15">
        <f t="shared" si="12"/>
        <v>4.4680851063829792</v>
      </c>
      <c r="W36" s="15"/>
      <c r="X36" s="15"/>
      <c r="Y36" s="15">
        <v>40</v>
      </c>
      <c r="Z36" s="15">
        <f>VLOOKUP(A:A,[1]TDSheet!$A:$Z,26,0)</f>
        <v>54.6</v>
      </c>
      <c r="AA36" s="15">
        <f>VLOOKUP(A:A,[1]TDSheet!$A:$AA,27,0)</f>
        <v>52.4</v>
      </c>
      <c r="AB36" s="15">
        <f>VLOOKUP(A:A,[1]TDSheet!$A:$AB,28,0)</f>
        <v>60.2</v>
      </c>
      <c r="AC36" s="15">
        <f>VLOOKUP(A:A,[3]TDSheet!$A:$D,4,0)</f>
        <v>46</v>
      </c>
      <c r="AD36" s="15">
        <f>VLOOKUP(A:A,[1]TDSheet!$A:$AD,30,0)</f>
        <v>0</v>
      </c>
      <c r="AE36" s="15">
        <f>VLOOKUP(A:A,[1]TDSheet!$A:$AE,31,0)</f>
        <v>0</v>
      </c>
      <c r="AF36" s="15">
        <f t="shared" si="13"/>
        <v>20</v>
      </c>
      <c r="AG36" s="15"/>
      <c r="AH36" s="15"/>
      <c r="AI36" s="15"/>
    </row>
    <row r="37" spans="1:35" s="1" customFormat="1" ht="11.1" customHeight="1" outlineLevel="1" x14ac:dyDescent="0.2">
      <c r="A37" s="7" t="s">
        <v>39</v>
      </c>
      <c r="B37" s="7" t="s">
        <v>8</v>
      </c>
      <c r="C37" s="8">
        <v>1331</v>
      </c>
      <c r="D37" s="8">
        <v>561</v>
      </c>
      <c r="E37" s="8">
        <v>1191</v>
      </c>
      <c r="F37" s="8">
        <v>678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1220</v>
      </c>
      <c r="J37" s="15">
        <f t="shared" si="9"/>
        <v>-29</v>
      </c>
      <c r="K37" s="15">
        <f>VLOOKUP(A:A,[1]TDSheet!$A:$L,12,0)</f>
        <v>600</v>
      </c>
      <c r="L37" s="15">
        <f>VLOOKUP(A:A,[1]TDSheet!$A:$M,13,0)</f>
        <v>0</v>
      </c>
      <c r="M37" s="15">
        <f>VLOOKUP(A:A,[1]TDSheet!$A:$T,20,0)</f>
        <v>600</v>
      </c>
      <c r="N37" s="15"/>
      <c r="O37" s="15"/>
      <c r="P37" s="15"/>
      <c r="Q37" s="15"/>
      <c r="R37" s="15"/>
      <c r="S37" s="15">
        <f t="shared" si="10"/>
        <v>238.2</v>
      </c>
      <c r="T37" s="17">
        <v>480</v>
      </c>
      <c r="U37" s="18">
        <f t="shared" si="11"/>
        <v>9.8992443324937032</v>
      </c>
      <c r="V37" s="15">
        <f t="shared" si="12"/>
        <v>2.846347607052897</v>
      </c>
      <c r="W37" s="15"/>
      <c r="X37" s="15"/>
      <c r="Y37" s="15">
        <v>480</v>
      </c>
      <c r="Z37" s="15">
        <f>VLOOKUP(A:A,[1]TDSheet!$A:$Z,26,0)</f>
        <v>261</v>
      </c>
      <c r="AA37" s="15">
        <f>VLOOKUP(A:A,[1]TDSheet!$A:$AA,27,0)</f>
        <v>247.2</v>
      </c>
      <c r="AB37" s="15">
        <f>VLOOKUP(A:A,[1]TDSheet!$A:$AB,28,0)</f>
        <v>241.8</v>
      </c>
      <c r="AC37" s="15">
        <f>VLOOKUP(A:A,[3]TDSheet!$A:$D,4,0)</f>
        <v>189</v>
      </c>
      <c r="AD37" s="15">
        <f>VLOOKUP(A:A,[1]TDSheet!$A:$AD,30,0)</f>
        <v>0</v>
      </c>
      <c r="AE37" s="15">
        <f>VLOOKUP(A:A,[1]TDSheet!$A:$AE,31,0)</f>
        <v>0</v>
      </c>
      <c r="AF37" s="15">
        <f t="shared" si="13"/>
        <v>192</v>
      </c>
      <c r="AG37" s="15"/>
      <c r="AH37" s="15"/>
      <c r="AI37" s="15"/>
    </row>
    <row r="38" spans="1:35" s="1" customFormat="1" ht="11.1" customHeight="1" outlineLevel="1" x14ac:dyDescent="0.2">
      <c r="A38" s="7" t="s">
        <v>40</v>
      </c>
      <c r="B38" s="7" t="s">
        <v>8</v>
      </c>
      <c r="C38" s="8">
        <v>3595</v>
      </c>
      <c r="D38" s="8">
        <v>1599</v>
      </c>
      <c r="E38" s="8">
        <v>3013</v>
      </c>
      <c r="F38" s="8">
        <v>2144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3052</v>
      </c>
      <c r="J38" s="15">
        <f t="shared" si="9"/>
        <v>-39</v>
      </c>
      <c r="K38" s="15">
        <f>VLOOKUP(A:A,[1]TDSheet!$A:$L,12,0)</f>
        <v>1000</v>
      </c>
      <c r="L38" s="15">
        <f>VLOOKUP(A:A,[1]TDSheet!$A:$M,13,0)</f>
        <v>200</v>
      </c>
      <c r="M38" s="15">
        <f>VLOOKUP(A:A,[1]TDSheet!$A:$T,20,0)</f>
        <v>1600</v>
      </c>
      <c r="N38" s="15"/>
      <c r="O38" s="15"/>
      <c r="P38" s="15"/>
      <c r="Q38" s="15"/>
      <c r="R38" s="15"/>
      <c r="S38" s="15">
        <f t="shared" si="10"/>
        <v>602.6</v>
      </c>
      <c r="T38" s="17">
        <v>1000</v>
      </c>
      <c r="U38" s="18">
        <f t="shared" si="11"/>
        <v>9.8639230003318943</v>
      </c>
      <c r="V38" s="15">
        <f t="shared" si="12"/>
        <v>3.55791569863923</v>
      </c>
      <c r="W38" s="15"/>
      <c r="X38" s="15"/>
      <c r="Y38" s="15">
        <v>1000</v>
      </c>
      <c r="Z38" s="15">
        <f>VLOOKUP(A:A,[1]TDSheet!$A:$Z,26,0)</f>
        <v>671.4</v>
      </c>
      <c r="AA38" s="15">
        <f>VLOOKUP(A:A,[1]TDSheet!$A:$AA,27,0)</f>
        <v>611</v>
      </c>
      <c r="AB38" s="15">
        <f>VLOOKUP(A:A,[1]TDSheet!$A:$AB,28,0)</f>
        <v>595.20000000000005</v>
      </c>
      <c r="AC38" s="15">
        <f>VLOOKUP(A:A,[3]TDSheet!$A:$D,4,0)</f>
        <v>517</v>
      </c>
      <c r="AD38" s="15">
        <f>VLOOKUP(A:A,[1]TDSheet!$A:$AD,30,0)</f>
        <v>0</v>
      </c>
      <c r="AE38" s="15">
        <f>VLOOKUP(A:A,[1]TDSheet!$A:$AE,31,0)</f>
        <v>0</v>
      </c>
      <c r="AF38" s="15">
        <f t="shared" si="13"/>
        <v>400</v>
      </c>
      <c r="AG38" s="15"/>
      <c r="AH38" s="15"/>
      <c r="AI38" s="15"/>
    </row>
    <row r="39" spans="1:35" s="1" customFormat="1" ht="11.1" customHeight="1" outlineLevel="1" x14ac:dyDescent="0.2">
      <c r="A39" s="7" t="s">
        <v>41</v>
      </c>
      <c r="B39" s="7" t="s">
        <v>8</v>
      </c>
      <c r="C39" s="8">
        <v>145</v>
      </c>
      <c r="D39" s="8">
        <v>2</v>
      </c>
      <c r="E39" s="8">
        <v>95</v>
      </c>
      <c r="F39" s="8">
        <v>51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97</v>
      </c>
      <c r="J39" s="15">
        <f t="shared" si="9"/>
        <v>-2</v>
      </c>
      <c r="K39" s="15">
        <f>VLOOKUP(A:A,[1]TDSheet!$A:$L,12,0)</f>
        <v>40</v>
      </c>
      <c r="L39" s="15">
        <f>VLOOKUP(A:A,[1]TDSheet!$A:$M,13,0)</f>
        <v>0</v>
      </c>
      <c r="M39" s="15">
        <f>VLOOKUP(A:A,[1]TDSheet!$A:$T,20,0)</f>
        <v>0</v>
      </c>
      <c r="N39" s="15"/>
      <c r="O39" s="15"/>
      <c r="P39" s="15"/>
      <c r="Q39" s="15"/>
      <c r="R39" s="15"/>
      <c r="S39" s="15">
        <f t="shared" si="10"/>
        <v>19</v>
      </c>
      <c r="T39" s="17">
        <v>80</v>
      </c>
      <c r="U39" s="18">
        <f t="shared" si="11"/>
        <v>9</v>
      </c>
      <c r="V39" s="15">
        <f t="shared" si="12"/>
        <v>2.6842105263157894</v>
      </c>
      <c r="W39" s="15"/>
      <c r="X39" s="15"/>
      <c r="Y39" s="15">
        <v>80</v>
      </c>
      <c r="Z39" s="15">
        <f>VLOOKUP(A:A,[1]TDSheet!$A:$Z,26,0)</f>
        <v>23.6</v>
      </c>
      <c r="AA39" s="15">
        <f>VLOOKUP(A:A,[1]TDSheet!$A:$AA,27,0)</f>
        <v>23.4</v>
      </c>
      <c r="AB39" s="15">
        <f>VLOOKUP(A:A,[1]TDSheet!$A:$AB,28,0)</f>
        <v>18.600000000000001</v>
      </c>
      <c r="AC39" s="15">
        <f>VLOOKUP(A:A,[3]TDSheet!$A:$D,4,0)</f>
        <v>35</v>
      </c>
      <c r="AD39" s="15">
        <f>VLOOKUP(A:A,[1]TDSheet!$A:$AD,30,0)</f>
        <v>0</v>
      </c>
      <c r="AE39" s="15">
        <f>VLOOKUP(A:A,[1]TDSheet!$A:$AE,31,0)</f>
        <v>0</v>
      </c>
      <c r="AF39" s="15">
        <f t="shared" si="13"/>
        <v>8</v>
      </c>
      <c r="AG39" s="15"/>
      <c r="AH39" s="15"/>
      <c r="AI39" s="15"/>
    </row>
    <row r="40" spans="1:35" s="1" customFormat="1" ht="11.1" customHeight="1" outlineLevel="1" x14ac:dyDescent="0.2">
      <c r="A40" s="7" t="s">
        <v>42</v>
      </c>
      <c r="B40" s="7" t="s">
        <v>8</v>
      </c>
      <c r="C40" s="8">
        <v>1730</v>
      </c>
      <c r="D40" s="8">
        <v>1001</v>
      </c>
      <c r="E40" s="8">
        <v>1626</v>
      </c>
      <c r="F40" s="8">
        <v>993</v>
      </c>
      <c r="G40" s="1">
        <f>VLOOKUP(A:A,[1]TDSheet!$A:$G,7,0)</f>
        <v>0.1</v>
      </c>
      <c r="H40" s="1">
        <f>VLOOKUP(A:A,[1]TDSheet!$A:$H,8,0)</f>
        <v>60</v>
      </c>
      <c r="I40" s="15">
        <f>VLOOKUP(A:A,[2]TDSheet!$A:$F,6,0)</f>
        <v>1743</v>
      </c>
      <c r="J40" s="15">
        <f t="shared" si="9"/>
        <v>-117</v>
      </c>
      <c r="K40" s="15">
        <f>VLOOKUP(A:A,[1]TDSheet!$A:$L,12,0)</f>
        <v>840</v>
      </c>
      <c r="L40" s="15">
        <f>VLOOKUP(A:A,[1]TDSheet!$A:$M,13,0)</f>
        <v>0</v>
      </c>
      <c r="M40" s="15">
        <f>VLOOKUP(A:A,[1]TDSheet!$A:$T,20,0)</f>
        <v>980</v>
      </c>
      <c r="N40" s="15"/>
      <c r="O40" s="15"/>
      <c r="P40" s="15"/>
      <c r="Q40" s="15"/>
      <c r="R40" s="15"/>
      <c r="S40" s="15">
        <f t="shared" si="10"/>
        <v>325.2</v>
      </c>
      <c r="T40" s="17">
        <v>280</v>
      </c>
      <c r="U40" s="18">
        <f t="shared" si="11"/>
        <v>9.5110701107011071</v>
      </c>
      <c r="V40" s="15">
        <f t="shared" si="12"/>
        <v>3.0535055350553506</v>
      </c>
      <c r="W40" s="15"/>
      <c r="X40" s="15"/>
      <c r="Y40" s="15">
        <v>280</v>
      </c>
      <c r="Z40" s="15">
        <f>VLOOKUP(A:A,[1]TDSheet!$A:$Z,26,0)</f>
        <v>397.6</v>
      </c>
      <c r="AA40" s="15">
        <f>VLOOKUP(A:A,[1]TDSheet!$A:$AA,27,0)</f>
        <v>344</v>
      </c>
      <c r="AB40" s="15">
        <f>VLOOKUP(A:A,[1]TDSheet!$A:$AB,28,0)</f>
        <v>347.6</v>
      </c>
      <c r="AC40" s="15">
        <f>VLOOKUP(A:A,[3]TDSheet!$A:$D,4,0)</f>
        <v>368</v>
      </c>
      <c r="AD40" s="15">
        <f>VLOOKUP(A:A,[1]TDSheet!$A:$AD,30,0)</f>
        <v>0</v>
      </c>
      <c r="AE40" s="15">
        <f>VLOOKUP(A:A,[1]TDSheet!$A:$AE,31,0)</f>
        <v>0</v>
      </c>
      <c r="AF40" s="15">
        <f t="shared" si="13"/>
        <v>28</v>
      </c>
      <c r="AG40" s="15"/>
      <c r="AH40" s="15"/>
      <c r="AI40" s="15"/>
    </row>
    <row r="41" spans="1:35" s="1" customFormat="1" ht="11.1" customHeight="1" outlineLevel="1" x14ac:dyDescent="0.2">
      <c r="A41" s="7" t="s">
        <v>43</v>
      </c>
      <c r="B41" s="7" t="s">
        <v>8</v>
      </c>
      <c r="C41" s="8">
        <v>1439</v>
      </c>
      <c r="D41" s="8">
        <v>785</v>
      </c>
      <c r="E41" s="8">
        <v>1339</v>
      </c>
      <c r="F41" s="8">
        <v>843</v>
      </c>
      <c r="G41" s="1">
        <f>VLOOKUP(A:A,[1]TDSheet!$A:$G,7,0)</f>
        <v>0.1</v>
      </c>
      <c r="H41" s="1" t="e">
        <f>VLOOKUP(A:A,[1]TDSheet!$A:$H,8,0)</f>
        <v>#N/A</v>
      </c>
      <c r="I41" s="15">
        <f>VLOOKUP(A:A,[2]TDSheet!$A:$F,6,0)</f>
        <v>1380</v>
      </c>
      <c r="J41" s="15">
        <f t="shared" si="9"/>
        <v>-41</v>
      </c>
      <c r="K41" s="15">
        <f>VLOOKUP(A:A,[1]TDSheet!$A:$L,12,0)</f>
        <v>560</v>
      </c>
      <c r="L41" s="15">
        <f>VLOOKUP(A:A,[1]TDSheet!$A:$M,13,0)</f>
        <v>0</v>
      </c>
      <c r="M41" s="15">
        <f>VLOOKUP(A:A,[1]TDSheet!$A:$T,20,0)</f>
        <v>400</v>
      </c>
      <c r="N41" s="15"/>
      <c r="O41" s="15"/>
      <c r="P41" s="15"/>
      <c r="Q41" s="15"/>
      <c r="R41" s="15"/>
      <c r="S41" s="15">
        <f t="shared" si="10"/>
        <v>267.8</v>
      </c>
      <c r="T41" s="17">
        <v>700</v>
      </c>
      <c r="U41" s="18">
        <f t="shared" si="11"/>
        <v>9.3465272591486173</v>
      </c>
      <c r="V41" s="15">
        <f t="shared" si="12"/>
        <v>3.1478715459297981</v>
      </c>
      <c r="W41" s="15"/>
      <c r="X41" s="15"/>
      <c r="Y41" s="15">
        <v>700</v>
      </c>
      <c r="Z41" s="15">
        <f>VLOOKUP(A:A,[1]TDSheet!$A:$Z,26,0)</f>
        <v>329</v>
      </c>
      <c r="AA41" s="15">
        <f>VLOOKUP(A:A,[1]TDSheet!$A:$AA,27,0)</f>
        <v>290.39999999999998</v>
      </c>
      <c r="AB41" s="15">
        <f>VLOOKUP(A:A,[1]TDSheet!$A:$AB,28,0)</f>
        <v>279</v>
      </c>
      <c r="AC41" s="15">
        <f>VLOOKUP(A:A,[3]TDSheet!$A:$D,4,0)</f>
        <v>342</v>
      </c>
      <c r="AD41" s="15">
        <f>VLOOKUP(A:A,[1]TDSheet!$A:$AD,30,0)</f>
        <v>0</v>
      </c>
      <c r="AE41" s="15">
        <f>VLOOKUP(A:A,[1]TDSheet!$A:$AE,31,0)</f>
        <v>0</v>
      </c>
      <c r="AF41" s="15">
        <f t="shared" si="13"/>
        <v>70</v>
      </c>
      <c r="AG41" s="15"/>
      <c r="AH41" s="15"/>
      <c r="AI41" s="15"/>
    </row>
    <row r="42" spans="1:35" s="1" customFormat="1" ht="11.1" customHeight="1" outlineLevel="1" x14ac:dyDescent="0.2">
      <c r="A42" s="7" t="s">
        <v>44</v>
      </c>
      <c r="B42" s="7" t="s">
        <v>8</v>
      </c>
      <c r="C42" s="8">
        <v>918</v>
      </c>
      <c r="D42" s="8">
        <v>607</v>
      </c>
      <c r="E42" s="8">
        <v>1019</v>
      </c>
      <c r="F42" s="8">
        <v>467</v>
      </c>
      <c r="G42" s="1">
        <f>VLOOKUP(A:A,[1]TDSheet!$A:$G,7,0)</f>
        <v>0.1</v>
      </c>
      <c r="H42" s="1" t="e">
        <f>VLOOKUP(A:A,[1]TDSheet!$A:$H,8,0)</f>
        <v>#N/A</v>
      </c>
      <c r="I42" s="15">
        <f>VLOOKUP(A:A,[2]TDSheet!$A:$F,6,0)</f>
        <v>1037</v>
      </c>
      <c r="J42" s="15">
        <f t="shared" si="9"/>
        <v>-18</v>
      </c>
      <c r="K42" s="15">
        <f>VLOOKUP(A:A,[1]TDSheet!$A:$L,12,0)</f>
        <v>400</v>
      </c>
      <c r="L42" s="15">
        <f>VLOOKUP(A:A,[1]TDSheet!$A:$M,13,0)</f>
        <v>0</v>
      </c>
      <c r="M42" s="15">
        <f>VLOOKUP(A:A,[1]TDSheet!$A:$T,20,0)</f>
        <v>720</v>
      </c>
      <c r="N42" s="15"/>
      <c r="O42" s="15"/>
      <c r="P42" s="15"/>
      <c r="Q42" s="15"/>
      <c r="R42" s="15"/>
      <c r="S42" s="15">
        <f t="shared" si="10"/>
        <v>203.8</v>
      </c>
      <c r="T42" s="17">
        <v>240</v>
      </c>
      <c r="U42" s="18">
        <f t="shared" si="11"/>
        <v>8.9646712463199218</v>
      </c>
      <c r="V42" s="15">
        <f t="shared" si="12"/>
        <v>2.2914622178606474</v>
      </c>
      <c r="W42" s="15"/>
      <c r="X42" s="15"/>
      <c r="Y42" s="15">
        <v>240</v>
      </c>
      <c r="Z42" s="15">
        <f>VLOOKUP(A:A,[1]TDSheet!$A:$Z,26,0)</f>
        <v>209.4</v>
      </c>
      <c r="AA42" s="15">
        <f>VLOOKUP(A:A,[1]TDSheet!$A:$AA,27,0)</f>
        <v>194.8</v>
      </c>
      <c r="AB42" s="15">
        <f>VLOOKUP(A:A,[1]TDSheet!$A:$AB,28,0)</f>
        <v>188</v>
      </c>
      <c r="AC42" s="15">
        <f>VLOOKUP(A:A,[3]TDSheet!$A:$D,4,0)</f>
        <v>101</v>
      </c>
      <c r="AD42" s="15">
        <f>VLOOKUP(A:A,[1]TDSheet!$A:$AD,30,0)</f>
        <v>0</v>
      </c>
      <c r="AE42" s="15">
        <f>VLOOKUP(A:A,[1]TDSheet!$A:$AE,31,0)</f>
        <v>0</v>
      </c>
      <c r="AF42" s="15">
        <f t="shared" si="13"/>
        <v>24</v>
      </c>
      <c r="AG42" s="15"/>
      <c r="AH42" s="15"/>
      <c r="AI42" s="15"/>
    </row>
    <row r="43" spans="1:35" s="1" customFormat="1" ht="11.1" customHeight="1" outlineLevel="1" x14ac:dyDescent="0.2">
      <c r="A43" s="7" t="s">
        <v>45</v>
      </c>
      <c r="B43" s="7" t="s">
        <v>9</v>
      </c>
      <c r="C43" s="8">
        <v>50.97</v>
      </c>
      <c r="D43" s="8">
        <v>11.01</v>
      </c>
      <c r="E43" s="8">
        <v>24.285</v>
      </c>
      <c r="F43" s="8">
        <v>36.51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25.6</v>
      </c>
      <c r="J43" s="15">
        <f t="shared" si="9"/>
        <v>-1.3150000000000013</v>
      </c>
      <c r="K43" s="15">
        <f>VLOOKUP(A:A,[1]TDSheet!$A:$L,12,0)</f>
        <v>10</v>
      </c>
      <c r="L43" s="15">
        <f>VLOOKUP(A:A,[1]TDSheet!$A:$M,13,0)</f>
        <v>0</v>
      </c>
      <c r="M43" s="15">
        <f>VLOOKUP(A:A,[1]TDSheet!$A:$T,20,0)</f>
        <v>10</v>
      </c>
      <c r="N43" s="15"/>
      <c r="O43" s="15"/>
      <c r="P43" s="15"/>
      <c r="Q43" s="15"/>
      <c r="R43" s="15"/>
      <c r="S43" s="15">
        <f t="shared" si="10"/>
        <v>4.8570000000000002</v>
      </c>
      <c r="T43" s="17"/>
      <c r="U43" s="18">
        <f t="shared" si="11"/>
        <v>11.634753963351862</v>
      </c>
      <c r="V43" s="15">
        <f t="shared" si="12"/>
        <v>7.5169857936998143</v>
      </c>
      <c r="W43" s="15"/>
      <c r="X43" s="15"/>
      <c r="Y43" s="15"/>
      <c r="Z43" s="15">
        <f>VLOOKUP(A:A,[1]TDSheet!$A:$Z,26,0)</f>
        <v>9.1479999999999997</v>
      </c>
      <c r="AA43" s="15">
        <f>VLOOKUP(A:A,[1]TDSheet!$A:$AA,27,0)</f>
        <v>6.5290000000000008</v>
      </c>
      <c r="AB43" s="15">
        <f>VLOOKUP(A:A,[1]TDSheet!$A:$AB,28,0)</f>
        <v>6.0419999999999998</v>
      </c>
      <c r="AC43" s="15">
        <f>VLOOKUP(A:A,[3]TDSheet!$A:$D,4,0)</f>
        <v>3.6949999999999998</v>
      </c>
      <c r="AD43" s="15">
        <f>VLOOKUP(A:A,[1]TDSheet!$A:$AD,30,0)</f>
        <v>0</v>
      </c>
      <c r="AE43" s="15">
        <f>VLOOKUP(A:A,[1]TDSheet!$A:$AE,31,0)</f>
        <v>0</v>
      </c>
      <c r="AF43" s="15">
        <f t="shared" si="13"/>
        <v>0</v>
      </c>
      <c r="AG43" s="15"/>
      <c r="AH43" s="15"/>
      <c r="AI43" s="15"/>
    </row>
    <row r="44" spans="1:35" s="1" customFormat="1" ht="11.1" customHeight="1" outlineLevel="1" x14ac:dyDescent="0.2">
      <c r="A44" s="7" t="s">
        <v>46</v>
      </c>
      <c r="B44" s="7" t="s">
        <v>8</v>
      </c>
      <c r="C44" s="8">
        <v>431</v>
      </c>
      <c r="D44" s="8">
        <v>143</v>
      </c>
      <c r="E44" s="8">
        <v>316</v>
      </c>
      <c r="F44" s="8">
        <v>250</v>
      </c>
      <c r="G44" s="1">
        <f>VLOOKUP(A:A,[1]TDSheet!$A:$G,7,0)</f>
        <v>0.3</v>
      </c>
      <c r="H44" s="1">
        <f>VLOOKUP(A:A,[1]TDSheet!$A:$H,8,0)</f>
        <v>45</v>
      </c>
      <c r="I44" s="15">
        <f>VLOOKUP(A:A,[2]TDSheet!$A:$F,6,0)</f>
        <v>327</v>
      </c>
      <c r="J44" s="15">
        <f t="shared" si="9"/>
        <v>-11</v>
      </c>
      <c r="K44" s="15">
        <f>VLOOKUP(A:A,[1]TDSheet!$A:$L,12,0)</f>
        <v>120</v>
      </c>
      <c r="L44" s="15">
        <f>VLOOKUP(A:A,[1]TDSheet!$A:$M,13,0)</f>
        <v>0</v>
      </c>
      <c r="M44" s="15">
        <f>VLOOKUP(A:A,[1]TDSheet!$A:$T,20,0)</f>
        <v>90</v>
      </c>
      <c r="N44" s="15"/>
      <c r="O44" s="15"/>
      <c r="P44" s="15"/>
      <c r="Q44" s="15"/>
      <c r="R44" s="15"/>
      <c r="S44" s="15">
        <f t="shared" si="10"/>
        <v>63.2</v>
      </c>
      <c r="T44" s="17">
        <v>120</v>
      </c>
      <c r="U44" s="18">
        <f t="shared" si="11"/>
        <v>9.1772151898734169</v>
      </c>
      <c r="V44" s="15">
        <f t="shared" si="12"/>
        <v>3.9556962025316453</v>
      </c>
      <c r="W44" s="15"/>
      <c r="X44" s="15"/>
      <c r="Y44" s="15">
        <v>120</v>
      </c>
      <c r="Z44" s="15">
        <f>VLOOKUP(A:A,[1]TDSheet!$A:$Z,26,0)</f>
        <v>90.2</v>
      </c>
      <c r="AA44" s="15">
        <f>VLOOKUP(A:A,[1]TDSheet!$A:$AA,27,0)</f>
        <v>65</v>
      </c>
      <c r="AB44" s="15">
        <f>VLOOKUP(A:A,[1]TDSheet!$A:$AB,28,0)</f>
        <v>66.2</v>
      </c>
      <c r="AC44" s="15">
        <f>VLOOKUP(A:A,[3]TDSheet!$A:$D,4,0)</f>
        <v>69</v>
      </c>
      <c r="AD44" s="15">
        <f>VLOOKUP(A:A,[1]TDSheet!$A:$AD,30,0)</f>
        <v>0</v>
      </c>
      <c r="AE44" s="15">
        <f>VLOOKUP(A:A,[1]TDSheet!$A:$AE,31,0)</f>
        <v>0</v>
      </c>
      <c r="AF44" s="15">
        <f t="shared" si="13"/>
        <v>36</v>
      </c>
      <c r="AG44" s="15"/>
      <c r="AH44" s="15"/>
      <c r="AI44" s="15"/>
    </row>
    <row r="45" spans="1:35" s="1" customFormat="1" ht="11.1" customHeight="1" outlineLevel="1" x14ac:dyDescent="0.2">
      <c r="A45" s="7" t="s">
        <v>47</v>
      </c>
      <c r="B45" s="7" t="s">
        <v>9</v>
      </c>
      <c r="C45" s="8">
        <v>371.45499999999998</v>
      </c>
      <c r="D45" s="8">
        <v>168.21299999999999</v>
      </c>
      <c r="E45" s="8">
        <v>356.72500000000002</v>
      </c>
      <c r="F45" s="8">
        <v>176.64</v>
      </c>
      <c r="G45" s="1">
        <f>VLOOKUP(A:A,[1]TDSheet!$A:$G,7,0)</f>
        <v>1</v>
      </c>
      <c r="H45" s="1">
        <f>VLOOKUP(A:A,[1]TDSheet!$A:$H,8,0)</f>
        <v>45</v>
      </c>
      <c r="I45" s="15">
        <f>VLOOKUP(A:A,[2]TDSheet!$A:$F,6,0)</f>
        <v>346.5</v>
      </c>
      <c r="J45" s="15">
        <f t="shared" si="9"/>
        <v>10.225000000000023</v>
      </c>
      <c r="K45" s="15">
        <f>VLOOKUP(A:A,[1]TDSheet!$A:$L,12,0)</f>
        <v>150</v>
      </c>
      <c r="L45" s="15">
        <f>VLOOKUP(A:A,[1]TDSheet!$A:$M,13,0)</f>
        <v>0</v>
      </c>
      <c r="M45" s="15">
        <f>VLOOKUP(A:A,[1]TDSheet!$A:$T,20,0)</f>
        <v>160</v>
      </c>
      <c r="N45" s="15"/>
      <c r="O45" s="15"/>
      <c r="P45" s="15"/>
      <c r="Q45" s="15"/>
      <c r="R45" s="15"/>
      <c r="S45" s="15">
        <f t="shared" si="10"/>
        <v>71.344999999999999</v>
      </c>
      <c r="T45" s="17">
        <v>160</v>
      </c>
      <c r="U45" s="18">
        <f t="shared" si="11"/>
        <v>9.0635643703132658</v>
      </c>
      <c r="V45" s="15">
        <f t="shared" si="12"/>
        <v>2.4758567524003081</v>
      </c>
      <c r="W45" s="15"/>
      <c r="X45" s="15"/>
      <c r="Y45" s="15">
        <v>160</v>
      </c>
      <c r="Z45" s="15">
        <f>VLOOKUP(A:A,[1]TDSheet!$A:$Z,26,0)</f>
        <v>74.763199999999998</v>
      </c>
      <c r="AA45" s="15">
        <f>VLOOKUP(A:A,[1]TDSheet!$A:$AA,27,0)</f>
        <v>68.837999999999994</v>
      </c>
      <c r="AB45" s="15">
        <f>VLOOKUP(A:A,[1]TDSheet!$A:$AB,28,0)</f>
        <v>67.443200000000004</v>
      </c>
      <c r="AC45" s="15">
        <f>VLOOKUP(A:A,[3]TDSheet!$A:$D,4,0)</f>
        <v>101.562</v>
      </c>
      <c r="AD45" s="15">
        <f>VLOOKUP(A:A,[1]TDSheet!$A:$AD,30,0)</f>
        <v>0</v>
      </c>
      <c r="AE45" s="15">
        <f>VLOOKUP(A:A,[1]TDSheet!$A:$AE,31,0)</f>
        <v>0</v>
      </c>
      <c r="AF45" s="15">
        <f t="shared" si="13"/>
        <v>160</v>
      </c>
      <c r="AG45" s="15"/>
      <c r="AH45" s="15"/>
      <c r="AI45" s="15"/>
    </row>
    <row r="46" spans="1:35" s="1" customFormat="1" ht="11.1" customHeight="1" outlineLevel="1" x14ac:dyDescent="0.2">
      <c r="A46" s="7" t="s">
        <v>48</v>
      </c>
      <c r="B46" s="7" t="s">
        <v>8</v>
      </c>
      <c r="C46" s="8">
        <v>48</v>
      </c>
      <c r="D46" s="8">
        <v>50</v>
      </c>
      <c r="E46" s="8">
        <v>39</v>
      </c>
      <c r="F46" s="8">
        <v>58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46</v>
      </c>
      <c r="J46" s="15">
        <f t="shared" si="9"/>
        <v>-7</v>
      </c>
      <c r="K46" s="15">
        <f>VLOOKUP(A:A,[1]TDSheet!$A:$L,12,0)</f>
        <v>40</v>
      </c>
      <c r="L46" s="15">
        <f>VLOOKUP(A:A,[1]TDSheet!$A:$M,13,0)</f>
        <v>0</v>
      </c>
      <c r="M46" s="15">
        <f>VLOOKUP(A:A,[1]TDSheet!$A:$T,20,0)</f>
        <v>0</v>
      </c>
      <c r="N46" s="15"/>
      <c r="O46" s="15"/>
      <c r="P46" s="15"/>
      <c r="Q46" s="15"/>
      <c r="R46" s="15"/>
      <c r="S46" s="15">
        <f t="shared" si="10"/>
        <v>7.8</v>
      </c>
      <c r="T46" s="17"/>
      <c r="U46" s="18">
        <f t="shared" si="11"/>
        <v>12.564102564102564</v>
      </c>
      <c r="V46" s="15">
        <f t="shared" si="12"/>
        <v>7.4358974358974361</v>
      </c>
      <c r="W46" s="15"/>
      <c r="X46" s="15"/>
      <c r="Y46" s="15"/>
      <c r="Z46" s="15">
        <f>VLOOKUP(A:A,[1]TDSheet!$A:$Z,26,0)</f>
        <v>16</v>
      </c>
      <c r="AA46" s="15">
        <f>VLOOKUP(A:A,[1]TDSheet!$A:$AA,27,0)</f>
        <v>13.2</v>
      </c>
      <c r="AB46" s="15">
        <f>VLOOKUP(A:A,[1]TDSheet!$A:$AB,28,0)</f>
        <v>12.6</v>
      </c>
      <c r="AC46" s="15">
        <f>VLOOKUP(A:A,[3]TDSheet!$A:$D,4,0)</f>
        <v>9</v>
      </c>
      <c r="AD46" s="15">
        <f>VLOOKUP(A:A,[1]TDSheet!$A:$AD,30,0)</f>
        <v>0</v>
      </c>
      <c r="AE46" s="15">
        <f>VLOOKUP(A:A,[1]TDSheet!$A:$AE,31,0)</f>
        <v>0</v>
      </c>
      <c r="AF46" s="15">
        <f t="shared" si="13"/>
        <v>0</v>
      </c>
      <c r="AG46" s="15"/>
      <c r="AH46" s="15"/>
      <c r="AI46" s="15"/>
    </row>
    <row r="47" spans="1:35" s="1" customFormat="1" ht="11.1" customHeight="1" outlineLevel="1" x14ac:dyDescent="0.2">
      <c r="A47" s="7" t="s">
        <v>49</v>
      </c>
      <c r="B47" s="7" t="s">
        <v>8</v>
      </c>
      <c r="C47" s="8">
        <v>34</v>
      </c>
      <c r="D47" s="8">
        <v>39</v>
      </c>
      <c r="E47" s="8">
        <v>51</v>
      </c>
      <c r="F47" s="8">
        <v>21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57</v>
      </c>
      <c r="J47" s="15">
        <f t="shared" si="9"/>
        <v>-6</v>
      </c>
      <c r="K47" s="15">
        <f>VLOOKUP(A:A,[1]TDSheet!$A:$L,12,0)</f>
        <v>0</v>
      </c>
      <c r="L47" s="15">
        <f>VLOOKUP(A:A,[1]TDSheet!$A:$M,13,0)</f>
        <v>0</v>
      </c>
      <c r="M47" s="15">
        <f>VLOOKUP(A:A,[1]TDSheet!$A:$T,20,0)</f>
        <v>40</v>
      </c>
      <c r="N47" s="15"/>
      <c r="O47" s="15"/>
      <c r="P47" s="15"/>
      <c r="Q47" s="15"/>
      <c r="R47" s="15"/>
      <c r="S47" s="15">
        <f t="shared" si="10"/>
        <v>10.199999999999999</v>
      </c>
      <c r="T47" s="17">
        <v>40</v>
      </c>
      <c r="U47" s="18">
        <f t="shared" si="11"/>
        <v>9.9019607843137258</v>
      </c>
      <c r="V47" s="15">
        <f t="shared" si="12"/>
        <v>2.0588235294117649</v>
      </c>
      <c r="W47" s="15"/>
      <c r="X47" s="15"/>
      <c r="Y47" s="15">
        <v>40</v>
      </c>
      <c r="Z47" s="15">
        <f>VLOOKUP(A:A,[1]TDSheet!$A:$Z,26,0)</f>
        <v>11.6</v>
      </c>
      <c r="AA47" s="15">
        <f>VLOOKUP(A:A,[1]TDSheet!$A:$AA,27,0)</f>
        <v>7</v>
      </c>
      <c r="AB47" s="15">
        <f>VLOOKUP(A:A,[1]TDSheet!$A:$AB,28,0)</f>
        <v>9</v>
      </c>
      <c r="AC47" s="15">
        <f>VLOOKUP(A:A,[3]TDSheet!$A:$D,4,0)</f>
        <v>20</v>
      </c>
      <c r="AD47" s="15">
        <f>VLOOKUP(A:A,[1]TDSheet!$A:$AD,30,0)</f>
        <v>0</v>
      </c>
      <c r="AE47" s="15">
        <f>VLOOKUP(A:A,[1]TDSheet!$A:$AE,31,0)</f>
        <v>0</v>
      </c>
      <c r="AF47" s="15">
        <f t="shared" si="13"/>
        <v>16</v>
      </c>
      <c r="AG47" s="15"/>
      <c r="AH47" s="15"/>
      <c r="AI47" s="15"/>
    </row>
    <row r="48" spans="1:35" s="1" customFormat="1" ht="11.1" customHeight="1" outlineLevel="1" x14ac:dyDescent="0.2">
      <c r="A48" s="7" t="s">
        <v>50</v>
      </c>
      <c r="B48" s="7" t="s">
        <v>8</v>
      </c>
      <c r="C48" s="8">
        <v>1674</v>
      </c>
      <c r="D48" s="8">
        <v>1731</v>
      </c>
      <c r="E48" s="19">
        <v>2181</v>
      </c>
      <c r="F48" s="19">
        <v>1340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2145</v>
      </c>
      <c r="J48" s="15">
        <f t="shared" si="9"/>
        <v>36</v>
      </c>
      <c r="K48" s="15">
        <f>VLOOKUP(A:A,[1]TDSheet!$A:$L,12,0)</f>
        <v>960</v>
      </c>
      <c r="L48" s="15">
        <f>VLOOKUP(A:A,[1]TDSheet!$A:$M,13,0)</f>
        <v>200</v>
      </c>
      <c r="M48" s="15">
        <f>VLOOKUP(A:A,[1]TDSheet!$A:$T,20,0)</f>
        <v>720</v>
      </c>
      <c r="N48" s="15"/>
      <c r="O48" s="15"/>
      <c r="P48" s="15"/>
      <c r="Q48" s="15"/>
      <c r="R48" s="15"/>
      <c r="S48" s="15">
        <f t="shared" si="10"/>
        <v>436.2</v>
      </c>
      <c r="T48" s="17">
        <v>840</v>
      </c>
      <c r="U48" s="18">
        <f t="shared" si="11"/>
        <v>9.3076570380559378</v>
      </c>
      <c r="V48" s="15">
        <f t="shared" si="12"/>
        <v>3.0719853278312703</v>
      </c>
      <c r="W48" s="15"/>
      <c r="X48" s="15"/>
      <c r="Y48" s="15">
        <v>840</v>
      </c>
      <c r="Z48" s="15">
        <f>VLOOKUP(A:A,[1]TDSheet!$A:$Z,26,0)</f>
        <v>423.6</v>
      </c>
      <c r="AA48" s="15">
        <f>VLOOKUP(A:A,[1]TDSheet!$A:$AA,27,0)</f>
        <v>380.6</v>
      </c>
      <c r="AB48" s="15">
        <f>VLOOKUP(A:A,[1]TDSheet!$A:$AB,28,0)</f>
        <v>436.8</v>
      </c>
      <c r="AC48" s="15">
        <f>VLOOKUP(A:A,[3]TDSheet!$A:$D,4,0)</f>
        <v>219</v>
      </c>
      <c r="AD48" s="15">
        <f>VLOOKUP(A:A,[1]TDSheet!$A:$AD,30,0)</f>
        <v>0</v>
      </c>
      <c r="AE48" s="15">
        <f>VLOOKUP(A:A,[1]TDSheet!$A:$AE,31,0)</f>
        <v>0</v>
      </c>
      <c r="AF48" s="15">
        <f t="shared" si="13"/>
        <v>252</v>
      </c>
      <c r="AG48" s="15"/>
      <c r="AH48" s="15"/>
      <c r="AI48" s="15"/>
    </row>
    <row r="49" spans="1:35" s="1" customFormat="1" ht="11.1" customHeight="1" outlineLevel="1" x14ac:dyDescent="0.2">
      <c r="A49" s="7" t="s">
        <v>51</v>
      </c>
      <c r="B49" s="7" t="s">
        <v>8</v>
      </c>
      <c r="C49" s="8">
        <v>4622</v>
      </c>
      <c r="D49" s="8">
        <v>2168</v>
      </c>
      <c r="E49" s="8">
        <v>4189</v>
      </c>
      <c r="F49" s="8">
        <v>2507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4272</v>
      </c>
      <c r="J49" s="15">
        <f t="shared" si="9"/>
        <v>-83</v>
      </c>
      <c r="K49" s="15">
        <f>VLOOKUP(A:A,[1]TDSheet!$A:$L,12,0)</f>
        <v>1600</v>
      </c>
      <c r="L49" s="15">
        <f>VLOOKUP(A:A,[1]TDSheet!$A:$M,13,0)</f>
        <v>400</v>
      </c>
      <c r="M49" s="15">
        <f>VLOOKUP(A:A,[1]TDSheet!$A:$T,20,0)</f>
        <v>2400</v>
      </c>
      <c r="N49" s="15"/>
      <c r="O49" s="15"/>
      <c r="P49" s="15"/>
      <c r="Q49" s="15"/>
      <c r="R49" s="15"/>
      <c r="S49" s="15">
        <f t="shared" si="10"/>
        <v>837.8</v>
      </c>
      <c r="T49" s="17">
        <v>1000</v>
      </c>
      <c r="U49" s="18">
        <f t="shared" si="11"/>
        <v>9.4378133206015757</v>
      </c>
      <c r="V49" s="15">
        <f t="shared" si="12"/>
        <v>2.9923609453330151</v>
      </c>
      <c r="W49" s="15"/>
      <c r="X49" s="15"/>
      <c r="Y49" s="15">
        <v>1000</v>
      </c>
      <c r="Z49" s="15">
        <f>VLOOKUP(A:A,[1]TDSheet!$A:$Z,26,0)</f>
        <v>891.8</v>
      </c>
      <c r="AA49" s="15">
        <f>VLOOKUP(A:A,[1]TDSheet!$A:$AA,27,0)</f>
        <v>852.4</v>
      </c>
      <c r="AB49" s="15">
        <f>VLOOKUP(A:A,[1]TDSheet!$A:$AB,28,0)</f>
        <v>829</v>
      </c>
      <c r="AC49" s="15">
        <f>VLOOKUP(A:A,[3]TDSheet!$A:$D,4,0)</f>
        <v>643</v>
      </c>
      <c r="AD49" s="15">
        <f>VLOOKUP(A:A,[1]TDSheet!$A:$AD,30,0)</f>
        <v>0</v>
      </c>
      <c r="AE49" s="15">
        <f>VLOOKUP(A:A,[1]TDSheet!$A:$AE,31,0)</f>
        <v>0</v>
      </c>
      <c r="AF49" s="15">
        <f t="shared" si="13"/>
        <v>350</v>
      </c>
      <c r="AG49" s="15"/>
      <c r="AH49" s="15"/>
      <c r="AI49" s="15"/>
    </row>
    <row r="50" spans="1:35" s="1" customFormat="1" ht="11.1" customHeight="1" outlineLevel="1" x14ac:dyDescent="0.2">
      <c r="A50" s="7" t="s">
        <v>52</v>
      </c>
      <c r="B50" s="7" t="s">
        <v>8</v>
      </c>
      <c r="C50" s="8">
        <v>1035</v>
      </c>
      <c r="D50" s="8">
        <v>1486</v>
      </c>
      <c r="E50" s="8">
        <v>1954</v>
      </c>
      <c r="F50" s="8">
        <v>549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2175</v>
      </c>
      <c r="J50" s="15">
        <f t="shared" si="9"/>
        <v>-221</v>
      </c>
      <c r="K50" s="15">
        <f>VLOOKUP(A:A,[1]TDSheet!$A:$L,12,0)</f>
        <v>600</v>
      </c>
      <c r="L50" s="15">
        <f>VLOOKUP(A:A,[1]TDSheet!$A:$M,13,0)</f>
        <v>280</v>
      </c>
      <c r="M50" s="15">
        <f>VLOOKUP(A:A,[1]TDSheet!$A:$T,20,0)</f>
        <v>2200</v>
      </c>
      <c r="N50" s="15"/>
      <c r="O50" s="15"/>
      <c r="P50" s="15"/>
      <c r="Q50" s="15"/>
      <c r="R50" s="15"/>
      <c r="S50" s="15">
        <f t="shared" si="10"/>
        <v>390.8</v>
      </c>
      <c r="T50" s="17">
        <v>1200</v>
      </c>
      <c r="U50" s="18">
        <f t="shared" si="11"/>
        <v>12.356704196519958</v>
      </c>
      <c r="V50" s="15">
        <f t="shared" si="12"/>
        <v>1.4048106448311157</v>
      </c>
      <c r="W50" s="15"/>
      <c r="X50" s="15"/>
      <c r="Y50" s="15">
        <v>1200</v>
      </c>
      <c r="Z50" s="15">
        <f>VLOOKUP(A:A,[1]TDSheet!$A:$Z,26,0)</f>
        <v>243.8</v>
      </c>
      <c r="AA50" s="15">
        <f>VLOOKUP(A:A,[1]TDSheet!$A:$AA,27,0)</f>
        <v>259.39999999999998</v>
      </c>
      <c r="AB50" s="15">
        <f>VLOOKUP(A:A,[1]TDSheet!$A:$AB,28,0)</f>
        <v>309.2</v>
      </c>
      <c r="AC50" s="15">
        <f>VLOOKUP(A:A,[3]TDSheet!$A:$D,4,0)</f>
        <v>148</v>
      </c>
      <c r="AD50" s="20" t="str">
        <f>VLOOKUP(A:A,[1]TDSheet!$A:$AD,30,0)</f>
        <v>Вит</v>
      </c>
      <c r="AE50" s="15">
        <f>VLOOKUP(A:A,[1]TDSheet!$A:$AE,31,0)</f>
        <v>0</v>
      </c>
      <c r="AF50" s="15">
        <f t="shared" si="13"/>
        <v>491.99999999999994</v>
      </c>
      <c r="AG50" s="15"/>
      <c r="AH50" s="15"/>
      <c r="AI50" s="15"/>
    </row>
    <row r="51" spans="1:35" s="1" customFormat="1" ht="11.1" customHeight="1" outlineLevel="1" x14ac:dyDescent="0.2">
      <c r="A51" s="7" t="s">
        <v>53</v>
      </c>
      <c r="B51" s="7" t="s">
        <v>8</v>
      </c>
      <c r="C51" s="8">
        <v>551</v>
      </c>
      <c r="D51" s="8">
        <v>308</v>
      </c>
      <c r="E51" s="8">
        <v>519</v>
      </c>
      <c r="F51" s="8">
        <v>312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542</v>
      </c>
      <c r="J51" s="15">
        <f t="shared" si="9"/>
        <v>-23</v>
      </c>
      <c r="K51" s="15">
        <f>VLOOKUP(A:A,[1]TDSheet!$A:$L,12,0)</f>
        <v>220</v>
      </c>
      <c r="L51" s="15">
        <f>VLOOKUP(A:A,[1]TDSheet!$A:$M,13,0)</f>
        <v>50</v>
      </c>
      <c r="M51" s="15">
        <f>VLOOKUP(A:A,[1]TDSheet!$A:$T,20,0)</f>
        <v>250</v>
      </c>
      <c r="N51" s="15"/>
      <c r="O51" s="15"/>
      <c r="P51" s="15"/>
      <c r="Q51" s="15"/>
      <c r="R51" s="15"/>
      <c r="S51" s="15">
        <f t="shared" si="10"/>
        <v>103.8</v>
      </c>
      <c r="T51" s="17">
        <v>120</v>
      </c>
      <c r="U51" s="18">
        <f t="shared" si="11"/>
        <v>9.1714836223506744</v>
      </c>
      <c r="V51" s="15">
        <f t="shared" si="12"/>
        <v>3.0057803468208095</v>
      </c>
      <c r="W51" s="15"/>
      <c r="X51" s="15"/>
      <c r="Y51" s="15">
        <v>120</v>
      </c>
      <c r="Z51" s="15">
        <f>VLOOKUP(A:A,[1]TDSheet!$A:$Z,26,0)</f>
        <v>129</v>
      </c>
      <c r="AA51" s="15">
        <f>VLOOKUP(A:A,[1]TDSheet!$A:$AA,27,0)</f>
        <v>110.6</v>
      </c>
      <c r="AB51" s="15">
        <f>VLOOKUP(A:A,[1]TDSheet!$A:$AB,28,0)</f>
        <v>106.8</v>
      </c>
      <c r="AC51" s="15">
        <f>VLOOKUP(A:A,[3]TDSheet!$A:$D,4,0)</f>
        <v>108</v>
      </c>
      <c r="AD51" s="15">
        <f>VLOOKUP(A:A,[1]TDSheet!$A:$AD,30,0)</f>
        <v>0</v>
      </c>
      <c r="AE51" s="15">
        <f>VLOOKUP(A:A,[1]TDSheet!$A:$AE,31,0)</f>
        <v>0</v>
      </c>
      <c r="AF51" s="15">
        <f t="shared" si="13"/>
        <v>49.199999999999996</v>
      </c>
      <c r="AG51" s="15"/>
      <c r="AH51" s="15"/>
      <c r="AI51" s="15"/>
    </row>
    <row r="52" spans="1:35" s="1" customFormat="1" ht="11.1" customHeight="1" outlineLevel="1" x14ac:dyDescent="0.2">
      <c r="A52" s="7" t="s">
        <v>54</v>
      </c>
      <c r="B52" s="7" t="s">
        <v>8</v>
      </c>
      <c r="C52" s="8">
        <v>373</v>
      </c>
      <c r="D52" s="8">
        <v>210</v>
      </c>
      <c r="E52" s="8">
        <v>375</v>
      </c>
      <c r="F52" s="8">
        <v>199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386</v>
      </c>
      <c r="J52" s="15">
        <f t="shared" si="9"/>
        <v>-11</v>
      </c>
      <c r="K52" s="15">
        <f>VLOOKUP(A:A,[1]TDSheet!$A:$L,12,0)</f>
        <v>150</v>
      </c>
      <c r="L52" s="15">
        <f>VLOOKUP(A:A,[1]TDSheet!$A:$M,13,0)</f>
        <v>0</v>
      </c>
      <c r="M52" s="15">
        <f>VLOOKUP(A:A,[1]TDSheet!$A:$T,20,0)</f>
        <v>120</v>
      </c>
      <c r="N52" s="15"/>
      <c r="O52" s="15"/>
      <c r="P52" s="15"/>
      <c r="Q52" s="15"/>
      <c r="R52" s="15"/>
      <c r="S52" s="15">
        <f t="shared" si="10"/>
        <v>75</v>
      </c>
      <c r="T52" s="17">
        <v>210</v>
      </c>
      <c r="U52" s="18">
        <f t="shared" si="11"/>
        <v>9.0533333333333328</v>
      </c>
      <c r="V52" s="15">
        <f t="shared" si="12"/>
        <v>2.6533333333333333</v>
      </c>
      <c r="W52" s="15"/>
      <c r="X52" s="15"/>
      <c r="Y52" s="15">
        <v>210</v>
      </c>
      <c r="Z52" s="15">
        <f>VLOOKUP(A:A,[1]TDSheet!$A:$Z,26,0)</f>
        <v>74.8</v>
      </c>
      <c r="AA52" s="15">
        <f>VLOOKUP(A:A,[1]TDSheet!$A:$AA,27,0)</f>
        <v>76.400000000000006</v>
      </c>
      <c r="AB52" s="15">
        <f>VLOOKUP(A:A,[1]TDSheet!$A:$AB,28,0)</f>
        <v>72.8</v>
      </c>
      <c r="AC52" s="15">
        <f>VLOOKUP(A:A,[3]TDSheet!$A:$D,4,0)</f>
        <v>98</v>
      </c>
      <c r="AD52" s="15">
        <f>VLOOKUP(A:A,[1]TDSheet!$A:$AD,30,0)</f>
        <v>0</v>
      </c>
      <c r="AE52" s="15">
        <f>VLOOKUP(A:A,[1]TDSheet!$A:$AE,31,0)</f>
        <v>0</v>
      </c>
      <c r="AF52" s="15">
        <f t="shared" si="13"/>
        <v>75.599999999999994</v>
      </c>
      <c r="AG52" s="15"/>
      <c r="AH52" s="15"/>
      <c r="AI52" s="15"/>
    </row>
    <row r="53" spans="1:35" s="1" customFormat="1" ht="11.1" customHeight="1" outlineLevel="1" x14ac:dyDescent="0.2">
      <c r="A53" s="7" t="s">
        <v>55</v>
      </c>
      <c r="B53" s="7" t="s">
        <v>8</v>
      </c>
      <c r="C53" s="8">
        <v>112</v>
      </c>
      <c r="D53" s="8">
        <v>94</v>
      </c>
      <c r="E53" s="8">
        <v>129</v>
      </c>
      <c r="F53" s="8">
        <v>76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131</v>
      </c>
      <c r="J53" s="15">
        <f t="shared" si="9"/>
        <v>-2</v>
      </c>
      <c r="K53" s="15">
        <f>VLOOKUP(A:A,[1]TDSheet!$A:$L,12,0)</f>
        <v>80</v>
      </c>
      <c r="L53" s="15">
        <f>VLOOKUP(A:A,[1]TDSheet!$A:$M,13,0)</f>
        <v>0</v>
      </c>
      <c r="M53" s="15">
        <f>VLOOKUP(A:A,[1]TDSheet!$A:$T,20,0)</f>
        <v>40</v>
      </c>
      <c r="N53" s="15"/>
      <c r="O53" s="15"/>
      <c r="P53" s="15"/>
      <c r="Q53" s="15"/>
      <c r="R53" s="15"/>
      <c r="S53" s="15">
        <f t="shared" si="10"/>
        <v>25.8</v>
      </c>
      <c r="T53" s="17">
        <v>40</v>
      </c>
      <c r="U53" s="18">
        <f t="shared" si="11"/>
        <v>9.1472868217054266</v>
      </c>
      <c r="V53" s="15">
        <f t="shared" si="12"/>
        <v>2.945736434108527</v>
      </c>
      <c r="W53" s="15"/>
      <c r="X53" s="15"/>
      <c r="Y53" s="15">
        <v>40</v>
      </c>
      <c r="Z53" s="15">
        <f>VLOOKUP(A:A,[1]TDSheet!$A:$Z,26,0)</f>
        <v>28</v>
      </c>
      <c r="AA53" s="15">
        <f>VLOOKUP(A:A,[1]TDSheet!$A:$AA,27,0)</f>
        <v>20.2</v>
      </c>
      <c r="AB53" s="15">
        <f>VLOOKUP(A:A,[1]TDSheet!$A:$AB,28,0)</f>
        <v>26.8</v>
      </c>
      <c r="AC53" s="15">
        <f>VLOOKUP(A:A,[3]TDSheet!$A:$D,4,0)</f>
        <v>19</v>
      </c>
      <c r="AD53" s="15">
        <f>VLOOKUP(A:A,[1]TDSheet!$A:$AD,30,0)</f>
        <v>0</v>
      </c>
      <c r="AE53" s="15">
        <f>VLOOKUP(A:A,[1]TDSheet!$A:$AE,31,0)</f>
        <v>0</v>
      </c>
      <c r="AF53" s="15">
        <f t="shared" si="13"/>
        <v>13.200000000000001</v>
      </c>
      <c r="AG53" s="15"/>
      <c r="AH53" s="15"/>
      <c r="AI53" s="15"/>
    </row>
    <row r="54" spans="1:35" s="1" customFormat="1" ht="11.1" customHeight="1" outlineLevel="1" x14ac:dyDescent="0.2">
      <c r="A54" s="7" t="s">
        <v>56</v>
      </c>
      <c r="B54" s="7" t="s">
        <v>8</v>
      </c>
      <c r="C54" s="8">
        <v>261</v>
      </c>
      <c r="D54" s="8">
        <v>2</v>
      </c>
      <c r="E54" s="8">
        <v>117</v>
      </c>
      <c r="F54" s="8">
        <v>145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120</v>
      </c>
      <c r="J54" s="15">
        <f t="shared" si="9"/>
        <v>-3</v>
      </c>
      <c r="K54" s="15">
        <f>VLOOKUP(A:A,[1]TDSheet!$A:$L,12,0)</f>
        <v>40</v>
      </c>
      <c r="L54" s="15">
        <f>VLOOKUP(A:A,[1]TDSheet!$A:$M,13,0)</f>
        <v>0</v>
      </c>
      <c r="M54" s="15">
        <f>VLOOKUP(A:A,[1]TDSheet!$A:$T,20,0)</f>
        <v>120</v>
      </c>
      <c r="N54" s="15"/>
      <c r="O54" s="15"/>
      <c r="P54" s="15"/>
      <c r="Q54" s="15"/>
      <c r="R54" s="15"/>
      <c r="S54" s="15">
        <f t="shared" si="10"/>
        <v>23.4</v>
      </c>
      <c r="T54" s="17"/>
      <c r="U54" s="18">
        <f t="shared" si="11"/>
        <v>13.034188034188036</v>
      </c>
      <c r="V54" s="15">
        <f t="shared" si="12"/>
        <v>6.1965811965811968</v>
      </c>
      <c r="W54" s="15"/>
      <c r="X54" s="15"/>
      <c r="Y54" s="15"/>
      <c r="Z54" s="15">
        <f>VLOOKUP(A:A,[1]TDSheet!$A:$Z,26,0)</f>
        <v>43.4</v>
      </c>
      <c r="AA54" s="15">
        <f>VLOOKUP(A:A,[1]TDSheet!$A:$AA,27,0)</f>
        <v>24</v>
      </c>
      <c r="AB54" s="15">
        <f>VLOOKUP(A:A,[1]TDSheet!$A:$AB,28,0)</f>
        <v>30.2</v>
      </c>
      <c r="AC54" s="15">
        <f>VLOOKUP(A:A,[3]TDSheet!$A:$D,4,0)</f>
        <v>7</v>
      </c>
      <c r="AD54" s="15">
        <f>VLOOKUP(A:A,[1]TDSheet!$A:$AD,30,0)</f>
        <v>0</v>
      </c>
      <c r="AE54" s="15">
        <f>VLOOKUP(A:A,[1]TDSheet!$A:$AE,31,0)</f>
        <v>0</v>
      </c>
      <c r="AF54" s="15">
        <f t="shared" si="13"/>
        <v>0</v>
      </c>
      <c r="AG54" s="15"/>
      <c r="AH54" s="15"/>
      <c r="AI54" s="15"/>
    </row>
    <row r="55" spans="1:35" s="1" customFormat="1" ht="11.1" customHeight="1" outlineLevel="1" x14ac:dyDescent="0.2">
      <c r="A55" s="7" t="s">
        <v>57</v>
      </c>
      <c r="B55" s="7" t="s">
        <v>8</v>
      </c>
      <c r="C55" s="8">
        <v>346</v>
      </c>
      <c r="D55" s="8">
        <v>207</v>
      </c>
      <c r="E55" s="8">
        <v>332</v>
      </c>
      <c r="F55" s="8">
        <v>217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337</v>
      </c>
      <c r="J55" s="15">
        <f t="shared" si="9"/>
        <v>-5</v>
      </c>
      <c r="K55" s="15">
        <f>VLOOKUP(A:A,[1]TDSheet!$A:$L,12,0)</f>
        <v>120</v>
      </c>
      <c r="L55" s="15">
        <f>VLOOKUP(A:A,[1]TDSheet!$A:$M,13,0)</f>
        <v>0</v>
      </c>
      <c r="M55" s="15">
        <f>VLOOKUP(A:A,[1]TDSheet!$A:$T,20,0)</f>
        <v>120</v>
      </c>
      <c r="N55" s="15"/>
      <c r="O55" s="15"/>
      <c r="P55" s="15"/>
      <c r="Q55" s="15"/>
      <c r="R55" s="15"/>
      <c r="S55" s="15">
        <f t="shared" si="10"/>
        <v>66.400000000000006</v>
      </c>
      <c r="T55" s="17">
        <v>160</v>
      </c>
      <c r="U55" s="18">
        <f t="shared" si="11"/>
        <v>9.2921686746987948</v>
      </c>
      <c r="V55" s="15">
        <f t="shared" si="12"/>
        <v>3.2680722891566263</v>
      </c>
      <c r="W55" s="15"/>
      <c r="X55" s="15"/>
      <c r="Y55" s="15">
        <v>160</v>
      </c>
      <c r="Z55" s="15">
        <f>VLOOKUP(A:A,[1]TDSheet!$A:$Z,26,0)</f>
        <v>73.8</v>
      </c>
      <c r="AA55" s="15">
        <f>VLOOKUP(A:A,[1]TDSheet!$A:$AA,27,0)</f>
        <v>48.4</v>
      </c>
      <c r="AB55" s="15">
        <f>VLOOKUP(A:A,[1]TDSheet!$A:$AB,28,0)</f>
        <v>64.8</v>
      </c>
      <c r="AC55" s="15">
        <f>VLOOKUP(A:A,[3]TDSheet!$A:$D,4,0)</f>
        <v>65</v>
      </c>
      <c r="AD55" s="15">
        <f>VLOOKUP(A:A,[1]TDSheet!$A:$AD,30,0)</f>
        <v>0</v>
      </c>
      <c r="AE55" s="15">
        <f>VLOOKUP(A:A,[1]TDSheet!$A:$AE,31,0)</f>
        <v>0</v>
      </c>
      <c r="AF55" s="15">
        <f t="shared" si="13"/>
        <v>52.800000000000004</v>
      </c>
      <c r="AG55" s="15"/>
      <c r="AH55" s="15"/>
      <c r="AI55" s="15"/>
    </row>
    <row r="56" spans="1:35" s="1" customFormat="1" ht="11.1" customHeight="1" outlineLevel="1" x14ac:dyDescent="0.2">
      <c r="A56" s="7" t="s">
        <v>58</v>
      </c>
      <c r="B56" s="7" t="s">
        <v>9</v>
      </c>
      <c r="C56" s="8">
        <v>874.49400000000003</v>
      </c>
      <c r="D56" s="8">
        <v>373.41199999999998</v>
      </c>
      <c r="E56" s="19">
        <v>812</v>
      </c>
      <c r="F56" s="19">
        <v>552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750.73</v>
      </c>
      <c r="J56" s="15">
        <f t="shared" si="9"/>
        <v>61.269999999999982</v>
      </c>
      <c r="K56" s="15">
        <f>VLOOKUP(A:A,[1]TDSheet!$A:$L,12,0)</f>
        <v>330</v>
      </c>
      <c r="L56" s="15">
        <f>VLOOKUP(A:A,[1]TDSheet!$A:$M,13,0)</f>
        <v>100</v>
      </c>
      <c r="M56" s="15">
        <f>VLOOKUP(A:A,[1]TDSheet!$A:$T,20,0)</f>
        <v>450</v>
      </c>
      <c r="N56" s="15"/>
      <c r="O56" s="15"/>
      <c r="P56" s="15"/>
      <c r="Q56" s="15"/>
      <c r="R56" s="15"/>
      <c r="S56" s="15">
        <f t="shared" si="10"/>
        <v>162.4</v>
      </c>
      <c r="T56" s="17">
        <v>100</v>
      </c>
      <c r="U56" s="18">
        <f t="shared" si="11"/>
        <v>9.4334975369458132</v>
      </c>
      <c r="V56" s="15">
        <f t="shared" si="12"/>
        <v>3.3990147783251232</v>
      </c>
      <c r="W56" s="15"/>
      <c r="X56" s="15"/>
      <c r="Y56" s="15">
        <v>100</v>
      </c>
      <c r="Z56" s="15">
        <f>VLOOKUP(A:A,[1]TDSheet!$A:$Z,26,0)</f>
        <v>164</v>
      </c>
      <c r="AA56" s="15">
        <f>VLOOKUP(A:A,[1]TDSheet!$A:$AA,27,0)</f>
        <v>179.8</v>
      </c>
      <c r="AB56" s="15">
        <f>VLOOKUP(A:A,[1]TDSheet!$A:$AB,28,0)</f>
        <v>172.8</v>
      </c>
      <c r="AC56" s="15">
        <f>VLOOKUP(A:A,[3]TDSheet!$A:$D,4,0)</f>
        <v>165.71299999999999</v>
      </c>
      <c r="AD56" s="15">
        <f>VLOOKUP(A:A,[1]TDSheet!$A:$AD,30,0)</f>
        <v>0</v>
      </c>
      <c r="AE56" s="15">
        <f>VLOOKUP(A:A,[1]TDSheet!$A:$AE,31,0)</f>
        <v>0</v>
      </c>
      <c r="AF56" s="15">
        <f t="shared" si="13"/>
        <v>100</v>
      </c>
      <c r="AG56" s="15"/>
      <c r="AH56" s="15"/>
      <c r="AI56" s="15"/>
    </row>
    <row r="57" spans="1:35" s="1" customFormat="1" ht="11.1" customHeight="1" outlineLevel="1" x14ac:dyDescent="0.2">
      <c r="A57" s="7" t="s">
        <v>59</v>
      </c>
      <c r="B57" s="7" t="s">
        <v>8</v>
      </c>
      <c r="C57" s="8">
        <v>1310</v>
      </c>
      <c r="D57" s="8">
        <v>284</v>
      </c>
      <c r="E57" s="8">
        <v>970</v>
      </c>
      <c r="F57" s="8">
        <v>609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1019</v>
      </c>
      <c r="J57" s="15">
        <f t="shared" si="9"/>
        <v>-49</v>
      </c>
      <c r="K57" s="15">
        <f>VLOOKUP(A:A,[1]TDSheet!$A:$L,12,0)</f>
        <v>360</v>
      </c>
      <c r="L57" s="15">
        <f>VLOOKUP(A:A,[1]TDSheet!$A:$M,13,0)</f>
        <v>0</v>
      </c>
      <c r="M57" s="15">
        <f>VLOOKUP(A:A,[1]TDSheet!$A:$T,20,0)</f>
        <v>480</v>
      </c>
      <c r="N57" s="15"/>
      <c r="O57" s="15"/>
      <c r="P57" s="15"/>
      <c r="Q57" s="15"/>
      <c r="R57" s="15"/>
      <c r="S57" s="15">
        <f t="shared" si="10"/>
        <v>194</v>
      </c>
      <c r="T57" s="17">
        <v>360</v>
      </c>
      <c r="U57" s="18">
        <f t="shared" si="11"/>
        <v>9.3247422680412377</v>
      </c>
      <c r="V57" s="15">
        <f t="shared" si="12"/>
        <v>3.1391752577319587</v>
      </c>
      <c r="W57" s="15"/>
      <c r="X57" s="15"/>
      <c r="Y57" s="15">
        <v>360</v>
      </c>
      <c r="Z57" s="15">
        <f>VLOOKUP(A:A,[1]TDSheet!$A:$Z,26,0)</f>
        <v>179.6</v>
      </c>
      <c r="AA57" s="15">
        <f>VLOOKUP(A:A,[1]TDSheet!$A:$AA,27,0)</f>
        <v>222</v>
      </c>
      <c r="AB57" s="15">
        <f>VLOOKUP(A:A,[1]TDSheet!$A:$AB,28,0)</f>
        <v>184</v>
      </c>
      <c r="AC57" s="15">
        <f>VLOOKUP(A:A,[3]TDSheet!$A:$D,4,0)</f>
        <v>151</v>
      </c>
      <c r="AD57" s="15">
        <f>VLOOKUP(A:A,[1]TDSheet!$A:$AD,30,0)</f>
        <v>0</v>
      </c>
      <c r="AE57" s="15">
        <f>VLOOKUP(A:A,[1]TDSheet!$A:$AE,31,0)</f>
        <v>0</v>
      </c>
      <c r="AF57" s="15">
        <f t="shared" si="13"/>
        <v>144</v>
      </c>
      <c r="AG57" s="15"/>
      <c r="AH57" s="15"/>
      <c r="AI57" s="15"/>
    </row>
    <row r="58" spans="1:35" s="1" customFormat="1" ht="11.1" customHeight="1" outlineLevel="1" x14ac:dyDescent="0.2">
      <c r="A58" s="7" t="s">
        <v>60</v>
      </c>
      <c r="B58" s="7" t="s">
        <v>8</v>
      </c>
      <c r="C58" s="8">
        <v>389</v>
      </c>
      <c r="D58" s="8">
        <v>1</v>
      </c>
      <c r="E58" s="8">
        <v>191</v>
      </c>
      <c r="F58" s="8">
        <v>192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199</v>
      </c>
      <c r="J58" s="15">
        <f t="shared" si="9"/>
        <v>-8</v>
      </c>
      <c r="K58" s="15">
        <f>VLOOKUP(A:A,[1]TDSheet!$A:$L,12,0)</f>
        <v>0</v>
      </c>
      <c r="L58" s="15">
        <f>VLOOKUP(A:A,[1]TDSheet!$A:$M,13,0)</f>
        <v>0</v>
      </c>
      <c r="M58" s="15">
        <f>VLOOKUP(A:A,[1]TDSheet!$A:$T,20,0)</f>
        <v>0</v>
      </c>
      <c r="N58" s="15"/>
      <c r="O58" s="15"/>
      <c r="P58" s="15"/>
      <c r="Q58" s="15"/>
      <c r="R58" s="15"/>
      <c r="S58" s="15">
        <f t="shared" si="10"/>
        <v>38.200000000000003</v>
      </c>
      <c r="T58" s="17">
        <v>160</v>
      </c>
      <c r="U58" s="18">
        <f t="shared" si="11"/>
        <v>9.2146596858638734</v>
      </c>
      <c r="V58" s="15">
        <f t="shared" si="12"/>
        <v>5.0261780104712042</v>
      </c>
      <c r="W58" s="15"/>
      <c r="X58" s="15"/>
      <c r="Y58" s="15">
        <v>160</v>
      </c>
      <c r="Z58" s="15">
        <f>VLOOKUP(A:A,[1]TDSheet!$A:$Z,26,0)</f>
        <v>56.2</v>
      </c>
      <c r="AA58" s="15">
        <f>VLOOKUP(A:A,[1]TDSheet!$A:$AA,27,0)</f>
        <v>36</v>
      </c>
      <c r="AB58" s="15">
        <f>VLOOKUP(A:A,[1]TDSheet!$A:$AB,28,0)</f>
        <v>23.6</v>
      </c>
      <c r="AC58" s="15">
        <f>VLOOKUP(A:A,[3]TDSheet!$A:$D,4,0)</f>
        <v>5</v>
      </c>
      <c r="AD58" s="15" t="str">
        <f>VLOOKUP(A:A,[1]TDSheet!$A:$AD,30,0)</f>
        <v>увел</v>
      </c>
      <c r="AE58" s="15">
        <f>VLOOKUP(A:A,[1]TDSheet!$A:$AE,31,0)</f>
        <v>0</v>
      </c>
      <c r="AF58" s="15">
        <f t="shared" si="13"/>
        <v>48</v>
      </c>
      <c r="AG58" s="15"/>
      <c r="AH58" s="15"/>
      <c r="AI58" s="15"/>
    </row>
    <row r="59" spans="1:35" s="1" customFormat="1" ht="11.1" customHeight="1" outlineLevel="1" x14ac:dyDescent="0.2">
      <c r="A59" s="7" t="s">
        <v>61</v>
      </c>
      <c r="B59" s="7" t="s">
        <v>9</v>
      </c>
      <c r="C59" s="8">
        <v>1621.2650000000001</v>
      </c>
      <c r="D59" s="8">
        <v>123.14</v>
      </c>
      <c r="E59" s="8">
        <v>910.13800000000003</v>
      </c>
      <c r="F59" s="8">
        <v>826.41300000000001</v>
      </c>
      <c r="G59" s="1">
        <f>VLOOKUP(A:A,[1]TDSheet!$A:$G,7,0)</f>
        <v>1</v>
      </c>
      <c r="H59" s="1">
        <f>VLOOKUP(A:A,[1]TDSheet!$A:$H,8,0)</f>
        <v>60</v>
      </c>
      <c r="I59" s="15">
        <f>VLOOKUP(A:A,[2]TDSheet!$A:$F,6,0)</f>
        <v>892.2</v>
      </c>
      <c r="J59" s="15">
        <f t="shared" si="9"/>
        <v>17.937999999999988</v>
      </c>
      <c r="K59" s="15">
        <f>VLOOKUP(A:A,[1]TDSheet!$A:$L,12,0)</f>
        <v>200</v>
      </c>
      <c r="L59" s="15">
        <f>VLOOKUP(A:A,[1]TDSheet!$A:$M,13,0)</f>
        <v>0</v>
      </c>
      <c r="M59" s="15">
        <f>VLOOKUP(A:A,[1]TDSheet!$A:$T,20,0)</f>
        <v>180</v>
      </c>
      <c r="N59" s="15"/>
      <c r="O59" s="15"/>
      <c r="P59" s="15"/>
      <c r="Q59" s="15"/>
      <c r="R59" s="15"/>
      <c r="S59" s="15">
        <f t="shared" si="10"/>
        <v>182.02760000000001</v>
      </c>
      <c r="T59" s="17">
        <v>500</v>
      </c>
      <c r="U59" s="18">
        <f t="shared" si="11"/>
        <v>9.3744739808688351</v>
      </c>
      <c r="V59" s="15">
        <f t="shared" si="12"/>
        <v>4.5400422793026989</v>
      </c>
      <c r="W59" s="15"/>
      <c r="X59" s="15"/>
      <c r="Y59" s="15">
        <v>500</v>
      </c>
      <c r="Z59" s="15">
        <f>VLOOKUP(A:A,[1]TDSheet!$A:$Z,26,0)</f>
        <v>195.77439999999999</v>
      </c>
      <c r="AA59" s="15">
        <f>VLOOKUP(A:A,[1]TDSheet!$A:$AA,27,0)</f>
        <v>223.20599999999999</v>
      </c>
      <c r="AB59" s="15">
        <f>VLOOKUP(A:A,[1]TDSheet!$A:$AB,28,0)</f>
        <v>172.98340000000002</v>
      </c>
      <c r="AC59" s="15">
        <f>VLOOKUP(A:A,[3]TDSheet!$A:$D,4,0)</f>
        <v>5.931</v>
      </c>
      <c r="AD59" s="15">
        <f>VLOOKUP(A:A,[1]TDSheet!$A:$AD,30,0)</f>
        <v>0</v>
      </c>
      <c r="AE59" s="15">
        <f>VLOOKUP(A:A,[1]TDSheet!$A:$AE,31,0)</f>
        <v>0</v>
      </c>
      <c r="AF59" s="15">
        <f t="shared" si="13"/>
        <v>500</v>
      </c>
      <c r="AG59" s="15"/>
      <c r="AH59" s="15"/>
      <c r="AI59" s="15"/>
    </row>
    <row r="60" spans="1:35" s="1" customFormat="1" ht="11.1" customHeight="1" outlineLevel="1" x14ac:dyDescent="0.2">
      <c r="A60" s="7" t="s">
        <v>62</v>
      </c>
      <c r="B60" s="7" t="s">
        <v>9</v>
      </c>
      <c r="C60" s="8">
        <v>259.78100000000001</v>
      </c>
      <c r="D60" s="8">
        <v>37.445999999999998</v>
      </c>
      <c r="E60" s="8">
        <v>150.15600000000001</v>
      </c>
      <c r="F60" s="8">
        <v>145.54599999999999</v>
      </c>
      <c r="G60" s="1">
        <f>VLOOKUP(A:A,[1]TDSheet!$A:$G,7,0)</f>
        <v>1</v>
      </c>
      <c r="H60" s="1">
        <f>VLOOKUP(A:A,[1]TDSheet!$A:$H,8,0)</f>
        <v>60</v>
      </c>
      <c r="I60" s="15">
        <f>VLOOKUP(A:A,[2]TDSheet!$A:$F,6,0)</f>
        <v>151.1</v>
      </c>
      <c r="J60" s="15">
        <f t="shared" si="9"/>
        <v>-0.9439999999999884</v>
      </c>
      <c r="K60" s="15">
        <f>VLOOKUP(A:A,[1]TDSheet!$A:$L,12,0)</f>
        <v>60</v>
      </c>
      <c r="L60" s="15">
        <f>VLOOKUP(A:A,[1]TDSheet!$A:$M,13,0)</f>
        <v>0</v>
      </c>
      <c r="M60" s="15">
        <f>VLOOKUP(A:A,[1]TDSheet!$A:$T,20,0)</f>
        <v>50</v>
      </c>
      <c r="N60" s="15"/>
      <c r="O60" s="15"/>
      <c r="P60" s="15"/>
      <c r="Q60" s="15"/>
      <c r="R60" s="15"/>
      <c r="S60" s="15">
        <f t="shared" si="10"/>
        <v>30.031200000000002</v>
      </c>
      <c r="T60" s="17">
        <v>50</v>
      </c>
      <c r="U60" s="18">
        <f t="shared" si="11"/>
        <v>10.174285409840431</v>
      </c>
      <c r="V60" s="15">
        <f t="shared" si="12"/>
        <v>4.8464929806334736</v>
      </c>
      <c r="W60" s="15"/>
      <c r="X60" s="15"/>
      <c r="Y60" s="15">
        <v>50</v>
      </c>
      <c r="Z60" s="15">
        <f>VLOOKUP(A:A,[1]TDSheet!$A:$Z,26,0)</f>
        <v>49.483999999999995</v>
      </c>
      <c r="AA60" s="15">
        <f>VLOOKUP(A:A,[1]TDSheet!$A:$AA,27,0)</f>
        <v>34.838999999999999</v>
      </c>
      <c r="AB60" s="15">
        <f>VLOOKUP(A:A,[1]TDSheet!$A:$AB,28,0)</f>
        <v>33.600999999999999</v>
      </c>
      <c r="AC60" s="15">
        <f>VLOOKUP(A:A,[3]TDSheet!$A:$D,4,0)</f>
        <v>9.0459999999999994</v>
      </c>
      <c r="AD60" s="15">
        <f>VLOOKUP(A:A,[1]TDSheet!$A:$AD,30,0)</f>
        <v>0</v>
      </c>
      <c r="AE60" s="15">
        <f>VLOOKUP(A:A,[1]TDSheet!$A:$AE,31,0)</f>
        <v>0</v>
      </c>
      <c r="AF60" s="15">
        <f t="shared" si="13"/>
        <v>50</v>
      </c>
      <c r="AG60" s="15"/>
      <c r="AH60" s="15"/>
      <c r="AI60" s="15"/>
    </row>
    <row r="61" spans="1:35" s="1" customFormat="1" ht="11.1" customHeight="1" outlineLevel="1" x14ac:dyDescent="0.2">
      <c r="A61" s="7" t="s">
        <v>63</v>
      </c>
      <c r="B61" s="7" t="s">
        <v>9</v>
      </c>
      <c r="C61" s="8">
        <v>338.94</v>
      </c>
      <c r="D61" s="8">
        <v>11.412000000000001</v>
      </c>
      <c r="E61" s="8">
        <v>202.84299999999999</v>
      </c>
      <c r="F61" s="8">
        <v>140.221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202.4</v>
      </c>
      <c r="J61" s="15">
        <f t="shared" si="9"/>
        <v>0.44299999999998363</v>
      </c>
      <c r="K61" s="15">
        <f>VLOOKUP(A:A,[1]TDSheet!$A:$L,12,0)</f>
        <v>0</v>
      </c>
      <c r="L61" s="15">
        <f>VLOOKUP(A:A,[1]TDSheet!$A:$M,13,0)</f>
        <v>0</v>
      </c>
      <c r="M61" s="15">
        <f>VLOOKUP(A:A,[1]TDSheet!$A:$T,20,0)</f>
        <v>110</v>
      </c>
      <c r="N61" s="15"/>
      <c r="O61" s="15"/>
      <c r="P61" s="15"/>
      <c r="Q61" s="15"/>
      <c r="R61" s="15"/>
      <c r="S61" s="15">
        <f t="shared" si="10"/>
        <v>40.568599999999996</v>
      </c>
      <c r="T61" s="17">
        <v>120</v>
      </c>
      <c r="U61" s="18">
        <f t="shared" si="11"/>
        <v>9.1258017284303641</v>
      </c>
      <c r="V61" s="15">
        <f t="shared" si="12"/>
        <v>3.4563923822858076</v>
      </c>
      <c r="W61" s="15"/>
      <c r="X61" s="15"/>
      <c r="Y61" s="15">
        <v>120</v>
      </c>
      <c r="Z61" s="15">
        <f>VLOOKUP(A:A,[1]TDSheet!$A:$Z,26,0)</f>
        <v>59.434000000000005</v>
      </c>
      <c r="AA61" s="15">
        <f>VLOOKUP(A:A,[1]TDSheet!$A:$AA,27,0)</f>
        <v>44.519999999999996</v>
      </c>
      <c r="AB61" s="15">
        <f>VLOOKUP(A:A,[1]TDSheet!$A:$AB,28,0)</f>
        <v>33.560199999999995</v>
      </c>
      <c r="AC61" s="15">
        <f>VLOOKUP(A:A,[3]TDSheet!$A:$D,4,0)</f>
        <v>58.186</v>
      </c>
      <c r="AD61" s="15">
        <f>VLOOKUP(A:A,[1]TDSheet!$A:$AD,30,0)</f>
        <v>0</v>
      </c>
      <c r="AE61" s="15">
        <f>VLOOKUP(A:A,[1]TDSheet!$A:$AE,31,0)</f>
        <v>0</v>
      </c>
      <c r="AF61" s="15">
        <f t="shared" si="13"/>
        <v>120</v>
      </c>
      <c r="AG61" s="15"/>
      <c r="AH61" s="15"/>
      <c r="AI61" s="15"/>
    </row>
    <row r="62" spans="1:35" s="1" customFormat="1" ht="11.1" customHeight="1" outlineLevel="1" x14ac:dyDescent="0.2">
      <c r="A62" s="7" t="s">
        <v>64</v>
      </c>
      <c r="B62" s="7" t="s">
        <v>8</v>
      </c>
      <c r="C62" s="8">
        <v>46</v>
      </c>
      <c r="D62" s="8">
        <v>315</v>
      </c>
      <c r="E62" s="8">
        <v>119</v>
      </c>
      <c r="F62" s="8">
        <v>215</v>
      </c>
      <c r="G62" s="1">
        <f>VLOOKUP(A:A,[1]TDSheet!$A:$G,7,0)</f>
        <v>0.27</v>
      </c>
      <c r="H62" s="1" t="e">
        <f>VLOOKUP(A:A,[1]TDSheet!$A:$H,8,0)</f>
        <v>#N/A</v>
      </c>
      <c r="I62" s="15">
        <f>VLOOKUP(A:A,[2]TDSheet!$A:$F,6,0)</f>
        <v>225</v>
      </c>
      <c r="J62" s="15">
        <f t="shared" si="9"/>
        <v>-106</v>
      </c>
      <c r="K62" s="15">
        <f>VLOOKUP(A:A,[1]TDSheet!$A:$L,12,0)</f>
        <v>80</v>
      </c>
      <c r="L62" s="15">
        <f>VLOOKUP(A:A,[1]TDSheet!$A:$M,13,0)</f>
        <v>0</v>
      </c>
      <c r="M62" s="15">
        <f>VLOOKUP(A:A,[1]TDSheet!$A:$T,20,0)</f>
        <v>40</v>
      </c>
      <c r="N62" s="15"/>
      <c r="O62" s="15"/>
      <c r="P62" s="15"/>
      <c r="Q62" s="15"/>
      <c r="R62" s="15"/>
      <c r="S62" s="15">
        <f t="shared" si="10"/>
        <v>23.8</v>
      </c>
      <c r="T62" s="17"/>
      <c r="U62" s="18">
        <f t="shared" si="11"/>
        <v>14.07563025210084</v>
      </c>
      <c r="V62" s="15">
        <f t="shared" si="12"/>
        <v>9.0336134453781511</v>
      </c>
      <c r="W62" s="15"/>
      <c r="X62" s="15"/>
      <c r="Y62" s="15"/>
      <c r="Z62" s="15">
        <f>VLOOKUP(A:A,[1]TDSheet!$A:$Z,26,0)</f>
        <v>32</v>
      </c>
      <c r="AA62" s="15">
        <f>VLOOKUP(A:A,[1]TDSheet!$A:$AA,27,0)</f>
        <v>38.799999999999997</v>
      </c>
      <c r="AB62" s="15">
        <f>VLOOKUP(A:A,[1]TDSheet!$A:$AB,28,0)</f>
        <v>40.799999999999997</v>
      </c>
      <c r="AC62" s="15">
        <f>VLOOKUP(A:A,[3]TDSheet!$A:$D,4,0)</f>
        <v>18</v>
      </c>
      <c r="AD62" s="15">
        <f>VLOOKUP(A:A,[1]TDSheet!$A:$AD,30,0)</f>
        <v>0</v>
      </c>
      <c r="AE62" s="15">
        <f>VLOOKUP(A:A,[1]TDSheet!$A:$AE,31,0)</f>
        <v>0</v>
      </c>
      <c r="AF62" s="15">
        <f t="shared" si="13"/>
        <v>0</v>
      </c>
      <c r="AG62" s="15"/>
      <c r="AH62" s="15"/>
      <c r="AI62" s="15"/>
    </row>
    <row r="63" spans="1:35" s="1" customFormat="1" ht="11.1" customHeight="1" outlineLevel="1" x14ac:dyDescent="0.2">
      <c r="A63" s="7" t="s">
        <v>65</v>
      </c>
      <c r="B63" s="7" t="s">
        <v>8</v>
      </c>
      <c r="C63" s="8">
        <v>427</v>
      </c>
      <c r="D63" s="8">
        <v>57</v>
      </c>
      <c r="E63" s="8">
        <v>291</v>
      </c>
      <c r="F63" s="8">
        <v>178</v>
      </c>
      <c r="G63" s="1">
        <f>VLOOKUP(A:A,[1]TDSheet!$A:$G,7,0)</f>
        <v>0.3</v>
      </c>
      <c r="H63" s="1" t="e">
        <f>VLOOKUP(A:A,[1]TDSheet!$A:$H,8,0)</f>
        <v>#N/A</v>
      </c>
      <c r="I63" s="15">
        <f>VLOOKUP(A:A,[2]TDSheet!$A:$F,6,0)</f>
        <v>305</v>
      </c>
      <c r="J63" s="15">
        <f t="shared" si="9"/>
        <v>-14</v>
      </c>
      <c r="K63" s="15">
        <f>VLOOKUP(A:A,[1]TDSheet!$A:$L,12,0)</f>
        <v>80</v>
      </c>
      <c r="L63" s="15">
        <f>VLOOKUP(A:A,[1]TDSheet!$A:$M,13,0)</f>
        <v>0</v>
      </c>
      <c r="M63" s="15">
        <f>VLOOKUP(A:A,[1]TDSheet!$A:$T,20,0)</f>
        <v>160</v>
      </c>
      <c r="N63" s="15"/>
      <c r="O63" s="15"/>
      <c r="P63" s="15"/>
      <c r="Q63" s="15"/>
      <c r="R63" s="15"/>
      <c r="S63" s="15">
        <f t="shared" si="10"/>
        <v>58.2</v>
      </c>
      <c r="T63" s="17">
        <v>120</v>
      </c>
      <c r="U63" s="18">
        <f t="shared" si="11"/>
        <v>9.2439862542955318</v>
      </c>
      <c r="V63" s="15">
        <f t="shared" si="12"/>
        <v>3.0584192439862541</v>
      </c>
      <c r="W63" s="15"/>
      <c r="X63" s="15"/>
      <c r="Y63" s="15">
        <v>120</v>
      </c>
      <c r="Z63" s="15">
        <f>VLOOKUP(A:A,[1]TDSheet!$A:$Z,26,0)</f>
        <v>66</v>
      </c>
      <c r="AA63" s="15">
        <f>VLOOKUP(A:A,[1]TDSheet!$A:$AA,27,0)</f>
        <v>72</v>
      </c>
      <c r="AB63" s="15">
        <f>VLOOKUP(A:A,[1]TDSheet!$A:$AB,28,0)</f>
        <v>56.2</v>
      </c>
      <c r="AC63" s="15">
        <f>VLOOKUP(A:A,[3]TDSheet!$A:$D,4,0)</f>
        <v>49</v>
      </c>
      <c r="AD63" s="15">
        <f>VLOOKUP(A:A,[1]TDSheet!$A:$AD,30,0)</f>
        <v>0</v>
      </c>
      <c r="AE63" s="15">
        <f>VLOOKUP(A:A,[1]TDSheet!$A:$AE,31,0)</f>
        <v>0</v>
      </c>
      <c r="AF63" s="15">
        <f t="shared" si="13"/>
        <v>36</v>
      </c>
      <c r="AG63" s="15"/>
      <c r="AH63" s="15"/>
      <c r="AI63" s="15"/>
    </row>
    <row r="64" spans="1:35" s="1" customFormat="1" ht="11.1" customHeight="1" outlineLevel="1" x14ac:dyDescent="0.2">
      <c r="A64" s="7" t="s">
        <v>66</v>
      </c>
      <c r="B64" s="7" t="s">
        <v>8</v>
      </c>
      <c r="C64" s="8">
        <v>6863</v>
      </c>
      <c r="D64" s="8">
        <v>5185</v>
      </c>
      <c r="E64" s="19">
        <v>7395</v>
      </c>
      <c r="F64" s="19">
        <v>5217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7453</v>
      </c>
      <c r="J64" s="15">
        <f t="shared" si="9"/>
        <v>-58</v>
      </c>
      <c r="K64" s="15">
        <f>VLOOKUP(A:A,[1]TDSheet!$A:$L,12,0)</f>
        <v>3400</v>
      </c>
      <c r="L64" s="15">
        <f>VLOOKUP(A:A,[1]TDSheet!$A:$M,13,0)</f>
        <v>500</v>
      </c>
      <c r="M64" s="15">
        <f>VLOOKUP(A:A,[1]TDSheet!$A:$T,20,0)</f>
        <v>4400</v>
      </c>
      <c r="N64" s="15"/>
      <c r="O64" s="15"/>
      <c r="P64" s="15"/>
      <c r="Q64" s="15"/>
      <c r="R64" s="15"/>
      <c r="S64" s="15">
        <f t="shared" si="10"/>
        <v>1479</v>
      </c>
      <c r="T64" s="17">
        <v>1000</v>
      </c>
      <c r="U64" s="18">
        <f t="shared" si="11"/>
        <v>9.8154158215010145</v>
      </c>
      <c r="V64" s="15">
        <f t="shared" si="12"/>
        <v>3.5273833671399593</v>
      </c>
      <c r="W64" s="15"/>
      <c r="X64" s="15"/>
      <c r="Y64" s="15">
        <v>1000</v>
      </c>
      <c r="Z64" s="15">
        <f>VLOOKUP(A:A,[1]TDSheet!$A:$Z,26,0)</f>
        <v>1521.2</v>
      </c>
      <c r="AA64" s="15">
        <f>VLOOKUP(A:A,[1]TDSheet!$A:$AA,27,0)</f>
        <v>1456.6</v>
      </c>
      <c r="AB64" s="15">
        <f>VLOOKUP(A:A,[1]TDSheet!$A:$AB,28,0)</f>
        <v>1577</v>
      </c>
      <c r="AC64" s="15">
        <f>VLOOKUP(A:A,[3]TDSheet!$A:$D,4,0)</f>
        <v>792</v>
      </c>
      <c r="AD64" s="15">
        <f>VLOOKUP(A:A,[1]TDSheet!$A:$AD,30,0)</f>
        <v>0</v>
      </c>
      <c r="AE64" s="15">
        <f>VLOOKUP(A:A,[1]TDSheet!$A:$AE,31,0)</f>
        <v>0</v>
      </c>
      <c r="AF64" s="15">
        <f t="shared" si="13"/>
        <v>410</v>
      </c>
      <c r="AG64" s="15"/>
      <c r="AH64" s="15"/>
      <c r="AI64" s="15"/>
    </row>
    <row r="65" spans="1:35" s="1" customFormat="1" ht="11.1" customHeight="1" outlineLevel="1" x14ac:dyDescent="0.2">
      <c r="A65" s="7" t="s">
        <v>67</v>
      </c>
      <c r="B65" s="7" t="s">
        <v>9</v>
      </c>
      <c r="C65" s="8">
        <v>3951.77</v>
      </c>
      <c r="D65" s="8">
        <v>2085.6619999999998</v>
      </c>
      <c r="E65" s="19">
        <v>3138</v>
      </c>
      <c r="F65" s="19">
        <v>2103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2863.4</v>
      </c>
      <c r="J65" s="15">
        <f t="shared" si="9"/>
        <v>274.59999999999991</v>
      </c>
      <c r="K65" s="15">
        <f>VLOOKUP(A:A,[1]TDSheet!$A:$L,12,0)</f>
        <v>400</v>
      </c>
      <c r="L65" s="15">
        <f>VLOOKUP(A:A,[1]TDSheet!$A:$M,13,0)</f>
        <v>0</v>
      </c>
      <c r="M65" s="15">
        <f>VLOOKUP(A:A,[1]TDSheet!$A:$T,20,0)</f>
        <v>3200</v>
      </c>
      <c r="N65" s="15"/>
      <c r="O65" s="15"/>
      <c r="P65" s="15"/>
      <c r="Q65" s="15"/>
      <c r="R65" s="15"/>
      <c r="S65" s="15">
        <f t="shared" si="10"/>
        <v>627.6</v>
      </c>
      <c r="T65" s="17">
        <v>250</v>
      </c>
      <c r="U65" s="18">
        <f t="shared" si="11"/>
        <v>9.4853409815168899</v>
      </c>
      <c r="V65" s="15">
        <f t="shared" si="12"/>
        <v>3.3508604206500956</v>
      </c>
      <c r="W65" s="15"/>
      <c r="X65" s="15"/>
      <c r="Y65" s="15">
        <v>250</v>
      </c>
      <c r="Z65" s="15">
        <f>VLOOKUP(A:A,[1]TDSheet!$A:$Z,26,0)</f>
        <v>601</v>
      </c>
      <c r="AA65" s="15">
        <f>VLOOKUP(A:A,[1]TDSheet!$A:$AA,27,0)</f>
        <v>732.2</v>
      </c>
      <c r="AB65" s="15">
        <f>VLOOKUP(A:A,[1]TDSheet!$A:$AB,28,0)</f>
        <v>542.20000000000005</v>
      </c>
      <c r="AC65" s="15">
        <f>VLOOKUP(A:A,[3]TDSheet!$A:$D,4,0)</f>
        <v>275.60500000000002</v>
      </c>
      <c r="AD65" s="15">
        <f>VLOOKUP(A:A,[1]TDSheet!$A:$AD,30,0)</f>
        <v>0</v>
      </c>
      <c r="AE65" s="15">
        <f>VLOOKUP(A:A,[1]TDSheet!$A:$AE,31,0)</f>
        <v>0</v>
      </c>
      <c r="AF65" s="15">
        <f t="shared" si="13"/>
        <v>250</v>
      </c>
      <c r="AG65" s="15"/>
      <c r="AH65" s="15"/>
      <c r="AI65" s="15"/>
    </row>
    <row r="66" spans="1:35" s="1" customFormat="1" ht="11.1" customHeight="1" outlineLevel="1" x14ac:dyDescent="0.2">
      <c r="A66" s="7" t="s">
        <v>68</v>
      </c>
      <c r="B66" s="7" t="s">
        <v>8</v>
      </c>
      <c r="C66" s="8">
        <v>1293</v>
      </c>
      <c r="D66" s="8">
        <v>1372</v>
      </c>
      <c r="E66" s="8">
        <v>1688</v>
      </c>
      <c r="F66" s="8">
        <v>941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1717</v>
      </c>
      <c r="J66" s="15">
        <f t="shared" si="9"/>
        <v>-29</v>
      </c>
      <c r="K66" s="15">
        <f>VLOOKUP(A:A,[1]TDSheet!$A:$L,12,0)</f>
        <v>640</v>
      </c>
      <c r="L66" s="15">
        <f>VLOOKUP(A:A,[1]TDSheet!$A:$M,13,0)</f>
        <v>120</v>
      </c>
      <c r="M66" s="15">
        <f>VLOOKUP(A:A,[1]TDSheet!$A:$T,20,0)</f>
        <v>720</v>
      </c>
      <c r="N66" s="15"/>
      <c r="O66" s="15"/>
      <c r="P66" s="15"/>
      <c r="Q66" s="15"/>
      <c r="R66" s="15"/>
      <c r="S66" s="15">
        <f t="shared" si="10"/>
        <v>337.6</v>
      </c>
      <c r="T66" s="17">
        <v>720</v>
      </c>
      <c r="U66" s="18">
        <f t="shared" si="11"/>
        <v>9.3039099526066344</v>
      </c>
      <c r="V66" s="15">
        <f t="shared" si="12"/>
        <v>2.7873222748815163</v>
      </c>
      <c r="W66" s="15"/>
      <c r="X66" s="15"/>
      <c r="Y66" s="15">
        <v>720</v>
      </c>
      <c r="Z66" s="15">
        <f>VLOOKUP(A:A,[1]TDSheet!$A:$Z,26,0)</f>
        <v>312</v>
      </c>
      <c r="AA66" s="15">
        <f>VLOOKUP(A:A,[1]TDSheet!$A:$AA,27,0)</f>
        <v>269.8</v>
      </c>
      <c r="AB66" s="15">
        <f>VLOOKUP(A:A,[1]TDSheet!$A:$AB,28,0)</f>
        <v>318</v>
      </c>
      <c r="AC66" s="15">
        <f>VLOOKUP(A:A,[3]TDSheet!$A:$D,4,0)</f>
        <v>246</v>
      </c>
      <c r="AD66" s="15">
        <f>VLOOKUP(A:A,[1]TDSheet!$A:$AD,30,0)</f>
        <v>0</v>
      </c>
      <c r="AE66" s="15">
        <f>VLOOKUP(A:A,[1]TDSheet!$A:$AE,31,0)</f>
        <v>0</v>
      </c>
      <c r="AF66" s="15">
        <f t="shared" si="13"/>
        <v>251.99999999999997</v>
      </c>
      <c r="AG66" s="15"/>
      <c r="AH66" s="15"/>
      <c r="AI66" s="15"/>
    </row>
    <row r="67" spans="1:35" s="1" customFormat="1" ht="11.1" customHeight="1" outlineLevel="1" x14ac:dyDescent="0.2">
      <c r="A67" s="7" t="s">
        <v>69</v>
      </c>
      <c r="B67" s="7" t="s">
        <v>8</v>
      </c>
      <c r="C67" s="8">
        <v>30</v>
      </c>
      <c r="D67" s="8">
        <v>26</v>
      </c>
      <c r="E67" s="8">
        <v>29</v>
      </c>
      <c r="F67" s="8">
        <v>11</v>
      </c>
      <c r="G67" s="1">
        <v>0</v>
      </c>
      <c r="H67" s="1" t="e">
        <f>VLOOKUP(A:A,[1]TDSheet!$A:$H,8,0)</f>
        <v>#N/A</v>
      </c>
      <c r="I67" s="15">
        <f>VLOOKUP(A:A,[2]TDSheet!$A:$F,6,0)</f>
        <v>51</v>
      </c>
      <c r="J67" s="15">
        <f t="shared" si="9"/>
        <v>-22</v>
      </c>
      <c r="K67" s="15">
        <f>VLOOKUP(A:A,[1]TDSheet!$A:$L,12,0)</f>
        <v>0</v>
      </c>
      <c r="L67" s="15">
        <f>VLOOKUP(A:A,[1]TDSheet!$A:$M,13,0)</f>
        <v>0</v>
      </c>
      <c r="M67" s="15">
        <f>VLOOKUP(A:A,[1]TDSheet!$A:$T,20,0)</f>
        <v>0</v>
      </c>
      <c r="N67" s="15"/>
      <c r="O67" s="15"/>
      <c r="P67" s="15"/>
      <c r="Q67" s="15"/>
      <c r="R67" s="15"/>
      <c r="S67" s="15">
        <f t="shared" si="10"/>
        <v>5.8</v>
      </c>
      <c r="T67" s="17"/>
      <c r="U67" s="18">
        <f t="shared" si="11"/>
        <v>1.896551724137931</v>
      </c>
      <c r="V67" s="15">
        <f t="shared" si="12"/>
        <v>1.896551724137931</v>
      </c>
      <c r="W67" s="15"/>
      <c r="X67" s="15"/>
      <c r="Y67" s="15"/>
      <c r="Z67" s="15">
        <f>VLOOKUP(A:A,[1]TDSheet!$A:$Z,26,0)</f>
        <v>5.4</v>
      </c>
      <c r="AA67" s="15">
        <f>VLOOKUP(A:A,[1]TDSheet!$A:$AA,27,0)</f>
        <v>7</v>
      </c>
      <c r="AB67" s="15">
        <f>VLOOKUP(A:A,[1]TDSheet!$A:$AB,28,0)</f>
        <v>2.8</v>
      </c>
      <c r="AC67" s="15">
        <f>VLOOKUP(A:A,[3]TDSheet!$A:$D,4,0)</f>
        <v>3</v>
      </c>
      <c r="AD67" s="15" t="s">
        <v>121</v>
      </c>
      <c r="AE67" s="15">
        <f>VLOOKUP(A:A,[1]TDSheet!$A:$AE,31,0)</f>
        <v>0</v>
      </c>
      <c r="AF67" s="15">
        <f t="shared" si="13"/>
        <v>0</v>
      </c>
      <c r="AG67" s="15"/>
      <c r="AH67" s="15"/>
      <c r="AI67" s="15"/>
    </row>
    <row r="68" spans="1:35" s="1" customFormat="1" ht="11.1" customHeight="1" outlineLevel="1" x14ac:dyDescent="0.2">
      <c r="A68" s="7" t="s">
        <v>70</v>
      </c>
      <c r="B68" s="7" t="s">
        <v>9</v>
      </c>
      <c r="C68" s="8">
        <v>60.79</v>
      </c>
      <c r="D68" s="8">
        <v>91.725999999999999</v>
      </c>
      <c r="E68" s="8">
        <v>60.713999999999999</v>
      </c>
      <c r="F68" s="8">
        <v>85.546999999999997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71</v>
      </c>
      <c r="J68" s="15">
        <f t="shared" si="9"/>
        <v>-10.286000000000001</v>
      </c>
      <c r="K68" s="15">
        <f>VLOOKUP(A:A,[1]TDSheet!$A:$L,12,0)</f>
        <v>40</v>
      </c>
      <c r="L68" s="15">
        <f>VLOOKUP(A:A,[1]TDSheet!$A:$M,13,0)</f>
        <v>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10"/>
        <v>12.142799999999999</v>
      </c>
      <c r="T68" s="17"/>
      <c r="U68" s="18">
        <f t="shared" si="11"/>
        <v>10.339213361004052</v>
      </c>
      <c r="V68" s="15">
        <f t="shared" si="12"/>
        <v>7.0450802121421745</v>
      </c>
      <c r="W68" s="15"/>
      <c r="X68" s="15"/>
      <c r="Y68" s="15"/>
      <c r="Z68" s="15">
        <f>VLOOKUP(A:A,[1]TDSheet!$A:$Z,26,0)</f>
        <v>15.884</v>
      </c>
      <c r="AA68" s="15">
        <f>VLOOKUP(A:A,[1]TDSheet!$A:$AA,27,0)</f>
        <v>14.1394</v>
      </c>
      <c r="AB68" s="15">
        <f>VLOOKUP(A:A,[1]TDSheet!$A:$AB,28,0)</f>
        <v>17.8688</v>
      </c>
      <c r="AC68" s="15">
        <f>VLOOKUP(A:A,[3]TDSheet!$A:$D,4,0)</f>
        <v>15.305999999999999</v>
      </c>
      <c r="AD68" s="15">
        <f>VLOOKUP(A:A,[1]TDSheet!$A:$AD,30,0)</f>
        <v>0</v>
      </c>
      <c r="AE68" s="15">
        <f>VLOOKUP(A:A,[1]TDSheet!$A:$AE,31,0)</f>
        <v>0</v>
      </c>
      <c r="AF68" s="15">
        <f t="shared" si="13"/>
        <v>0</v>
      </c>
      <c r="AG68" s="15"/>
      <c r="AH68" s="15"/>
      <c r="AI68" s="15"/>
    </row>
    <row r="69" spans="1:35" s="1" customFormat="1" ht="11.1" customHeight="1" outlineLevel="1" x14ac:dyDescent="0.2">
      <c r="A69" s="7" t="s">
        <v>71</v>
      </c>
      <c r="B69" s="7" t="s">
        <v>8</v>
      </c>
      <c r="C69" s="8">
        <v>1735</v>
      </c>
      <c r="D69" s="8">
        <v>1036</v>
      </c>
      <c r="E69" s="8">
        <v>1688</v>
      </c>
      <c r="F69" s="8">
        <v>1044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1740</v>
      </c>
      <c r="J69" s="15">
        <f t="shared" si="9"/>
        <v>-52</v>
      </c>
      <c r="K69" s="15">
        <f>VLOOKUP(A:A,[1]TDSheet!$A:$L,12,0)</f>
        <v>720</v>
      </c>
      <c r="L69" s="15">
        <f>VLOOKUP(A:A,[1]TDSheet!$A:$M,13,0)</f>
        <v>80</v>
      </c>
      <c r="M69" s="15">
        <f>VLOOKUP(A:A,[1]TDSheet!$A:$T,20,0)</f>
        <v>720</v>
      </c>
      <c r="N69" s="15"/>
      <c r="O69" s="15"/>
      <c r="P69" s="15"/>
      <c r="Q69" s="15"/>
      <c r="R69" s="15"/>
      <c r="S69" s="15">
        <f t="shared" si="10"/>
        <v>337.6</v>
      </c>
      <c r="T69" s="17">
        <v>600</v>
      </c>
      <c r="U69" s="18">
        <f t="shared" si="11"/>
        <v>9.3720379146919424</v>
      </c>
      <c r="V69" s="15">
        <f t="shared" si="12"/>
        <v>3.0924170616113744</v>
      </c>
      <c r="W69" s="15"/>
      <c r="X69" s="15"/>
      <c r="Y69" s="15">
        <v>600</v>
      </c>
      <c r="Z69" s="15">
        <f>VLOOKUP(A:A,[1]TDSheet!$A:$Z,26,0)</f>
        <v>367.8</v>
      </c>
      <c r="AA69" s="15">
        <f>VLOOKUP(A:A,[1]TDSheet!$A:$AA,27,0)</f>
        <v>325.8</v>
      </c>
      <c r="AB69" s="15">
        <f>VLOOKUP(A:A,[1]TDSheet!$A:$AB,28,0)</f>
        <v>337</v>
      </c>
      <c r="AC69" s="15">
        <f>VLOOKUP(A:A,[3]TDSheet!$A:$D,4,0)</f>
        <v>301</v>
      </c>
      <c r="AD69" s="15">
        <f>VLOOKUP(A:A,[1]TDSheet!$A:$AD,30,0)</f>
        <v>0</v>
      </c>
      <c r="AE69" s="15">
        <f>VLOOKUP(A:A,[1]TDSheet!$A:$AE,31,0)</f>
        <v>0</v>
      </c>
      <c r="AF69" s="15">
        <f t="shared" si="13"/>
        <v>240</v>
      </c>
      <c r="AG69" s="15"/>
      <c r="AH69" s="15"/>
      <c r="AI69" s="15"/>
    </row>
    <row r="70" spans="1:35" s="1" customFormat="1" ht="11.1" customHeight="1" outlineLevel="1" x14ac:dyDescent="0.2">
      <c r="A70" s="7" t="s">
        <v>72</v>
      </c>
      <c r="B70" s="7" t="s">
        <v>8</v>
      </c>
      <c r="C70" s="8">
        <v>2546</v>
      </c>
      <c r="D70" s="8">
        <v>2314</v>
      </c>
      <c r="E70" s="8">
        <v>2513</v>
      </c>
      <c r="F70" s="8">
        <v>1931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2960</v>
      </c>
      <c r="J70" s="15">
        <f t="shared" si="9"/>
        <v>-447</v>
      </c>
      <c r="K70" s="15">
        <f>VLOOKUP(A:A,[1]TDSheet!$A:$L,12,0)</f>
        <v>1200</v>
      </c>
      <c r="L70" s="15">
        <f>VLOOKUP(A:A,[1]TDSheet!$A:$M,13,0)</f>
        <v>200</v>
      </c>
      <c r="M70" s="15">
        <f>VLOOKUP(A:A,[1]TDSheet!$A:$T,20,0)</f>
        <v>1800</v>
      </c>
      <c r="N70" s="15"/>
      <c r="O70" s="15"/>
      <c r="P70" s="15"/>
      <c r="Q70" s="15"/>
      <c r="R70" s="15"/>
      <c r="S70" s="15">
        <f t="shared" si="10"/>
        <v>502.6</v>
      </c>
      <c r="T70" s="17"/>
      <c r="U70" s="18">
        <f t="shared" si="11"/>
        <v>10.208913649025069</v>
      </c>
      <c r="V70" s="15">
        <f t="shared" si="12"/>
        <v>3.8420214882610426</v>
      </c>
      <c r="W70" s="15"/>
      <c r="X70" s="15"/>
      <c r="Y70" s="15"/>
      <c r="Z70" s="15">
        <f>VLOOKUP(A:A,[1]TDSheet!$A:$Z,26,0)</f>
        <v>608</v>
      </c>
      <c r="AA70" s="15">
        <f>VLOOKUP(A:A,[1]TDSheet!$A:$AA,27,0)</f>
        <v>507.2</v>
      </c>
      <c r="AB70" s="15">
        <f>VLOOKUP(A:A,[1]TDSheet!$A:$AB,28,0)</f>
        <v>571</v>
      </c>
      <c r="AC70" s="15">
        <f>VLOOKUP(A:A,[3]TDSheet!$A:$D,4,0)</f>
        <v>463</v>
      </c>
      <c r="AD70" s="15">
        <f>VLOOKUP(A:A,[1]TDSheet!$A:$AD,30,0)</f>
        <v>0</v>
      </c>
      <c r="AE70" s="15">
        <f>VLOOKUP(A:A,[1]TDSheet!$A:$AE,31,0)</f>
        <v>0</v>
      </c>
      <c r="AF70" s="15">
        <f t="shared" si="13"/>
        <v>0</v>
      </c>
      <c r="AG70" s="15"/>
      <c r="AH70" s="15"/>
      <c r="AI70" s="15"/>
    </row>
    <row r="71" spans="1:35" s="1" customFormat="1" ht="11.1" customHeight="1" outlineLevel="1" x14ac:dyDescent="0.2">
      <c r="A71" s="7" t="s">
        <v>73</v>
      </c>
      <c r="B71" s="7" t="s">
        <v>9</v>
      </c>
      <c r="C71" s="8">
        <v>162.29</v>
      </c>
      <c r="D71" s="8">
        <v>86.093999999999994</v>
      </c>
      <c r="E71" s="8">
        <v>143.613</v>
      </c>
      <c r="F71" s="8">
        <v>101.71899999999999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139.5</v>
      </c>
      <c r="J71" s="15">
        <f t="shared" si="9"/>
        <v>4.1129999999999995</v>
      </c>
      <c r="K71" s="15">
        <f>VLOOKUP(A:A,[1]TDSheet!$A:$L,12,0)</f>
        <v>60</v>
      </c>
      <c r="L71" s="15">
        <f>VLOOKUP(A:A,[1]TDSheet!$A:$M,13,0)</f>
        <v>0</v>
      </c>
      <c r="M71" s="15">
        <f>VLOOKUP(A:A,[1]TDSheet!$A:$T,20,0)</f>
        <v>40</v>
      </c>
      <c r="N71" s="15"/>
      <c r="O71" s="15"/>
      <c r="P71" s="15"/>
      <c r="Q71" s="15"/>
      <c r="R71" s="15"/>
      <c r="S71" s="15">
        <f t="shared" si="10"/>
        <v>28.7226</v>
      </c>
      <c r="T71" s="17">
        <v>60</v>
      </c>
      <c r="U71" s="18">
        <f t="shared" si="11"/>
        <v>9.1119536532208087</v>
      </c>
      <c r="V71" s="15">
        <f t="shared" si="12"/>
        <v>3.541427308112775</v>
      </c>
      <c r="W71" s="15"/>
      <c r="X71" s="15"/>
      <c r="Y71" s="15">
        <v>60</v>
      </c>
      <c r="Z71" s="15">
        <f>VLOOKUP(A:A,[1]TDSheet!$A:$Z,26,0)</f>
        <v>30.148399999999999</v>
      </c>
      <c r="AA71" s="15">
        <f>VLOOKUP(A:A,[1]TDSheet!$A:$AA,27,0)</f>
        <v>31.956599999999998</v>
      </c>
      <c r="AB71" s="15">
        <f>VLOOKUP(A:A,[1]TDSheet!$A:$AB,28,0)</f>
        <v>31.126799999999996</v>
      </c>
      <c r="AC71" s="15">
        <f>VLOOKUP(A:A,[3]TDSheet!$A:$D,4,0)</f>
        <v>29.463999999999999</v>
      </c>
      <c r="AD71" s="15">
        <f>VLOOKUP(A:A,[1]TDSheet!$A:$AD,30,0)</f>
        <v>0</v>
      </c>
      <c r="AE71" s="15">
        <f>VLOOKUP(A:A,[1]TDSheet!$A:$AE,31,0)</f>
        <v>0</v>
      </c>
      <c r="AF71" s="15">
        <f t="shared" si="13"/>
        <v>60</v>
      </c>
      <c r="AG71" s="15"/>
      <c r="AH71" s="15"/>
      <c r="AI71" s="15"/>
    </row>
    <row r="72" spans="1:35" s="1" customFormat="1" ht="11.1" customHeight="1" outlineLevel="1" x14ac:dyDescent="0.2">
      <c r="A72" s="7" t="s">
        <v>74</v>
      </c>
      <c r="B72" s="7" t="s">
        <v>8</v>
      </c>
      <c r="C72" s="8">
        <v>324</v>
      </c>
      <c r="D72" s="8">
        <v>134</v>
      </c>
      <c r="E72" s="8">
        <v>253</v>
      </c>
      <c r="F72" s="8">
        <v>156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306</v>
      </c>
      <c r="J72" s="15">
        <f t="shared" ref="J72:J97" si="14">E72-I72</f>
        <v>-53</v>
      </c>
      <c r="K72" s="15">
        <f>VLOOKUP(A:A,[1]TDSheet!$A:$L,12,0)</f>
        <v>80</v>
      </c>
      <c r="L72" s="15">
        <f>VLOOKUP(A:A,[1]TDSheet!$A:$M,13,0)</f>
        <v>0</v>
      </c>
      <c r="M72" s="15">
        <f>VLOOKUP(A:A,[1]TDSheet!$A:$T,20,0)</f>
        <v>120</v>
      </c>
      <c r="N72" s="15"/>
      <c r="O72" s="15"/>
      <c r="P72" s="15"/>
      <c r="Q72" s="15"/>
      <c r="R72" s="15"/>
      <c r="S72" s="15">
        <f t="shared" ref="S72:S97" si="15">E72/5</f>
        <v>50.6</v>
      </c>
      <c r="T72" s="17">
        <v>120</v>
      </c>
      <c r="U72" s="18">
        <f t="shared" ref="U72:U97" si="16">(F72+K72+L72+M72+T72)/S72</f>
        <v>9.4071146245059278</v>
      </c>
      <c r="V72" s="15">
        <f t="shared" ref="V72:V97" si="17">F72/S72</f>
        <v>3.0830039525691699</v>
      </c>
      <c r="W72" s="15"/>
      <c r="X72" s="15"/>
      <c r="Y72" s="15">
        <v>120</v>
      </c>
      <c r="Z72" s="15">
        <f>VLOOKUP(A:A,[1]TDSheet!$A:$Z,26,0)</f>
        <v>62.2</v>
      </c>
      <c r="AA72" s="15">
        <f>VLOOKUP(A:A,[1]TDSheet!$A:$AA,27,0)</f>
        <v>45.4</v>
      </c>
      <c r="AB72" s="15">
        <f>VLOOKUP(A:A,[1]TDSheet!$A:$AB,28,0)</f>
        <v>47.8</v>
      </c>
      <c r="AC72" s="15">
        <f>VLOOKUP(A:A,[3]TDSheet!$A:$D,4,0)</f>
        <v>39</v>
      </c>
      <c r="AD72" s="15">
        <f>VLOOKUP(A:A,[1]TDSheet!$A:$AD,30,0)</f>
        <v>0</v>
      </c>
      <c r="AE72" s="15">
        <f>VLOOKUP(A:A,[1]TDSheet!$A:$AE,31,0)</f>
        <v>0</v>
      </c>
      <c r="AF72" s="15">
        <f t="shared" ref="AF72:AF97" si="18">T72*G72</f>
        <v>36</v>
      </c>
      <c r="AG72" s="15"/>
      <c r="AH72" s="15"/>
      <c r="AI72" s="15"/>
    </row>
    <row r="73" spans="1:35" s="1" customFormat="1" ht="11.1" customHeight="1" outlineLevel="1" x14ac:dyDescent="0.2">
      <c r="A73" s="7" t="s">
        <v>75</v>
      </c>
      <c r="B73" s="7" t="s">
        <v>8</v>
      </c>
      <c r="C73" s="8">
        <v>702</v>
      </c>
      <c r="D73" s="8">
        <v>171</v>
      </c>
      <c r="E73" s="8">
        <v>525</v>
      </c>
      <c r="F73" s="8">
        <v>293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556</v>
      </c>
      <c r="J73" s="15">
        <f t="shared" si="14"/>
        <v>-31</v>
      </c>
      <c r="K73" s="15">
        <f>VLOOKUP(A:A,[1]TDSheet!$A:$L,12,0)</f>
        <v>120</v>
      </c>
      <c r="L73" s="15">
        <f>VLOOKUP(A:A,[1]TDSheet!$A:$M,13,0)</f>
        <v>0</v>
      </c>
      <c r="M73" s="15">
        <f>VLOOKUP(A:A,[1]TDSheet!$A:$T,20,0)</f>
        <v>480</v>
      </c>
      <c r="N73" s="15"/>
      <c r="O73" s="15"/>
      <c r="P73" s="15"/>
      <c r="Q73" s="15"/>
      <c r="R73" s="15"/>
      <c r="S73" s="15">
        <f t="shared" si="15"/>
        <v>105</v>
      </c>
      <c r="T73" s="17">
        <v>120</v>
      </c>
      <c r="U73" s="18">
        <f t="shared" si="16"/>
        <v>9.6476190476190471</v>
      </c>
      <c r="V73" s="15">
        <f t="shared" si="17"/>
        <v>2.7904761904761903</v>
      </c>
      <c r="W73" s="15"/>
      <c r="X73" s="15"/>
      <c r="Y73" s="15">
        <v>120</v>
      </c>
      <c r="Z73" s="15">
        <f>VLOOKUP(A:A,[1]TDSheet!$A:$Z,26,0)</f>
        <v>133.4</v>
      </c>
      <c r="AA73" s="15">
        <f>VLOOKUP(A:A,[1]TDSheet!$A:$AA,27,0)</f>
        <v>115.8</v>
      </c>
      <c r="AB73" s="15">
        <f>VLOOKUP(A:A,[1]TDSheet!$A:$AB,28,0)</f>
        <v>95.6</v>
      </c>
      <c r="AC73" s="15">
        <f>VLOOKUP(A:A,[3]TDSheet!$A:$D,4,0)</f>
        <v>35</v>
      </c>
      <c r="AD73" s="15">
        <f>VLOOKUP(A:A,[1]TDSheet!$A:$AD,30,0)</f>
        <v>0</v>
      </c>
      <c r="AE73" s="15">
        <f>VLOOKUP(A:A,[1]TDSheet!$A:$AE,31,0)</f>
        <v>0</v>
      </c>
      <c r="AF73" s="15">
        <f t="shared" si="18"/>
        <v>36</v>
      </c>
      <c r="AG73" s="15"/>
      <c r="AH73" s="15"/>
      <c r="AI73" s="15"/>
    </row>
    <row r="74" spans="1:35" s="1" customFormat="1" ht="11.1" customHeight="1" outlineLevel="1" x14ac:dyDescent="0.2">
      <c r="A74" s="7" t="s">
        <v>76</v>
      </c>
      <c r="B74" s="7" t="s">
        <v>8</v>
      </c>
      <c r="C74" s="8">
        <v>1080</v>
      </c>
      <c r="D74" s="8">
        <v>286</v>
      </c>
      <c r="E74" s="8">
        <v>770</v>
      </c>
      <c r="F74" s="8">
        <v>574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786</v>
      </c>
      <c r="J74" s="15">
        <f t="shared" si="14"/>
        <v>-16</v>
      </c>
      <c r="K74" s="15">
        <f>VLOOKUP(A:A,[1]TDSheet!$A:$L,12,0)</f>
        <v>360</v>
      </c>
      <c r="L74" s="15">
        <f>VLOOKUP(A:A,[1]TDSheet!$A:$M,13,0)</f>
        <v>0</v>
      </c>
      <c r="M74" s="15">
        <f>VLOOKUP(A:A,[1]TDSheet!$A:$T,20,0)</f>
        <v>0</v>
      </c>
      <c r="N74" s="15"/>
      <c r="O74" s="15"/>
      <c r="P74" s="15"/>
      <c r="Q74" s="15"/>
      <c r="R74" s="15"/>
      <c r="S74" s="15">
        <f t="shared" si="15"/>
        <v>154</v>
      </c>
      <c r="T74" s="17">
        <v>480</v>
      </c>
      <c r="U74" s="18">
        <f t="shared" si="16"/>
        <v>9.1818181818181817</v>
      </c>
      <c r="V74" s="15">
        <f t="shared" si="17"/>
        <v>3.7272727272727271</v>
      </c>
      <c r="W74" s="15"/>
      <c r="X74" s="15"/>
      <c r="Y74" s="15">
        <v>480</v>
      </c>
      <c r="Z74" s="15">
        <f>VLOOKUP(A:A,[1]TDSheet!$A:$Z,26,0)</f>
        <v>181.4</v>
      </c>
      <c r="AA74" s="15">
        <f>VLOOKUP(A:A,[1]TDSheet!$A:$AA,27,0)</f>
        <v>183.6</v>
      </c>
      <c r="AB74" s="15">
        <f>VLOOKUP(A:A,[1]TDSheet!$A:$AB,28,0)</f>
        <v>164.6</v>
      </c>
      <c r="AC74" s="15">
        <f>VLOOKUP(A:A,[3]TDSheet!$A:$D,4,0)</f>
        <v>222</v>
      </c>
      <c r="AD74" s="15">
        <f>VLOOKUP(A:A,[1]TDSheet!$A:$AD,30,0)</f>
        <v>0</v>
      </c>
      <c r="AE74" s="15">
        <f>VLOOKUP(A:A,[1]TDSheet!$A:$AE,31,0)</f>
        <v>0</v>
      </c>
      <c r="AF74" s="15">
        <f t="shared" si="18"/>
        <v>67.2</v>
      </c>
      <c r="AG74" s="15"/>
      <c r="AH74" s="15"/>
      <c r="AI74" s="15"/>
    </row>
    <row r="75" spans="1:35" s="1" customFormat="1" ht="11.1" customHeight="1" outlineLevel="1" x14ac:dyDescent="0.2">
      <c r="A75" s="7" t="s">
        <v>77</v>
      </c>
      <c r="B75" s="7" t="s">
        <v>8</v>
      </c>
      <c r="C75" s="8">
        <v>43</v>
      </c>
      <c r="D75" s="8"/>
      <c r="E75" s="8">
        <v>7</v>
      </c>
      <c r="F75" s="8">
        <v>29</v>
      </c>
      <c r="G75" s="1">
        <f>VLOOKUP(A:A,[1]TDSheet!$A:$G,7,0)</f>
        <v>0</v>
      </c>
      <c r="H75" s="1">
        <f>VLOOKUP(A:A,[1]TDSheet!$A:$H,8,0)</f>
        <v>60</v>
      </c>
      <c r="I75" s="15">
        <f>VLOOKUP(A:A,[2]TDSheet!$A:$F,6,0)</f>
        <v>7</v>
      </c>
      <c r="J75" s="15">
        <f t="shared" si="14"/>
        <v>0</v>
      </c>
      <c r="K75" s="15">
        <f>VLOOKUP(A:A,[1]TDSheet!$A:$L,12,0)</f>
        <v>0</v>
      </c>
      <c r="L75" s="15">
        <f>VLOOKUP(A:A,[1]TDSheet!$A:$M,13,0)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5"/>
        <v>1.4</v>
      </c>
      <c r="T75" s="17"/>
      <c r="U75" s="18">
        <f t="shared" si="16"/>
        <v>20.714285714285715</v>
      </c>
      <c r="V75" s="15">
        <f t="shared" si="17"/>
        <v>20.714285714285715</v>
      </c>
      <c r="W75" s="15"/>
      <c r="X75" s="15"/>
      <c r="Y75" s="15"/>
      <c r="Z75" s="15">
        <f>VLOOKUP(A:A,[1]TDSheet!$A:$Z,26,0)</f>
        <v>12.6</v>
      </c>
      <c r="AA75" s="15">
        <f>VLOOKUP(A:A,[1]TDSheet!$A:$AA,27,0)</f>
        <v>14.2</v>
      </c>
      <c r="AB75" s="15">
        <f>VLOOKUP(A:A,[1]TDSheet!$A:$AB,28,0)</f>
        <v>5.6</v>
      </c>
      <c r="AC75" s="15">
        <f>VLOOKUP(A:A,[3]TDSheet!$A:$D,4,0)</f>
        <v>1</v>
      </c>
      <c r="AD75" s="20" t="s">
        <v>122</v>
      </c>
      <c r="AE75" s="15">
        <f>VLOOKUP(A:A,[1]TDSheet!$A:$AE,31,0)</f>
        <v>0</v>
      </c>
      <c r="AF75" s="15">
        <f t="shared" si="18"/>
        <v>0</v>
      </c>
      <c r="AG75" s="15"/>
      <c r="AH75" s="15"/>
      <c r="AI75" s="15"/>
    </row>
    <row r="76" spans="1:35" s="1" customFormat="1" ht="11.1" customHeight="1" outlineLevel="1" x14ac:dyDescent="0.2">
      <c r="A76" s="7" t="s">
        <v>78</v>
      </c>
      <c r="B76" s="7" t="s">
        <v>8</v>
      </c>
      <c r="C76" s="8">
        <v>32</v>
      </c>
      <c r="D76" s="8">
        <v>39</v>
      </c>
      <c r="E76" s="8">
        <v>42</v>
      </c>
      <c r="F76" s="8">
        <v>29</v>
      </c>
      <c r="G76" s="1">
        <f>VLOOKUP(A:A,[1]TDSheet!$A:$G,7,0)</f>
        <v>0.84</v>
      </c>
      <c r="H76" s="1">
        <f>VLOOKUP(A:A,[1]TDSheet!$A:$H,8,0)</f>
        <v>50</v>
      </c>
      <c r="I76" s="15">
        <f>VLOOKUP(A:A,[2]TDSheet!$A:$F,6,0)</f>
        <v>43</v>
      </c>
      <c r="J76" s="15">
        <f t="shared" si="14"/>
        <v>-1</v>
      </c>
      <c r="K76" s="15">
        <f>VLOOKUP(A:A,[1]TDSheet!$A:$L,12,0)</f>
        <v>0</v>
      </c>
      <c r="L76" s="15">
        <f>VLOOKUP(A:A,[1]TDSheet!$A:$M,13,0)</f>
        <v>0</v>
      </c>
      <c r="M76" s="15">
        <f>VLOOKUP(A:A,[1]TDSheet!$A:$T,20,0)</f>
        <v>30</v>
      </c>
      <c r="N76" s="15"/>
      <c r="O76" s="15"/>
      <c r="P76" s="15"/>
      <c r="Q76" s="15"/>
      <c r="R76" s="15"/>
      <c r="S76" s="15">
        <f t="shared" si="15"/>
        <v>8.4</v>
      </c>
      <c r="T76" s="17">
        <v>30</v>
      </c>
      <c r="U76" s="18">
        <f t="shared" si="16"/>
        <v>10.595238095238095</v>
      </c>
      <c r="V76" s="15">
        <f t="shared" si="17"/>
        <v>3.4523809523809521</v>
      </c>
      <c r="W76" s="15"/>
      <c r="X76" s="15"/>
      <c r="Y76" s="15">
        <v>30</v>
      </c>
      <c r="Z76" s="15">
        <f>VLOOKUP(A:A,[1]TDSheet!$A:$Z,26,0)</f>
        <v>10.4</v>
      </c>
      <c r="AA76" s="15">
        <f>VLOOKUP(A:A,[1]TDSheet!$A:$AA,27,0)</f>
        <v>7.8</v>
      </c>
      <c r="AB76" s="15">
        <f>VLOOKUP(A:A,[1]TDSheet!$A:$AB,28,0)</f>
        <v>7.6</v>
      </c>
      <c r="AC76" s="15">
        <f>VLOOKUP(A:A,[3]TDSheet!$A:$D,4,0)</f>
        <v>8</v>
      </c>
      <c r="AD76" s="15">
        <f>VLOOKUP(A:A,[1]TDSheet!$A:$AD,30,0)</f>
        <v>0</v>
      </c>
      <c r="AE76" s="15">
        <f>VLOOKUP(A:A,[1]TDSheet!$A:$AE,31,0)</f>
        <v>0</v>
      </c>
      <c r="AF76" s="15">
        <f t="shared" si="18"/>
        <v>25.2</v>
      </c>
      <c r="AG76" s="15"/>
      <c r="AH76" s="15"/>
      <c r="AI76" s="15"/>
    </row>
    <row r="77" spans="1:35" s="1" customFormat="1" ht="11.1" customHeight="1" outlineLevel="1" x14ac:dyDescent="0.2">
      <c r="A77" s="7" t="s">
        <v>79</v>
      </c>
      <c r="B77" s="7" t="s">
        <v>8</v>
      </c>
      <c r="C77" s="8">
        <v>2975</v>
      </c>
      <c r="D77" s="8">
        <v>1537</v>
      </c>
      <c r="E77" s="8">
        <v>2541</v>
      </c>
      <c r="F77" s="8">
        <v>1870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2635</v>
      </c>
      <c r="J77" s="15">
        <f t="shared" si="14"/>
        <v>-94</v>
      </c>
      <c r="K77" s="15">
        <f>VLOOKUP(A:A,[1]TDSheet!$A:$L,12,0)</f>
        <v>1200</v>
      </c>
      <c r="L77" s="15">
        <f>VLOOKUP(A:A,[1]TDSheet!$A:$M,13,0)</f>
        <v>0</v>
      </c>
      <c r="M77" s="15">
        <f>VLOOKUP(A:A,[1]TDSheet!$A:$T,20,0)</f>
        <v>1400</v>
      </c>
      <c r="N77" s="15"/>
      <c r="O77" s="15"/>
      <c r="P77" s="15"/>
      <c r="Q77" s="15"/>
      <c r="R77" s="15"/>
      <c r="S77" s="15">
        <f t="shared" si="15"/>
        <v>508.2</v>
      </c>
      <c r="T77" s="17">
        <v>600</v>
      </c>
      <c r="U77" s="18">
        <f t="shared" si="16"/>
        <v>9.9763872491145218</v>
      </c>
      <c r="V77" s="15">
        <f t="shared" si="17"/>
        <v>3.6796536796536796</v>
      </c>
      <c r="W77" s="15"/>
      <c r="X77" s="15"/>
      <c r="Y77" s="15">
        <v>600</v>
      </c>
      <c r="Z77" s="15">
        <f>VLOOKUP(A:A,[1]TDSheet!$A:$Z,26,0)</f>
        <v>569.20000000000005</v>
      </c>
      <c r="AA77" s="15">
        <f>VLOOKUP(A:A,[1]TDSheet!$A:$AA,27,0)</f>
        <v>543.20000000000005</v>
      </c>
      <c r="AB77" s="15">
        <f>VLOOKUP(A:A,[1]TDSheet!$A:$AB,28,0)</f>
        <v>539</v>
      </c>
      <c r="AC77" s="15">
        <f>VLOOKUP(A:A,[3]TDSheet!$A:$D,4,0)</f>
        <v>440</v>
      </c>
      <c r="AD77" s="15">
        <f>VLOOKUP(A:A,[1]TDSheet!$A:$AD,30,0)</f>
        <v>0</v>
      </c>
      <c r="AE77" s="15">
        <f>VLOOKUP(A:A,[1]TDSheet!$A:$AE,31,0)</f>
        <v>0</v>
      </c>
      <c r="AF77" s="15">
        <f t="shared" si="18"/>
        <v>210</v>
      </c>
      <c r="AG77" s="15"/>
      <c r="AH77" s="15"/>
      <c r="AI77" s="15"/>
    </row>
    <row r="78" spans="1:35" s="1" customFormat="1" ht="11.1" customHeight="1" outlineLevel="1" x14ac:dyDescent="0.2">
      <c r="A78" s="7" t="s">
        <v>80</v>
      </c>
      <c r="B78" s="7" t="s">
        <v>9</v>
      </c>
      <c r="C78" s="8">
        <v>56.353999999999999</v>
      </c>
      <c r="D78" s="8">
        <v>129.81399999999999</v>
      </c>
      <c r="E78" s="8">
        <v>70.492000000000004</v>
      </c>
      <c r="F78" s="8">
        <v>98.896000000000001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88.4</v>
      </c>
      <c r="J78" s="15">
        <f t="shared" si="14"/>
        <v>-17.908000000000001</v>
      </c>
      <c r="K78" s="15">
        <f>VLOOKUP(A:A,[1]TDSheet!$A:$L,12,0)</f>
        <v>50</v>
      </c>
      <c r="L78" s="15">
        <f>VLOOKUP(A:A,[1]TDSheet!$A:$M,13,0)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5"/>
        <v>14.098400000000002</v>
      </c>
      <c r="T78" s="17"/>
      <c r="U78" s="18">
        <f t="shared" si="16"/>
        <v>10.561198433864835</v>
      </c>
      <c r="V78" s="15">
        <f t="shared" si="17"/>
        <v>7.0146967031719907</v>
      </c>
      <c r="W78" s="15"/>
      <c r="X78" s="15"/>
      <c r="Y78" s="15"/>
      <c r="Z78" s="15">
        <f>VLOOKUP(A:A,[1]TDSheet!$A:$Z,26,0)</f>
        <v>13.0892</v>
      </c>
      <c r="AA78" s="15">
        <f>VLOOKUP(A:A,[1]TDSheet!$A:$AA,27,0)</f>
        <v>12.7896</v>
      </c>
      <c r="AB78" s="15">
        <f>VLOOKUP(A:A,[1]TDSheet!$A:$AB,28,0)</f>
        <v>17.771599999999999</v>
      </c>
      <c r="AC78" s="15">
        <f>VLOOKUP(A:A,[3]TDSheet!$A:$D,4,0)</f>
        <v>19.62</v>
      </c>
      <c r="AD78" s="15" t="str">
        <f>VLOOKUP(A:A,[1]TDSheet!$A:$AD,30,0)</f>
        <v>увел</v>
      </c>
      <c r="AE78" s="15" t="e">
        <f>VLOOKUP(A:A,[1]TDSheet!$A:$AE,31,0)</f>
        <v>#N/A</v>
      </c>
      <c r="AF78" s="15">
        <f t="shared" si="18"/>
        <v>0</v>
      </c>
      <c r="AG78" s="15"/>
      <c r="AH78" s="15"/>
      <c r="AI78" s="15"/>
    </row>
    <row r="79" spans="1:35" s="1" customFormat="1" ht="11.1" customHeight="1" outlineLevel="1" x14ac:dyDescent="0.2">
      <c r="A79" s="7" t="s">
        <v>81</v>
      </c>
      <c r="B79" s="7" t="s">
        <v>9</v>
      </c>
      <c r="C79" s="8">
        <v>422.61099999999999</v>
      </c>
      <c r="D79" s="8">
        <v>370.54300000000001</v>
      </c>
      <c r="E79" s="8">
        <v>464.99</v>
      </c>
      <c r="F79" s="8">
        <v>316.97800000000001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455.2</v>
      </c>
      <c r="J79" s="15">
        <f t="shared" si="14"/>
        <v>9.7900000000000205</v>
      </c>
      <c r="K79" s="15">
        <f>VLOOKUP(A:A,[1]TDSheet!$A:$L,12,0)</f>
        <v>220</v>
      </c>
      <c r="L79" s="15">
        <f>VLOOKUP(A:A,[1]TDSheet!$A:$M,13,0)</f>
        <v>50</v>
      </c>
      <c r="M79" s="15">
        <f>VLOOKUP(A:A,[1]TDSheet!$A:$T,20,0)</f>
        <v>120</v>
      </c>
      <c r="N79" s="15"/>
      <c r="O79" s="15"/>
      <c r="P79" s="15"/>
      <c r="Q79" s="15"/>
      <c r="R79" s="15"/>
      <c r="S79" s="15">
        <f t="shared" si="15"/>
        <v>92.998000000000005</v>
      </c>
      <c r="T79" s="17">
        <v>150</v>
      </c>
      <c r="U79" s="18">
        <f t="shared" si="16"/>
        <v>9.2150153766747671</v>
      </c>
      <c r="V79" s="15">
        <f t="shared" si="17"/>
        <v>3.4084388911589496</v>
      </c>
      <c r="W79" s="15"/>
      <c r="X79" s="15"/>
      <c r="Y79" s="15">
        <v>150</v>
      </c>
      <c r="Z79" s="15">
        <f>VLOOKUP(A:A,[1]TDSheet!$A:$Z,26,0)</f>
        <v>78.653599999999997</v>
      </c>
      <c r="AA79" s="15">
        <f>VLOOKUP(A:A,[1]TDSheet!$A:$AA,27,0)</f>
        <v>87.583799999999997</v>
      </c>
      <c r="AB79" s="15">
        <f>VLOOKUP(A:A,[1]TDSheet!$A:$AB,28,0)</f>
        <v>99.784199999999998</v>
      </c>
      <c r="AC79" s="15">
        <f>VLOOKUP(A:A,[3]TDSheet!$A:$D,4,0)</f>
        <v>76.652000000000001</v>
      </c>
      <c r="AD79" s="15">
        <f>VLOOKUP(A:A,[1]TDSheet!$A:$AD,30,0)</f>
        <v>0</v>
      </c>
      <c r="AE79" s="15">
        <f>VLOOKUP(A:A,[1]TDSheet!$A:$AE,31,0)</f>
        <v>0</v>
      </c>
      <c r="AF79" s="15">
        <f t="shared" si="18"/>
        <v>150</v>
      </c>
      <c r="AG79" s="15"/>
      <c r="AH79" s="15"/>
      <c r="AI79" s="15"/>
    </row>
    <row r="80" spans="1:35" s="1" customFormat="1" ht="11.1" customHeight="1" outlineLevel="1" x14ac:dyDescent="0.2">
      <c r="A80" s="7" t="s">
        <v>82</v>
      </c>
      <c r="B80" s="7" t="s">
        <v>8</v>
      </c>
      <c r="C80" s="8">
        <v>2989</v>
      </c>
      <c r="D80" s="8">
        <v>1987</v>
      </c>
      <c r="E80" s="8">
        <v>3168</v>
      </c>
      <c r="F80" s="8">
        <v>1698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3260</v>
      </c>
      <c r="J80" s="15">
        <f t="shared" si="14"/>
        <v>-92</v>
      </c>
      <c r="K80" s="15">
        <f>VLOOKUP(A:A,[1]TDSheet!$A:$L,12,0)</f>
        <v>1400</v>
      </c>
      <c r="L80" s="15">
        <f>VLOOKUP(A:A,[1]TDSheet!$A:$M,13,0)</f>
        <v>400</v>
      </c>
      <c r="M80" s="15">
        <f>VLOOKUP(A:A,[1]TDSheet!$A:$T,20,0)</f>
        <v>1200</v>
      </c>
      <c r="N80" s="15"/>
      <c r="O80" s="15"/>
      <c r="P80" s="15"/>
      <c r="Q80" s="15"/>
      <c r="R80" s="15"/>
      <c r="S80" s="15">
        <f t="shared" si="15"/>
        <v>633.6</v>
      </c>
      <c r="T80" s="17">
        <v>1200</v>
      </c>
      <c r="U80" s="18">
        <f t="shared" si="16"/>
        <v>9.3087121212121211</v>
      </c>
      <c r="V80" s="15">
        <f t="shared" si="17"/>
        <v>2.6799242424242422</v>
      </c>
      <c r="W80" s="15"/>
      <c r="X80" s="15"/>
      <c r="Y80" s="15">
        <v>1200</v>
      </c>
      <c r="Z80" s="15">
        <f>VLOOKUP(A:A,[1]TDSheet!$A:$Z,26,0)</f>
        <v>681.2</v>
      </c>
      <c r="AA80" s="15">
        <f>VLOOKUP(A:A,[1]TDSheet!$A:$AA,27,0)</f>
        <v>522.4</v>
      </c>
      <c r="AB80" s="15">
        <f>VLOOKUP(A:A,[1]TDSheet!$A:$AB,28,0)</f>
        <v>622.79999999999995</v>
      </c>
      <c r="AC80" s="15">
        <f>VLOOKUP(A:A,[3]TDSheet!$A:$D,4,0)</f>
        <v>506</v>
      </c>
      <c r="AD80" s="15">
        <f>VLOOKUP(A:A,[1]TDSheet!$A:$AD,30,0)</f>
        <v>0</v>
      </c>
      <c r="AE80" s="15">
        <f>VLOOKUP(A:A,[1]TDSheet!$A:$AE,31,0)</f>
        <v>0</v>
      </c>
      <c r="AF80" s="15">
        <f t="shared" si="18"/>
        <v>420</v>
      </c>
      <c r="AG80" s="15"/>
      <c r="AH80" s="15"/>
      <c r="AI80" s="15"/>
    </row>
    <row r="81" spans="1:35" s="1" customFormat="1" ht="11.1" customHeight="1" outlineLevel="1" x14ac:dyDescent="0.2">
      <c r="A81" s="7" t="s">
        <v>83</v>
      </c>
      <c r="B81" s="7" t="s">
        <v>8</v>
      </c>
      <c r="C81" s="8">
        <v>1253</v>
      </c>
      <c r="D81" s="8">
        <v>41</v>
      </c>
      <c r="E81" s="8">
        <v>773</v>
      </c>
      <c r="F81" s="8">
        <v>492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812</v>
      </c>
      <c r="J81" s="15">
        <f t="shared" si="14"/>
        <v>-39</v>
      </c>
      <c r="K81" s="15">
        <f>VLOOKUP(A:A,[1]TDSheet!$A:$L,12,0)</f>
        <v>240</v>
      </c>
      <c r="L81" s="15">
        <f>VLOOKUP(A:A,[1]TDSheet!$A:$M,13,0)</f>
        <v>0</v>
      </c>
      <c r="M81" s="15">
        <f>VLOOKUP(A:A,[1]TDSheet!$A:$T,20,0)</f>
        <v>480</v>
      </c>
      <c r="N81" s="15"/>
      <c r="O81" s="15"/>
      <c r="P81" s="15"/>
      <c r="Q81" s="15"/>
      <c r="R81" s="15"/>
      <c r="S81" s="15">
        <f t="shared" si="15"/>
        <v>154.6</v>
      </c>
      <c r="T81" s="17">
        <v>240</v>
      </c>
      <c r="U81" s="18">
        <f t="shared" si="16"/>
        <v>9.3919793014230279</v>
      </c>
      <c r="V81" s="15">
        <f t="shared" si="17"/>
        <v>3.1824062095730921</v>
      </c>
      <c r="W81" s="15"/>
      <c r="X81" s="15"/>
      <c r="Y81" s="15">
        <v>240</v>
      </c>
      <c r="Z81" s="15">
        <f>VLOOKUP(A:A,[1]TDSheet!$A:$Z,26,0)</f>
        <v>193.2</v>
      </c>
      <c r="AA81" s="15">
        <f>VLOOKUP(A:A,[1]TDSheet!$A:$AA,27,0)</f>
        <v>192.8</v>
      </c>
      <c r="AB81" s="15">
        <f>VLOOKUP(A:A,[1]TDSheet!$A:$AB,28,0)</f>
        <v>150.19999999999999</v>
      </c>
      <c r="AC81" s="15">
        <f>VLOOKUP(A:A,[3]TDSheet!$A:$D,4,0)</f>
        <v>81</v>
      </c>
      <c r="AD81" s="15">
        <f>VLOOKUP(A:A,[1]TDSheet!$A:$AD,30,0)</f>
        <v>0</v>
      </c>
      <c r="AE81" s="15">
        <f>VLOOKUP(A:A,[1]TDSheet!$A:$AE,31,0)</f>
        <v>0</v>
      </c>
      <c r="AF81" s="15">
        <f t="shared" si="18"/>
        <v>72</v>
      </c>
      <c r="AG81" s="15"/>
      <c r="AH81" s="15"/>
      <c r="AI81" s="15"/>
    </row>
    <row r="82" spans="1:35" s="1" customFormat="1" ht="11.1" customHeight="1" outlineLevel="1" x14ac:dyDescent="0.2">
      <c r="A82" s="7" t="s">
        <v>84</v>
      </c>
      <c r="B82" s="7" t="s">
        <v>8</v>
      </c>
      <c r="C82" s="8">
        <v>16</v>
      </c>
      <c r="D82" s="8"/>
      <c r="E82" s="8">
        <v>12</v>
      </c>
      <c r="F82" s="8">
        <v>4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12</v>
      </c>
      <c r="J82" s="15">
        <f t="shared" si="14"/>
        <v>0</v>
      </c>
      <c r="K82" s="15">
        <f>VLOOKUP(A:A,[1]TDSheet!$A:$L,12,0)</f>
        <v>16</v>
      </c>
      <c r="L82" s="15">
        <f>VLOOKUP(A:A,[1]TDSheet!$A:$M,13,0)</f>
        <v>0</v>
      </c>
      <c r="M82" s="15">
        <f>VLOOKUP(A:A,[1]TDSheet!$A:$T,20,0)</f>
        <v>0</v>
      </c>
      <c r="N82" s="15"/>
      <c r="O82" s="15"/>
      <c r="P82" s="15"/>
      <c r="Q82" s="15"/>
      <c r="R82" s="15"/>
      <c r="S82" s="15">
        <f t="shared" si="15"/>
        <v>2.4</v>
      </c>
      <c r="T82" s="17"/>
      <c r="U82" s="18">
        <f t="shared" si="16"/>
        <v>8.3333333333333339</v>
      </c>
      <c r="V82" s="15">
        <f t="shared" si="17"/>
        <v>1.6666666666666667</v>
      </c>
      <c r="W82" s="15"/>
      <c r="X82" s="15"/>
      <c r="Y82" s="15"/>
      <c r="Z82" s="15">
        <f>VLOOKUP(A:A,[1]TDSheet!$A:$Z,26,0)</f>
        <v>2.2000000000000002</v>
      </c>
      <c r="AA82" s="15">
        <f>VLOOKUP(A:A,[1]TDSheet!$A:$AA,27,0)</f>
        <v>3</v>
      </c>
      <c r="AB82" s="15">
        <f>VLOOKUP(A:A,[1]TDSheet!$A:$AB,28,0)</f>
        <v>3.4</v>
      </c>
      <c r="AC82" s="15">
        <f>VLOOKUP(A:A,[3]TDSheet!$A:$D,4,0)</f>
        <v>5</v>
      </c>
      <c r="AD82" s="15">
        <f>VLOOKUP(A:A,[1]TDSheet!$A:$AD,30,0)</f>
        <v>0</v>
      </c>
      <c r="AE82" s="15">
        <f>VLOOKUP(A:A,[1]TDSheet!$A:$AE,31,0)</f>
        <v>0</v>
      </c>
      <c r="AF82" s="15">
        <f t="shared" si="18"/>
        <v>0</v>
      </c>
      <c r="AG82" s="15"/>
      <c r="AH82" s="15"/>
      <c r="AI82" s="15"/>
    </row>
    <row r="83" spans="1:35" s="1" customFormat="1" ht="11.1" customHeight="1" outlineLevel="1" x14ac:dyDescent="0.2">
      <c r="A83" s="7" t="s">
        <v>85</v>
      </c>
      <c r="B83" s="7" t="s">
        <v>8</v>
      </c>
      <c r="C83" s="8">
        <v>1681</v>
      </c>
      <c r="D83" s="8">
        <v>356</v>
      </c>
      <c r="E83" s="8">
        <v>1391</v>
      </c>
      <c r="F83" s="8">
        <v>622</v>
      </c>
      <c r="G83" s="1">
        <f>VLOOKUP(A:A,[1]TDSheet!$A:$G,7,0)</f>
        <v>0.3</v>
      </c>
      <c r="H83" s="1" t="e">
        <f>VLOOKUP(A:A,[1]TDSheet!$A:$H,8,0)</f>
        <v>#N/A</v>
      </c>
      <c r="I83" s="15">
        <f>VLOOKUP(A:A,[2]TDSheet!$A:$F,6,0)</f>
        <v>1426</v>
      </c>
      <c r="J83" s="15">
        <f t="shared" si="14"/>
        <v>-35</v>
      </c>
      <c r="K83" s="15">
        <f>VLOOKUP(A:A,[1]TDSheet!$A:$L,12,0)</f>
        <v>480</v>
      </c>
      <c r="L83" s="15">
        <f>VLOOKUP(A:A,[1]TDSheet!$A:$M,13,0)</f>
        <v>120</v>
      </c>
      <c r="M83" s="15">
        <f>VLOOKUP(A:A,[1]TDSheet!$A:$T,20,0)</f>
        <v>960</v>
      </c>
      <c r="N83" s="15"/>
      <c r="O83" s="15"/>
      <c r="P83" s="15"/>
      <c r="Q83" s="15"/>
      <c r="R83" s="15"/>
      <c r="S83" s="15">
        <f t="shared" si="15"/>
        <v>278.2</v>
      </c>
      <c r="T83" s="17">
        <v>480</v>
      </c>
      <c r="U83" s="18">
        <f t="shared" si="16"/>
        <v>9.5686556434219998</v>
      </c>
      <c r="V83" s="15">
        <f t="shared" si="17"/>
        <v>2.2358015815959744</v>
      </c>
      <c r="W83" s="15"/>
      <c r="X83" s="15"/>
      <c r="Y83" s="15">
        <v>480</v>
      </c>
      <c r="Z83" s="15">
        <f>VLOOKUP(A:A,[1]TDSheet!$A:$Z,26,0)</f>
        <v>301.8</v>
      </c>
      <c r="AA83" s="15">
        <f>VLOOKUP(A:A,[1]TDSheet!$A:$AA,27,0)</f>
        <v>275.39999999999998</v>
      </c>
      <c r="AB83" s="15">
        <f>VLOOKUP(A:A,[1]TDSheet!$A:$AB,28,0)</f>
        <v>248.6</v>
      </c>
      <c r="AC83" s="15">
        <f>VLOOKUP(A:A,[3]TDSheet!$A:$D,4,0)</f>
        <v>133</v>
      </c>
      <c r="AD83" s="15">
        <f>VLOOKUP(A:A,[1]TDSheet!$A:$AD,30,0)</f>
        <v>0</v>
      </c>
      <c r="AE83" s="15">
        <f>VLOOKUP(A:A,[1]TDSheet!$A:$AE,31,0)</f>
        <v>0</v>
      </c>
      <c r="AF83" s="15">
        <f t="shared" si="18"/>
        <v>144</v>
      </c>
      <c r="AG83" s="15"/>
      <c r="AH83" s="15"/>
      <c r="AI83" s="15"/>
    </row>
    <row r="84" spans="1:35" s="1" customFormat="1" ht="11.1" customHeight="1" outlineLevel="1" x14ac:dyDescent="0.2">
      <c r="A84" s="7" t="s">
        <v>86</v>
      </c>
      <c r="B84" s="7" t="s">
        <v>8</v>
      </c>
      <c r="C84" s="8">
        <v>1505</v>
      </c>
      <c r="D84" s="8">
        <v>718</v>
      </c>
      <c r="E84" s="8">
        <v>1414</v>
      </c>
      <c r="F84" s="8">
        <v>772</v>
      </c>
      <c r="G84" s="1">
        <f>VLOOKUP(A:A,[1]TDSheet!$A:$G,7,0)</f>
        <v>0.28000000000000003</v>
      </c>
      <c r="H84" s="1" t="e">
        <f>VLOOKUP(A:A,[1]TDSheet!$A:$H,8,0)</f>
        <v>#N/A</v>
      </c>
      <c r="I84" s="15">
        <f>VLOOKUP(A:A,[2]TDSheet!$A:$F,6,0)</f>
        <v>1452</v>
      </c>
      <c r="J84" s="15">
        <f t="shared" si="14"/>
        <v>-38</v>
      </c>
      <c r="K84" s="15">
        <f>VLOOKUP(A:A,[1]TDSheet!$A:$L,12,0)</f>
        <v>720</v>
      </c>
      <c r="L84" s="15">
        <f>VLOOKUP(A:A,[1]TDSheet!$A:$M,13,0)</f>
        <v>120</v>
      </c>
      <c r="M84" s="15">
        <f>VLOOKUP(A:A,[1]TDSheet!$A:$T,20,0)</f>
        <v>600</v>
      </c>
      <c r="N84" s="15"/>
      <c r="O84" s="15"/>
      <c r="P84" s="15"/>
      <c r="Q84" s="15"/>
      <c r="R84" s="15"/>
      <c r="S84" s="15">
        <f t="shared" si="15"/>
        <v>282.8</v>
      </c>
      <c r="T84" s="17">
        <v>480</v>
      </c>
      <c r="U84" s="18">
        <f t="shared" si="16"/>
        <v>9.5190947666195189</v>
      </c>
      <c r="V84" s="15">
        <f t="shared" si="17"/>
        <v>2.7298444130127297</v>
      </c>
      <c r="W84" s="15"/>
      <c r="X84" s="15"/>
      <c r="Y84" s="15">
        <v>480</v>
      </c>
      <c r="Z84" s="15">
        <f>VLOOKUP(A:A,[1]TDSheet!$A:$Z,26,0)</f>
        <v>288.2</v>
      </c>
      <c r="AA84" s="15">
        <f>VLOOKUP(A:A,[1]TDSheet!$A:$AA,27,0)</f>
        <v>284.60000000000002</v>
      </c>
      <c r="AB84" s="15">
        <f>VLOOKUP(A:A,[1]TDSheet!$A:$AB,28,0)</f>
        <v>276</v>
      </c>
      <c r="AC84" s="15">
        <f>VLOOKUP(A:A,[3]TDSheet!$A:$D,4,0)</f>
        <v>323</v>
      </c>
      <c r="AD84" s="15">
        <f>VLOOKUP(A:A,[1]TDSheet!$A:$AD,30,0)</f>
        <v>0</v>
      </c>
      <c r="AE84" s="15">
        <f>VLOOKUP(A:A,[1]TDSheet!$A:$AE,31,0)</f>
        <v>0</v>
      </c>
      <c r="AF84" s="15">
        <f t="shared" si="18"/>
        <v>134.4</v>
      </c>
      <c r="AG84" s="15"/>
      <c r="AH84" s="15"/>
      <c r="AI84" s="15"/>
    </row>
    <row r="85" spans="1:35" s="1" customFormat="1" ht="11.1" customHeight="1" outlineLevel="1" x14ac:dyDescent="0.2">
      <c r="A85" s="7" t="s">
        <v>87</v>
      </c>
      <c r="B85" s="7" t="s">
        <v>8</v>
      </c>
      <c r="C85" s="8">
        <v>39</v>
      </c>
      <c r="D85" s="8">
        <v>83</v>
      </c>
      <c r="E85" s="8">
        <v>41</v>
      </c>
      <c r="F85" s="8">
        <v>80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44</v>
      </c>
      <c r="J85" s="15">
        <f t="shared" si="14"/>
        <v>-3</v>
      </c>
      <c r="K85" s="15">
        <f>VLOOKUP(A:A,[1]TDSheet!$A:$L,12,0)</f>
        <v>0</v>
      </c>
      <c r="L85" s="15">
        <f>VLOOKUP(A:A,[1]TDSheet!$A:$M,13,0)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5"/>
        <v>8.1999999999999993</v>
      </c>
      <c r="T85" s="17"/>
      <c r="U85" s="18">
        <f t="shared" si="16"/>
        <v>9.7560975609756113</v>
      </c>
      <c r="V85" s="15">
        <f t="shared" si="17"/>
        <v>9.7560975609756113</v>
      </c>
      <c r="W85" s="15"/>
      <c r="X85" s="15"/>
      <c r="Y85" s="15"/>
      <c r="Z85" s="15">
        <f>VLOOKUP(A:A,[1]TDSheet!$A:$Z,26,0)</f>
        <v>13.6</v>
      </c>
      <c r="AA85" s="15">
        <f>VLOOKUP(A:A,[1]TDSheet!$A:$AA,27,0)</f>
        <v>12.2</v>
      </c>
      <c r="AB85" s="15">
        <f>VLOOKUP(A:A,[1]TDSheet!$A:$AB,28,0)</f>
        <v>13.4</v>
      </c>
      <c r="AC85" s="15">
        <f>VLOOKUP(A:A,[3]TDSheet!$A:$D,4,0)</f>
        <v>14</v>
      </c>
      <c r="AD85" s="15">
        <f>VLOOKUP(A:A,[1]TDSheet!$A:$AD,30,0)</f>
        <v>0</v>
      </c>
      <c r="AE85" s="15">
        <f>VLOOKUP(A:A,[1]TDSheet!$A:$AE,31,0)</f>
        <v>0</v>
      </c>
      <c r="AF85" s="15">
        <f t="shared" si="18"/>
        <v>0</v>
      </c>
      <c r="AG85" s="15"/>
      <c r="AH85" s="15"/>
      <c r="AI85" s="15"/>
    </row>
    <row r="86" spans="1:35" s="1" customFormat="1" ht="11.1" customHeight="1" outlineLevel="1" x14ac:dyDescent="0.2">
      <c r="A86" s="7" t="s">
        <v>88</v>
      </c>
      <c r="B86" s="7" t="s">
        <v>8</v>
      </c>
      <c r="C86" s="8">
        <v>4093</v>
      </c>
      <c r="D86" s="8">
        <v>1712</v>
      </c>
      <c r="E86" s="8">
        <v>3723</v>
      </c>
      <c r="F86" s="8">
        <v>2007</v>
      </c>
      <c r="G86" s="1">
        <f>VLOOKUP(A:A,[1]TDSheet!$A:$G,7,0)</f>
        <v>0.28000000000000003</v>
      </c>
      <c r="H86" s="1">
        <f>VLOOKUP(A:A,[1]TDSheet!$A:$H,8,0)</f>
        <v>45</v>
      </c>
      <c r="I86" s="15">
        <f>VLOOKUP(A:A,[2]TDSheet!$A:$F,6,0)</f>
        <v>3808</v>
      </c>
      <c r="J86" s="15">
        <f t="shared" si="14"/>
        <v>-85</v>
      </c>
      <c r="K86" s="15">
        <f>VLOOKUP(A:A,[1]TDSheet!$A:$L,12,0)</f>
        <v>1600</v>
      </c>
      <c r="L86" s="15">
        <f>VLOOKUP(A:A,[1]TDSheet!$A:$M,13,0)</f>
        <v>200</v>
      </c>
      <c r="M86" s="15">
        <f>VLOOKUP(A:A,[1]TDSheet!$A:$T,20,0)</f>
        <v>2000</v>
      </c>
      <c r="N86" s="15"/>
      <c r="O86" s="15"/>
      <c r="P86" s="15"/>
      <c r="Q86" s="15"/>
      <c r="R86" s="15"/>
      <c r="S86" s="15">
        <f t="shared" si="15"/>
        <v>744.6</v>
      </c>
      <c r="T86" s="17">
        <v>1200</v>
      </c>
      <c r="U86" s="18">
        <f t="shared" si="16"/>
        <v>9.4104217029277457</v>
      </c>
      <c r="V86" s="15">
        <f t="shared" si="17"/>
        <v>2.6954069298952459</v>
      </c>
      <c r="W86" s="15"/>
      <c r="X86" s="15"/>
      <c r="Y86" s="15">
        <v>1200</v>
      </c>
      <c r="Z86" s="15">
        <f>VLOOKUP(A:A,[1]TDSheet!$A:$Z,26,0)</f>
        <v>684</v>
      </c>
      <c r="AA86" s="15">
        <f>VLOOKUP(A:A,[1]TDSheet!$A:$AA,27,0)</f>
        <v>732.2</v>
      </c>
      <c r="AB86" s="15">
        <f>VLOOKUP(A:A,[1]TDSheet!$A:$AB,28,0)</f>
        <v>706</v>
      </c>
      <c r="AC86" s="15">
        <f>VLOOKUP(A:A,[3]TDSheet!$A:$D,4,0)</f>
        <v>487</v>
      </c>
      <c r="AD86" s="15">
        <f>VLOOKUP(A:A,[1]TDSheet!$A:$AD,30,0)</f>
        <v>0</v>
      </c>
      <c r="AE86" s="15">
        <f>VLOOKUP(A:A,[1]TDSheet!$A:$AE,31,0)</f>
        <v>0</v>
      </c>
      <c r="AF86" s="15">
        <f t="shared" si="18"/>
        <v>336.00000000000006</v>
      </c>
      <c r="AG86" s="15"/>
      <c r="AH86" s="15"/>
      <c r="AI86" s="15"/>
    </row>
    <row r="87" spans="1:35" s="1" customFormat="1" ht="11.1" customHeight="1" outlineLevel="1" x14ac:dyDescent="0.2">
      <c r="A87" s="7" t="s">
        <v>89</v>
      </c>
      <c r="B87" s="7" t="s">
        <v>8</v>
      </c>
      <c r="C87" s="8">
        <v>860</v>
      </c>
      <c r="D87" s="8">
        <v>662</v>
      </c>
      <c r="E87" s="8">
        <v>831</v>
      </c>
      <c r="F87" s="8">
        <v>678</v>
      </c>
      <c r="G87" s="1">
        <f>VLOOKUP(A:A,[1]TDSheet!$A:$G,7,0)</f>
        <v>0.28000000000000003</v>
      </c>
      <c r="H87" s="1" t="e">
        <f>VLOOKUP(A:A,[1]TDSheet!$A:$H,8,0)</f>
        <v>#N/A</v>
      </c>
      <c r="I87" s="15">
        <f>VLOOKUP(A:A,[2]TDSheet!$A:$F,6,0)</f>
        <v>973</v>
      </c>
      <c r="J87" s="15">
        <f t="shared" si="14"/>
        <v>-142</v>
      </c>
      <c r="K87" s="15">
        <f>VLOOKUP(A:A,[1]TDSheet!$A:$L,12,0)</f>
        <v>360</v>
      </c>
      <c r="L87" s="15">
        <f>VLOOKUP(A:A,[1]TDSheet!$A:$M,13,0)</f>
        <v>0</v>
      </c>
      <c r="M87" s="15">
        <f>VLOOKUP(A:A,[1]TDSheet!$A:$T,20,0)</f>
        <v>240</v>
      </c>
      <c r="N87" s="15"/>
      <c r="O87" s="15"/>
      <c r="P87" s="15"/>
      <c r="Q87" s="15"/>
      <c r="R87" s="15"/>
      <c r="S87" s="15">
        <f t="shared" si="15"/>
        <v>166.2</v>
      </c>
      <c r="T87" s="17">
        <v>240</v>
      </c>
      <c r="U87" s="18">
        <f t="shared" si="16"/>
        <v>9.1335740072202167</v>
      </c>
      <c r="V87" s="15">
        <f t="shared" si="17"/>
        <v>4.0794223826714804</v>
      </c>
      <c r="W87" s="15"/>
      <c r="X87" s="15"/>
      <c r="Y87" s="15">
        <v>240</v>
      </c>
      <c r="Z87" s="15">
        <f>VLOOKUP(A:A,[1]TDSheet!$A:$Z,26,0)</f>
        <v>178.4</v>
      </c>
      <c r="AA87" s="15">
        <f>VLOOKUP(A:A,[1]TDSheet!$A:$AA,27,0)</f>
        <v>175.4</v>
      </c>
      <c r="AB87" s="15">
        <f>VLOOKUP(A:A,[1]TDSheet!$A:$AB,28,0)</f>
        <v>191.8</v>
      </c>
      <c r="AC87" s="15">
        <f>VLOOKUP(A:A,[3]TDSheet!$A:$D,4,0)</f>
        <v>156</v>
      </c>
      <c r="AD87" s="15">
        <f>VLOOKUP(A:A,[1]TDSheet!$A:$AD,30,0)</f>
        <v>0</v>
      </c>
      <c r="AE87" s="15">
        <f>VLOOKUP(A:A,[1]TDSheet!$A:$AE,31,0)</f>
        <v>0</v>
      </c>
      <c r="AF87" s="15">
        <f t="shared" si="18"/>
        <v>67.2</v>
      </c>
      <c r="AG87" s="15"/>
      <c r="AH87" s="15"/>
      <c r="AI87" s="15"/>
    </row>
    <row r="88" spans="1:35" s="1" customFormat="1" ht="11.1" customHeight="1" outlineLevel="1" x14ac:dyDescent="0.2">
      <c r="A88" s="7" t="s">
        <v>90</v>
      </c>
      <c r="B88" s="7" t="s">
        <v>8</v>
      </c>
      <c r="C88" s="8">
        <v>130</v>
      </c>
      <c r="D88" s="8">
        <v>3</v>
      </c>
      <c r="E88" s="8">
        <v>58</v>
      </c>
      <c r="F88" s="8">
        <v>72</v>
      </c>
      <c r="G88" s="1">
        <f>VLOOKUP(A:A,[1]TDSheet!$A:$G,7,0)</f>
        <v>0.4</v>
      </c>
      <c r="H88" s="1" t="e">
        <f>VLOOKUP(A:A,[1]TDSheet!$A:$H,8,0)</f>
        <v>#N/A</v>
      </c>
      <c r="I88" s="15">
        <f>VLOOKUP(A:A,[2]TDSheet!$A:$F,6,0)</f>
        <v>60</v>
      </c>
      <c r="J88" s="15">
        <f t="shared" si="14"/>
        <v>-2</v>
      </c>
      <c r="K88" s="15">
        <f>VLOOKUP(A:A,[1]TDSheet!$A:$L,12,0)</f>
        <v>0</v>
      </c>
      <c r="L88" s="15">
        <f>VLOOKUP(A:A,[1]TDSheet!$A:$M,13,0)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5"/>
        <v>11.6</v>
      </c>
      <c r="T88" s="17">
        <v>40</v>
      </c>
      <c r="U88" s="18">
        <f t="shared" si="16"/>
        <v>9.6551724137931032</v>
      </c>
      <c r="V88" s="15">
        <f t="shared" si="17"/>
        <v>6.2068965517241379</v>
      </c>
      <c r="W88" s="15"/>
      <c r="X88" s="15"/>
      <c r="Y88" s="15">
        <v>40</v>
      </c>
      <c r="Z88" s="15">
        <f>VLOOKUP(A:A,[1]TDSheet!$A:$Z,26,0)</f>
        <v>12</v>
      </c>
      <c r="AA88" s="15">
        <f>VLOOKUP(A:A,[1]TDSheet!$A:$AA,27,0)</f>
        <v>15.6</v>
      </c>
      <c r="AB88" s="15">
        <f>VLOOKUP(A:A,[1]TDSheet!$A:$AB,28,0)</f>
        <v>8.1999999999999993</v>
      </c>
      <c r="AC88" s="15">
        <f>VLOOKUP(A:A,[3]TDSheet!$A:$D,4,0)</f>
        <v>7</v>
      </c>
      <c r="AD88" s="15" t="str">
        <f>VLOOKUP(A:A,[1]TDSheet!$A:$AD,30,0)</f>
        <v>увел</v>
      </c>
      <c r="AE88" s="15">
        <f>VLOOKUP(A:A,[1]TDSheet!$A:$AE,31,0)</f>
        <v>0</v>
      </c>
      <c r="AF88" s="15">
        <f t="shared" si="18"/>
        <v>16</v>
      </c>
      <c r="AG88" s="15"/>
      <c r="AH88" s="15"/>
      <c r="AI88" s="15"/>
    </row>
    <row r="89" spans="1:35" s="1" customFormat="1" ht="11.1" customHeight="1" outlineLevel="1" x14ac:dyDescent="0.2">
      <c r="A89" s="7" t="s">
        <v>91</v>
      </c>
      <c r="B89" s="7" t="s">
        <v>9</v>
      </c>
      <c r="C89" s="8">
        <v>114.086</v>
      </c>
      <c r="D89" s="8">
        <v>46.889000000000003</v>
      </c>
      <c r="E89" s="8">
        <v>157.34899999999999</v>
      </c>
      <c r="F89" s="8">
        <v>0.55500000000000005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161.30000000000001</v>
      </c>
      <c r="J89" s="15">
        <f t="shared" si="14"/>
        <v>-3.9510000000000218</v>
      </c>
      <c r="K89" s="15">
        <f>VLOOKUP(A:A,[1]TDSheet!$A:$L,12,0)</f>
        <v>30</v>
      </c>
      <c r="L89" s="15">
        <f>VLOOKUP(A:A,[1]TDSheet!$A:$M,13,0)</f>
        <v>0</v>
      </c>
      <c r="M89" s="15">
        <f>VLOOKUP(A:A,[1]TDSheet!$A:$T,20,0)</f>
        <v>60</v>
      </c>
      <c r="N89" s="15"/>
      <c r="O89" s="15"/>
      <c r="P89" s="15"/>
      <c r="Q89" s="15"/>
      <c r="R89" s="15"/>
      <c r="S89" s="15">
        <f t="shared" si="15"/>
        <v>31.469799999999999</v>
      </c>
      <c r="T89" s="17">
        <v>200</v>
      </c>
      <c r="U89" s="18">
        <f t="shared" si="16"/>
        <v>9.2328200369878424</v>
      </c>
      <c r="V89" s="15">
        <f t="shared" si="17"/>
        <v>1.7635955741695214E-2</v>
      </c>
      <c r="W89" s="15"/>
      <c r="X89" s="15"/>
      <c r="Y89" s="15">
        <v>200</v>
      </c>
      <c r="Z89" s="15">
        <f>VLOOKUP(A:A,[1]TDSheet!$A:$Z,26,0)</f>
        <v>24.680799999999998</v>
      </c>
      <c r="AA89" s="15">
        <f>VLOOKUP(A:A,[1]TDSheet!$A:$AA,27,0)</f>
        <v>14.8096</v>
      </c>
      <c r="AB89" s="15">
        <f>VLOOKUP(A:A,[1]TDSheet!$A:$AB,28,0)</f>
        <v>18.8142</v>
      </c>
      <c r="AC89" s="15">
        <f>VLOOKUP(A:A,[3]TDSheet!$A:$D,4,0)</f>
        <v>32.537999999999997</v>
      </c>
      <c r="AD89" s="15">
        <f>VLOOKUP(A:A,[1]TDSheet!$A:$AD,30,0)</f>
        <v>0</v>
      </c>
      <c r="AE89" s="15">
        <f>VLOOKUP(A:A,[1]TDSheet!$A:$AE,31,0)</f>
        <v>0</v>
      </c>
      <c r="AF89" s="15">
        <f t="shared" si="18"/>
        <v>200</v>
      </c>
      <c r="AG89" s="15"/>
      <c r="AH89" s="15"/>
      <c r="AI89" s="15"/>
    </row>
    <row r="90" spans="1:35" s="1" customFormat="1" ht="11.1" customHeight="1" outlineLevel="1" x14ac:dyDescent="0.2">
      <c r="A90" s="7" t="s">
        <v>92</v>
      </c>
      <c r="B90" s="7" t="s">
        <v>8</v>
      </c>
      <c r="C90" s="8">
        <v>88</v>
      </c>
      <c r="D90" s="8">
        <v>127</v>
      </c>
      <c r="E90" s="8">
        <v>131</v>
      </c>
      <c r="F90" s="8">
        <v>82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134</v>
      </c>
      <c r="J90" s="15">
        <f t="shared" si="14"/>
        <v>-3</v>
      </c>
      <c r="K90" s="15">
        <f>VLOOKUP(A:A,[1]TDSheet!$A:$L,12,0)</f>
        <v>30</v>
      </c>
      <c r="L90" s="15">
        <f>VLOOKUP(A:A,[1]TDSheet!$A:$M,13,0)</f>
        <v>0</v>
      </c>
      <c r="M90" s="15">
        <f>VLOOKUP(A:A,[1]TDSheet!$A:$T,20,0)</f>
        <v>30</v>
      </c>
      <c r="N90" s="15"/>
      <c r="O90" s="15"/>
      <c r="P90" s="15"/>
      <c r="Q90" s="15"/>
      <c r="R90" s="15"/>
      <c r="S90" s="15">
        <f t="shared" si="15"/>
        <v>26.2</v>
      </c>
      <c r="T90" s="17">
        <v>90</v>
      </c>
      <c r="U90" s="18">
        <f t="shared" si="16"/>
        <v>8.8549618320610683</v>
      </c>
      <c r="V90" s="15">
        <f t="shared" si="17"/>
        <v>3.1297709923664123</v>
      </c>
      <c r="W90" s="15"/>
      <c r="X90" s="15"/>
      <c r="Y90" s="15">
        <v>90</v>
      </c>
      <c r="Z90" s="15">
        <f>VLOOKUP(A:A,[1]TDSheet!$A:$Z,26,0)</f>
        <v>26</v>
      </c>
      <c r="AA90" s="15">
        <f>VLOOKUP(A:A,[1]TDSheet!$A:$AA,27,0)</f>
        <v>24.8</v>
      </c>
      <c r="AB90" s="15">
        <f>VLOOKUP(A:A,[1]TDSheet!$A:$AB,28,0)</f>
        <v>27.2</v>
      </c>
      <c r="AC90" s="15">
        <f>VLOOKUP(A:A,[3]TDSheet!$A:$D,4,0)</f>
        <v>37</v>
      </c>
      <c r="AD90" s="15">
        <f>VLOOKUP(A:A,[1]TDSheet!$A:$AD,30,0)</f>
        <v>0</v>
      </c>
      <c r="AE90" s="15">
        <f>VLOOKUP(A:A,[1]TDSheet!$A:$AE,31,0)</f>
        <v>0</v>
      </c>
      <c r="AF90" s="15">
        <f t="shared" si="18"/>
        <v>29.700000000000003</v>
      </c>
      <c r="AG90" s="15"/>
      <c r="AH90" s="15"/>
      <c r="AI90" s="15"/>
    </row>
    <row r="91" spans="1:35" s="1" customFormat="1" ht="11.1" customHeight="1" outlineLevel="1" x14ac:dyDescent="0.2">
      <c r="A91" s="7" t="s">
        <v>93</v>
      </c>
      <c r="B91" s="7" t="s">
        <v>8</v>
      </c>
      <c r="C91" s="8">
        <v>59</v>
      </c>
      <c r="D91" s="8">
        <v>124</v>
      </c>
      <c r="E91" s="8">
        <v>78</v>
      </c>
      <c r="F91" s="8">
        <v>103</v>
      </c>
      <c r="G91" s="1">
        <f>VLOOKUP(A:A,[1]TDSheet!$A:$G,7,0)</f>
        <v>0.28000000000000003</v>
      </c>
      <c r="H91" s="1" t="e">
        <f>VLOOKUP(A:A,[1]TDSheet!$A:$H,8,0)</f>
        <v>#N/A</v>
      </c>
      <c r="I91" s="15">
        <f>VLOOKUP(A:A,[2]TDSheet!$A:$F,6,0)</f>
        <v>106</v>
      </c>
      <c r="J91" s="15">
        <f t="shared" si="14"/>
        <v>-28</v>
      </c>
      <c r="K91" s="15">
        <f>VLOOKUP(A:A,[1]TDSheet!$A:$L,12,0)</f>
        <v>40</v>
      </c>
      <c r="L91" s="15">
        <f>VLOOKUP(A:A,[1]TDSheet!$A:$M,13,0)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5"/>
        <v>15.6</v>
      </c>
      <c r="T91" s="17"/>
      <c r="U91" s="18">
        <f t="shared" si="16"/>
        <v>9.1666666666666661</v>
      </c>
      <c r="V91" s="15">
        <f t="shared" si="17"/>
        <v>6.6025641025641031</v>
      </c>
      <c r="W91" s="15"/>
      <c r="X91" s="15"/>
      <c r="Y91" s="15"/>
      <c r="Z91" s="15">
        <f>VLOOKUP(A:A,[1]TDSheet!$A:$Z,26,0)</f>
        <v>17</v>
      </c>
      <c r="AA91" s="15">
        <f>VLOOKUP(A:A,[1]TDSheet!$A:$AA,27,0)</f>
        <v>18</v>
      </c>
      <c r="AB91" s="15">
        <f>VLOOKUP(A:A,[1]TDSheet!$A:$AB,28,0)</f>
        <v>21.6</v>
      </c>
      <c r="AC91" s="15">
        <f>VLOOKUP(A:A,[3]TDSheet!$A:$D,4,0)</f>
        <v>9</v>
      </c>
      <c r="AD91" s="15">
        <f>VLOOKUP(A:A,[1]TDSheet!$A:$AD,30,0)</f>
        <v>0</v>
      </c>
      <c r="AE91" s="15" t="e">
        <f>VLOOKUP(A:A,[1]TDSheet!$A:$AE,31,0)</f>
        <v>#N/A</v>
      </c>
      <c r="AF91" s="15">
        <f t="shared" si="18"/>
        <v>0</v>
      </c>
      <c r="AG91" s="15"/>
      <c r="AH91" s="15"/>
      <c r="AI91" s="15"/>
    </row>
    <row r="92" spans="1:35" s="1" customFormat="1" ht="11.1" customHeight="1" outlineLevel="1" x14ac:dyDescent="0.2">
      <c r="A92" s="7" t="s">
        <v>94</v>
      </c>
      <c r="B92" s="7" t="s">
        <v>8</v>
      </c>
      <c r="C92" s="8">
        <v>81</v>
      </c>
      <c r="D92" s="8">
        <v>11</v>
      </c>
      <c r="E92" s="8">
        <v>88</v>
      </c>
      <c r="F92" s="8">
        <v>-3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103</v>
      </c>
      <c r="J92" s="15">
        <f t="shared" si="14"/>
        <v>-15</v>
      </c>
      <c r="K92" s="15">
        <f>VLOOKUP(A:A,[1]TDSheet!$A:$L,12,0)</f>
        <v>80</v>
      </c>
      <c r="L92" s="15">
        <f>VLOOKUP(A:A,[1]TDSheet!$A:$M,13,0)</f>
        <v>0</v>
      </c>
      <c r="M92" s="15">
        <f>VLOOKUP(A:A,[1]TDSheet!$A:$T,20,0)</f>
        <v>40</v>
      </c>
      <c r="N92" s="15"/>
      <c r="O92" s="15"/>
      <c r="P92" s="15"/>
      <c r="Q92" s="15"/>
      <c r="R92" s="15"/>
      <c r="S92" s="15">
        <f t="shared" si="15"/>
        <v>17.600000000000001</v>
      </c>
      <c r="T92" s="17">
        <v>80</v>
      </c>
      <c r="U92" s="18">
        <f t="shared" si="16"/>
        <v>11.193181818181817</v>
      </c>
      <c r="V92" s="15">
        <f t="shared" si="17"/>
        <v>-0.17045454545454544</v>
      </c>
      <c r="W92" s="15"/>
      <c r="X92" s="15"/>
      <c r="Y92" s="15">
        <v>80</v>
      </c>
      <c r="Z92" s="15">
        <f>VLOOKUP(A:A,[1]TDSheet!$A:$Z,26,0)</f>
        <v>15.4</v>
      </c>
      <c r="AA92" s="15">
        <f>VLOOKUP(A:A,[1]TDSheet!$A:$AA,27,0)</f>
        <v>23.4</v>
      </c>
      <c r="AB92" s="15">
        <f>VLOOKUP(A:A,[1]TDSheet!$A:$AB,28,0)</f>
        <v>24.2</v>
      </c>
      <c r="AC92" s="15">
        <f>VLOOKUP(A:A,[3]TDSheet!$A:$D,4,0)</f>
        <v>17</v>
      </c>
      <c r="AD92" s="15">
        <f>VLOOKUP(A:A,[1]TDSheet!$A:$AD,30,0)</f>
        <v>0</v>
      </c>
      <c r="AE92" s="15" t="e">
        <f>VLOOKUP(A:A,[1]TDSheet!$A:$AE,31,0)</f>
        <v>#N/A</v>
      </c>
      <c r="AF92" s="15">
        <f t="shared" si="18"/>
        <v>22.400000000000002</v>
      </c>
      <c r="AG92" s="15"/>
      <c r="AH92" s="15"/>
      <c r="AI92" s="15"/>
    </row>
    <row r="93" spans="1:35" s="1" customFormat="1" ht="11.1" customHeight="1" outlineLevel="1" x14ac:dyDescent="0.2">
      <c r="A93" s="7" t="s">
        <v>95</v>
      </c>
      <c r="B93" s="7" t="s">
        <v>8</v>
      </c>
      <c r="C93" s="8">
        <v>849</v>
      </c>
      <c r="D93" s="8">
        <v>1027</v>
      </c>
      <c r="E93" s="8">
        <v>1070</v>
      </c>
      <c r="F93" s="8">
        <v>779</v>
      </c>
      <c r="G93" s="1">
        <f>VLOOKUP(A:A,[1]TDSheet!$A:$G,7,0)</f>
        <v>0.4</v>
      </c>
      <c r="H93" s="1" t="e">
        <f>VLOOKUP(A:A,[1]TDSheet!$A:$H,8,0)</f>
        <v>#N/A</v>
      </c>
      <c r="I93" s="15">
        <f>VLOOKUP(A:A,[2]TDSheet!$A:$F,6,0)</f>
        <v>1078</v>
      </c>
      <c r="J93" s="15">
        <f t="shared" si="14"/>
        <v>-8</v>
      </c>
      <c r="K93" s="15">
        <f>VLOOKUP(A:A,[1]TDSheet!$A:$L,12,0)</f>
        <v>480</v>
      </c>
      <c r="L93" s="15">
        <f>VLOOKUP(A:A,[1]TDSheet!$A:$M,13,0)</f>
        <v>240</v>
      </c>
      <c r="M93" s="15">
        <f>VLOOKUP(A:A,[1]TDSheet!$A:$T,20,0)</f>
        <v>240</v>
      </c>
      <c r="N93" s="15"/>
      <c r="O93" s="15"/>
      <c r="P93" s="15"/>
      <c r="Q93" s="15"/>
      <c r="R93" s="15"/>
      <c r="S93" s="15">
        <f t="shared" si="15"/>
        <v>214</v>
      </c>
      <c r="T93" s="17">
        <v>240</v>
      </c>
      <c r="U93" s="18">
        <f t="shared" si="16"/>
        <v>9.2476635514018692</v>
      </c>
      <c r="V93" s="15">
        <f t="shared" si="17"/>
        <v>3.6401869158878504</v>
      </c>
      <c r="W93" s="15"/>
      <c r="X93" s="15"/>
      <c r="Y93" s="15">
        <v>240</v>
      </c>
      <c r="Z93" s="15">
        <f>VLOOKUP(A:A,[1]TDSheet!$A:$Z,26,0)</f>
        <v>0</v>
      </c>
      <c r="AA93" s="15">
        <f>VLOOKUP(A:A,[1]TDSheet!$A:$AA,27,0)</f>
        <v>162.4</v>
      </c>
      <c r="AB93" s="15">
        <f>VLOOKUP(A:A,[1]TDSheet!$A:$AB,28,0)</f>
        <v>233.4</v>
      </c>
      <c r="AC93" s="15">
        <f>VLOOKUP(A:A,[3]TDSheet!$A:$D,4,0)</f>
        <v>43</v>
      </c>
      <c r="AD93" s="15">
        <f>VLOOKUP(A:A,[1]TDSheet!$A:$AD,30,0)</f>
        <v>0</v>
      </c>
      <c r="AE93" s="15" t="e">
        <f>VLOOKUP(A:A,[1]TDSheet!$A:$AE,31,0)</f>
        <v>#N/A</v>
      </c>
      <c r="AF93" s="15">
        <f t="shared" si="18"/>
        <v>96</v>
      </c>
      <c r="AG93" s="15"/>
      <c r="AH93" s="15"/>
      <c r="AI93" s="15"/>
    </row>
    <row r="94" spans="1:35" s="1" customFormat="1" ht="11.1" customHeight="1" outlineLevel="1" x14ac:dyDescent="0.2">
      <c r="A94" s="7" t="s">
        <v>98</v>
      </c>
      <c r="B94" s="7" t="s">
        <v>8</v>
      </c>
      <c r="C94" s="8">
        <v>142</v>
      </c>
      <c r="D94" s="8">
        <v>3</v>
      </c>
      <c r="E94" s="19">
        <v>71</v>
      </c>
      <c r="F94" s="19">
        <v>73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73</v>
      </c>
      <c r="J94" s="15">
        <f t="shared" si="14"/>
        <v>-2</v>
      </c>
      <c r="K94" s="15">
        <f>VLOOKUP(A:A,[1]TDSheet!$A:$L,12,0)</f>
        <v>0</v>
      </c>
      <c r="L94" s="15">
        <f>VLOOKUP(A:A,[1]TDSheet!$A:$M,13,0)</f>
        <v>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5"/>
        <v>14.2</v>
      </c>
      <c r="T94" s="17"/>
      <c r="U94" s="18">
        <f t="shared" si="16"/>
        <v>5.1408450704225359</v>
      </c>
      <c r="V94" s="15">
        <f t="shared" si="17"/>
        <v>5.1408450704225359</v>
      </c>
      <c r="W94" s="15"/>
      <c r="X94" s="15"/>
      <c r="Y94" s="15"/>
      <c r="Z94" s="15">
        <f>VLOOKUP(A:A,[1]TDSheet!$A:$Z,26,0)</f>
        <v>11.6</v>
      </c>
      <c r="AA94" s="15">
        <f>VLOOKUP(A:A,[1]TDSheet!$A:$AA,27,0)</f>
        <v>10.199999999999999</v>
      </c>
      <c r="AB94" s="15">
        <f>VLOOKUP(A:A,[1]TDSheet!$A:$AB,28,0)</f>
        <v>11.8</v>
      </c>
      <c r="AC94" s="15">
        <f>VLOOKUP(A:A,[3]TDSheet!$A:$D,4,0)</f>
        <v>12</v>
      </c>
      <c r="AD94" s="15">
        <f>VLOOKUP(A:A,[1]TDSheet!$A:$AD,30,0)</f>
        <v>0</v>
      </c>
      <c r="AE94" s="15">
        <f>VLOOKUP(A:A,[1]TDSheet!$A:$AE,31,0)</f>
        <v>0</v>
      </c>
      <c r="AF94" s="15">
        <f t="shared" si="18"/>
        <v>0</v>
      </c>
      <c r="AG94" s="15"/>
      <c r="AH94" s="15"/>
      <c r="AI94" s="15"/>
    </row>
    <row r="95" spans="1:35" s="1" customFormat="1" ht="11.1" customHeight="1" outlineLevel="1" x14ac:dyDescent="0.2">
      <c r="A95" s="7" t="s">
        <v>99</v>
      </c>
      <c r="B95" s="7" t="s">
        <v>9</v>
      </c>
      <c r="C95" s="8">
        <v>117.819</v>
      </c>
      <c r="D95" s="8"/>
      <c r="E95" s="19">
        <v>31.513999999999999</v>
      </c>
      <c r="F95" s="19">
        <v>86.305000000000007</v>
      </c>
      <c r="G95" s="1">
        <f>VLOOKUP(A:A,[1]TDSheet!$A:$G,7,0)</f>
        <v>0</v>
      </c>
      <c r="H95" s="1" t="e">
        <f>VLOOKUP(A:A,[1]TDSheet!$A:$H,8,0)</f>
        <v>#N/A</v>
      </c>
      <c r="I95" s="15">
        <f>VLOOKUP(A:A,[2]TDSheet!$A:$F,6,0)</f>
        <v>30</v>
      </c>
      <c r="J95" s="15">
        <f t="shared" si="14"/>
        <v>1.5139999999999993</v>
      </c>
      <c r="K95" s="15">
        <f>VLOOKUP(A:A,[1]TDSheet!$A:$L,12,0)</f>
        <v>0</v>
      </c>
      <c r="L95" s="15">
        <f>VLOOKUP(A:A,[1]TDSheet!$A:$M,13,0)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5"/>
        <v>6.3027999999999995</v>
      </c>
      <c r="T95" s="17"/>
      <c r="U95" s="18">
        <f t="shared" si="16"/>
        <v>13.693120517865077</v>
      </c>
      <c r="V95" s="15">
        <f t="shared" si="17"/>
        <v>13.693120517865077</v>
      </c>
      <c r="W95" s="15"/>
      <c r="X95" s="15"/>
      <c r="Y95" s="15"/>
      <c r="Z95" s="15">
        <f>VLOOKUP(A:A,[1]TDSheet!$A:$Z,26,0)</f>
        <v>5.3612000000000002</v>
      </c>
      <c r="AA95" s="15">
        <f>VLOOKUP(A:A,[1]TDSheet!$A:$AA,27,0)</f>
        <v>3.3776000000000002</v>
      </c>
      <c r="AB95" s="15">
        <f>VLOOKUP(A:A,[1]TDSheet!$A:$AB,28,0)</f>
        <v>2.4859999999999998</v>
      </c>
      <c r="AC95" s="15">
        <f>VLOOKUP(A:A,[3]TDSheet!$A:$D,4,0)</f>
        <v>6.3120000000000003</v>
      </c>
      <c r="AD95" s="15">
        <f>VLOOKUP(A:A,[1]TDSheet!$A:$AD,30,0)</f>
        <v>0</v>
      </c>
      <c r="AE95" s="15">
        <f>VLOOKUP(A:A,[1]TDSheet!$A:$AE,31,0)</f>
        <v>0</v>
      </c>
      <c r="AF95" s="15">
        <f t="shared" si="18"/>
        <v>0</v>
      </c>
      <c r="AG95" s="15"/>
      <c r="AH95" s="15"/>
      <c r="AI95" s="15"/>
    </row>
    <row r="96" spans="1:35" s="1" customFormat="1" ht="11.1" customHeight="1" outlineLevel="1" x14ac:dyDescent="0.2">
      <c r="A96" s="7" t="s">
        <v>100</v>
      </c>
      <c r="B96" s="7" t="s">
        <v>9</v>
      </c>
      <c r="C96" s="8">
        <v>158.529</v>
      </c>
      <c r="D96" s="8">
        <v>508.27300000000002</v>
      </c>
      <c r="E96" s="19">
        <v>229.524</v>
      </c>
      <c r="F96" s="19">
        <v>429.005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234</v>
      </c>
      <c r="J96" s="15">
        <f t="shared" si="14"/>
        <v>-4.4759999999999991</v>
      </c>
      <c r="K96" s="15">
        <f>VLOOKUP(A:A,[1]TDSheet!$A:$L,12,0)</f>
        <v>0</v>
      </c>
      <c r="L96" s="15">
        <f>VLOOKUP(A:A,[1]TDSheet!$A:$M,13,0)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5"/>
        <v>45.904800000000002</v>
      </c>
      <c r="T96" s="17"/>
      <c r="U96" s="18">
        <f t="shared" si="16"/>
        <v>9.3455368501768881</v>
      </c>
      <c r="V96" s="15">
        <f t="shared" si="17"/>
        <v>9.3455368501768881</v>
      </c>
      <c r="W96" s="15"/>
      <c r="X96" s="15"/>
      <c r="Y96" s="15"/>
      <c r="Z96" s="15">
        <f>VLOOKUP(A:A,[1]TDSheet!$A:$Z,26,0)</f>
        <v>43.9572</v>
      </c>
      <c r="AA96" s="15">
        <f>VLOOKUP(A:A,[1]TDSheet!$A:$AA,27,0)</f>
        <v>56.142999999999994</v>
      </c>
      <c r="AB96" s="15">
        <f>VLOOKUP(A:A,[1]TDSheet!$A:$AB,28,0)</f>
        <v>39.280799999999999</v>
      </c>
      <c r="AC96" s="15">
        <f>VLOOKUP(A:A,[3]TDSheet!$A:$D,4,0)</f>
        <v>1.5349999999999999</v>
      </c>
      <c r="AD96" s="15">
        <f>VLOOKUP(A:A,[1]TDSheet!$A:$AD,30,0)</f>
        <v>0</v>
      </c>
      <c r="AE96" s="15">
        <f>VLOOKUP(A:A,[1]TDSheet!$A:$AE,31,0)</f>
        <v>0</v>
      </c>
      <c r="AF96" s="15">
        <f t="shared" si="18"/>
        <v>0</v>
      </c>
      <c r="AG96" s="15"/>
      <c r="AH96" s="15"/>
      <c r="AI96" s="15"/>
    </row>
    <row r="97" spans="1:35" s="1" customFormat="1" ht="11.1" customHeight="1" outlineLevel="1" x14ac:dyDescent="0.2">
      <c r="A97" s="7" t="s">
        <v>96</v>
      </c>
      <c r="B97" s="7" t="s">
        <v>8</v>
      </c>
      <c r="C97" s="8">
        <v>664</v>
      </c>
      <c r="D97" s="8">
        <v>11</v>
      </c>
      <c r="E97" s="19">
        <v>108</v>
      </c>
      <c r="F97" s="19">
        <v>565</v>
      </c>
      <c r="G97" s="1">
        <f>VLOOKUP(A:A,[1]TDSheet!$A:$G,7,0)</f>
        <v>0</v>
      </c>
      <c r="H97" s="1">
        <f>VLOOKUP(A:A,[1]TDSheet!$A:$H,8,0)</f>
        <v>0</v>
      </c>
      <c r="I97" s="15">
        <f>VLOOKUP(A:A,[2]TDSheet!$A:$F,6,0)</f>
        <v>113</v>
      </c>
      <c r="J97" s="15">
        <f t="shared" si="14"/>
        <v>-5</v>
      </c>
      <c r="K97" s="15">
        <f>VLOOKUP(A:A,[1]TDSheet!$A:$L,12,0)</f>
        <v>0</v>
      </c>
      <c r="L97" s="15">
        <f>VLOOKUP(A:A,[1]TDSheet!$A:$M,13,0)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5"/>
        <v>21.6</v>
      </c>
      <c r="T97" s="17"/>
      <c r="U97" s="18">
        <f t="shared" si="16"/>
        <v>26.157407407407405</v>
      </c>
      <c r="V97" s="15">
        <f t="shared" si="17"/>
        <v>26.157407407407405</v>
      </c>
      <c r="W97" s="15"/>
      <c r="X97" s="15"/>
      <c r="Y97" s="15"/>
      <c r="Z97" s="15">
        <f>VLOOKUP(A:A,[1]TDSheet!$A:$Z,26,0)</f>
        <v>39.6</v>
      </c>
      <c r="AA97" s="15">
        <f>VLOOKUP(A:A,[1]TDSheet!$A:$AA,27,0)</f>
        <v>28.2</v>
      </c>
      <c r="AB97" s="15">
        <f>VLOOKUP(A:A,[1]TDSheet!$A:$AB,28,0)</f>
        <v>37.6</v>
      </c>
      <c r="AC97" s="15">
        <f>VLOOKUP(A:A,[3]TDSheet!$A:$D,4,0)</f>
        <v>33</v>
      </c>
      <c r="AD97" s="15">
        <f>VLOOKUP(A:A,[1]TDSheet!$A:$AD,30,0)</f>
        <v>0</v>
      </c>
      <c r="AE97" s="15">
        <f>VLOOKUP(A:A,[1]TDSheet!$A:$AE,31,0)</f>
        <v>0</v>
      </c>
      <c r="AF97" s="15">
        <f t="shared" si="18"/>
        <v>0</v>
      </c>
      <c r="AG97" s="15"/>
      <c r="AH97" s="15"/>
      <c r="AI9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2025-10-30T13:26:15Z</dcterms:modified>
</cp:coreProperties>
</file>