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филиалы\"/>
    </mc:Choice>
  </mc:AlternateContent>
  <xr:revisionPtr revIDLastSave="0" documentId="13_ncr:1_{8A0DE008-9BA1-489A-9841-80403858C0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" i="1" l="1"/>
  <c r="AG92" i="1"/>
  <c r="AG84" i="1"/>
  <c r="AG80" i="1"/>
  <c r="AG56" i="1"/>
  <c r="AG51" i="1"/>
  <c r="AG46" i="1"/>
  <c r="AG12" i="1"/>
  <c r="Q7" i="1"/>
  <c r="Q8" i="1"/>
  <c r="R8" i="1" s="1"/>
  <c r="AG8" i="1" s="1"/>
  <c r="Q9" i="1"/>
  <c r="Q10" i="1"/>
  <c r="Q11" i="1"/>
  <c r="Q12" i="1"/>
  <c r="Q13" i="1"/>
  <c r="Q14" i="1"/>
  <c r="Q15" i="1"/>
  <c r="R15" i="1" s="1"/>
  <c r="Q16" i="1"/>
  <c r="R16" i="1" s="1"/>
  <c r="AG16" i="1" s="1"/>
  <c r="Q17" i="1"/>
  <c r="R17" i="1" s="1"/>
  <c r="Q18" i="1"/>
  <c r="Q19" i="1"/>
  <c r="Q20" i="1"/>
  <c r="R20" i="1" s="1"/>
  <c r="AG20" i="1" s="1"/>
  <c r="Q21" i="1"/>
  <c r="Q22" i="1"/>
  <c r="Q23" i="1"/>
  <c r="Q24" i="1"/>
  <c r="R24" i="1" s="1"/>
  <c r="Q25" i="1"/>
  <c r="V25" i="1" s="1"/>
  <c r="Q26" i="1"/>
  <c r="Q27" i="1"/>
  <c r="Q28" i="1"/>
  <c r="V28" i="1" s="1"/>
  <c r="Q29" i="1"/>
  <c r="Q30" i="1"/>
  <c r="R30" i="1" s="1"/>
  <c r="AG30" i="1" s="1"/>
  <c r="Q31" i="1"/>
  <c r="Q32" i="1"/>
  <c r="Q33" i="1"/>
  <c r="R33" i="1" s="1"/>
  <c r="Q34" i="1"/>
  <c r="Q35" i="1"/>
  <c r="Q36" i="1"/>
  <c r="Q37" i="1"/>
  <c r="Q38" i="1"/>
  <c r="R38" i="1" s="1"/>
  <c r="AG38" i="1" s="1"/>
  <c r="Q39" i="1"/>
  <c r="Q40" i="1"/>
  <c r="Q41" i="1"/>
  <c r="Q42" i="1"/>
  <c r="R42" i="1" s="1"/>
  <c r="AG42" i="1" s="1"/>
  <c r="Q43" i="1"/>
  <c r="R43" i="1" s="1"/>
  <c r="Q44" i="1"/>
  <c r="Q45" i="1"/>
  <c r="Q46" i="1"/>
  <c r="Q47" i="1"/>
  <c r="Q48" i="1"/>
  <c r="V48" i="1" s="1"/>
  <c r="Q49" i="1"/>
  <c r="R49" i="1" s="1"/>
  <c r="AG49" i="1" s="1"/>
  <c r="Q50" i="1"/>
  <c r="Q51" i="1"/>
  <c r="Q52" i="1"/>
  <c r="V52" i="1" s="1"/>
  <c r="Q53" i="1"/>
  <c r="Q54" i="1"/>
  <c r="Q55" i="1"/>
  <c r="Q56" i="1"/>
  <c r="Q57" i="1"/>
  <c r="Q58" i="1"/>
  <c r="Q59" i="1"/>
  <c r="Q60" i="1"/>
  <c r="R60" i="1" s="1"/>
  <c r="AG60" i="1" s="1"/>
  <c r="Q61" i="1"/>
  <c r="Q62" i="1"/>
  <c r="Q63" i="1"/>
  <c r="V63" i="1" s="1"/>
  <c r="Q64" i="1"/>
  <c r="Q65" i="1"/>
  <c r="V65" i="1" s="1"/>
  <c r="Q66" i="1"/>
  <c r="Q67" i="1"/>
  <c r="V67" i="1" s="1"/>
  <c r="Q68" i="1"/>
  <c r="Q69" i="1"/>
  <c r="V69" i="1" s="1"/>
  <c r="Q70" i="1"/>
  <c r="Q71" i="1"/>
  <c r="V71" i="1" s="1"/>
  <c r="Q72" i="1"/>
  <c r="V72" i="1" s="1"/>
  <c r="Q73" i="1"/>
  <c r="R73" i="1" s="1"/>
  <c r="Q74" i="1"/>
  <c r="R74" i="1" s="1"/>
  <c r="AG74" i="1" s="1"/>
  <c r="Q75" i="1"/>
  <c r="Q76" i="1"/>
  <c r="R76" i="1" s="1"/>
  <c r="Q77" i="1"/>
  <c r="V77" i="1" s="1"/>
  <c r="Q78" i="1"/>
  <c r="V78" i="1" s="1"/>
  <c r="Q79" i="1"/>
  <c r="Q80" i="1"/>
  <c r="Q81" i="1"/>
  <c r="Q82" i="1"/>
  <c r="Q83" i="1"/>
  <c r="Q84" i="1"/>
  <c r="Q85" i="1"/>
  <c r="Q86" i="1"/>
  <c r="Q87" i="1"/>
  <c r="Q88" i="1"/>
  <c r="AG88" i="1" s="1"/>
  <c r="Q89" i="1"/>
  <c r="Q90" i="1"/>
  <c r="Q91" i="1"/>
  <c r="Q92" i="1"/>
  <c r="Q93" i="1"/>
  <c r="Q94" i="1"/>
  <c r="Q95" i="1"/>
  <c r="Q6" i="1"/>
  <c r="U5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AG66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S5" i="1"/>
  <c r="P5" i="1"/>
  <c r="O5" i="1"/>
  <c r="N5" i="1"/>
  <c r="M5" i="1"/>
  <c r="K5" i="1"/>
  <c r="F5" i="1"/>
  <c r="E5" i="1"/>
  <c r="AG34" i="1" l="1"/>
  <c r="R34" i="1"/>
  <c r="AG24" i="1"/>
  <c r="AG6" i="1"/>
  <c r="V92" i="1"/>
  <c r="V88" i="1"/>
  <c r="V84" i="1"/>
  <c r="V80" i="1"/>
  <c r="V74" i="1"/>
  <c r="V68" i="1"/>
  <c r="AG68" i="1"/>
  <c r="V66" i="1"/>
  <c r="AG64" i="1"/>
  <c r="V60" i="1"/>
  <c r="V56" i="1"/>
  <c r="R50" i="1"/>
  <c r="AG50" i="1" s="1"/>
  <c r="V46" i="1"/>
  <c r="V42" i="1"/>
  <c r="V38" i="1"/>
  <c r="V34" i="1"/>
  <c r="V30" i="1"/>
  <c r="AG26" i="1"/>
  <c r="V24" i="1"/>
  <c r="V22" i="1"/>
  <c r="V20" i="1"/>
  <c r="V16" i="1"/>
  <c r="V14" i="1"/>
  <c r="V12" i="1"/>
  <c r="V8" i="1"/>
  <c r="AG10" i="1"/>
  <c r="AG14" i="1"/>
  <c r="AG18" i="1"/>
  <c r="AG22" i="1"/>
  <c r="R32" i="1"/>
  <c r="AG32" i="1" s="1"/>
  <c r="AG36" i="1"/>
  <c r="R40" i="1"/>
  <c r="AG40" i="1" s="1"/>
  <c r="R44" i="1"/>
  <c r="AG44" i="1" s="1"/>
  <c r="R54" i="1"/>
  <c r="AG54" i="1" s="1"/>
  <c r="R58" i="1"/>
  <c r="AG58" i="1" s="1"/>
  <c r="R62" i="1"/>
  <c r="AG62" i="1" s="1"/>
  <c r="R70" i="1"/>
  <c r="AG70" i="1" s="1"/>
  <c r="AG76" i="1"/>
  <c r="AG82" i="1"/>
  <c r="AG86" i="1"/>
  <c r="AG90" i="1"/>
  <c r="AG94" i="1"/>
  <c r="V85" i="1"/>
  <c r="V81" i="1"/>
  <c r="V75" i="1"/>
  <c r="V53" i="1"/>
  <c r="V37" i="1"/>
  <c r="V29" i="1"/>
  <c r="V13" i="1"/>
  <c r="V9" i="1"/>
  <c r="R7" i="1"/>
  <c r="AG7" i="1" s="1"/>
  <c r="AG9" i="1"/>
  <c r="AG11" i="1"/>
  <c r="AG13" i="1"/>
  <c r="AG15" i="1"/>
  <c r="AG17" i="1"/>
  <c r="AG19" i="1"/>
  <c r="R21" i="1"/>
  <c r="AG21" i="1" s="1"/>
  <c r="AG23" i="1"/>
  <c r="AG29" i="1"/>
  <c r="R31" i="1"/>
  <c r="AG31" i="1" s="1"/>
  <c r="AG33" i="1"/>
  <c r="R35" i="1"/>
  <c r="AG35" i="1" s="1"/>
  <c r="AG37" i="1"/>
  <c r="AG39" i="1"/>
  <c r="R41" i="1"/>
  <c r="AG41" i="1" s="1"/>
  <c r="AG43" i="1"/>
  <c r="R45" i="1"/>
  <c r="AG45" i="1" s="1"/>
  <c r="AG47" i="1"/>
  <c r="AG53" i="1"/>
  <c r="AG55" i="1"/>
  <c r="R57" i="1"/>
  <c r="AG57" i="1" s="1"/>
  <c r="R59" i="1"/>
  <c r="AG59" i="1" s="1"/>
  <c r="R61" i="1"/>
  <c r="AG61" i="1" s="1"/>
  <c r="AG73" i="1"/>
  <c r="AG75" i="1"/>
  <c r="R79" i="1"/>
  <c r="AG79" i="1" s="1"/>
  <c r="AG81" i="1"/>
  <c r="R83" i="1"/>
  <c r="AG83" i="1" s="1"/>
  <c r="AG85" i="1"/>
  <c r="AG87" i="1"/>
  <c r="R89" i="1"/>
  <c r="AG89" i="1" s="1"/>
  <c r="AG91" i="1"/>
  <c r="R93" i="1"/>
  <c r="AG93" i="1" s="1"/>
  <c r="AG95" i="1"/>
  <c r="V51" i="1"/>
  <c r="V49" i="1"/>
  <c r="V2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Q5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V6" i="1"/>
  <c r="W94" i="1"/>
  <c r="W92" i="1"/>
  <c r="L5" i="1"/>
  <c r="W6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V50" i="1" l="1"/>
  <c r="AG5" i="1"/>
  <c r="V17" i="1"/>
  <c r="V45" i="1"/>
  <c r="V57" i="1"/>
  <c r="V93" i="1"/>
  <c r="V21" i="1"/>
  <c r="V33" i="1"/>
  <c r="V41" i="1"/>
  <c r="V61" i="1"/>
  <c r="V89" i="1"/>
  <c r="V10" i="1"/>
  <c r="V18" i="1"/>
  <c r="V7" i="1"/>
  <c r="V11" i="1"/>
  <c r="V15" i="1"/>
  <c r="V19" i="1"/>
  <c r="V23" i="1"/>
  <c r="V31" i="1"/>
  <c r="V35" i="1"/>
  <c r="V39" i="1"/>
  <c r="V43" i="1"/>
  <c r="V47" i="1"/>
  <c r="V55" i="1"/>
  <c r="V59" i="1"/>
  <c r="V73" i="1"/>
  <c r="V79" i="1"/>
  <c r="V83" i="1"/>
  <c r="V87" i="1"/>
  <c r="V91" i="1"/>
  <c r="V95" i="1"/>
  <c r="V26" i="1"/>
  <c r="V32" i="1"/>
  <c r="V36" i="1"/>
  <c r="V40" i="1"/>
  <c r="V44" i="1"/>
  <c r="V54" i="1"/>
  <c r="V58" i="1"/>
  <c r="V62" i="1"/>
  <c r="V64" i="1"/>
  <c r="V70" i="1"/>
  <c r="V76" i="1"/>
  <c r="V82" i="1"/>
  <c r="V86" i="1"/>
  <c r="V90" i="1"/>
  <c r="V94" i="1"/>
  <c r="R5" i="1"/>
</calcChain>
</file>

<file path=xl/sharedStrings.xml><?xml version="1.0" encoding="utf-8"?>
<sst xmlns="http://schemas.openxmlformats.org/spreadsheetml/2006/main" count="369" uniqueCount="154">
  <si>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</si>
  <si>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</si>
  <si>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</si>
  <si>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</si>
  <si>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</si>
  <si>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</si>
  <si>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</si>
  <si>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</si>
  <si>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</si>
  <si>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</si>
  <si>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</si>
  <si>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</si>
  <si>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</si>
  <si>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</si>
  <si>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</si>
  <si>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</si>
  <si>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</si>
  <si>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</si>
  <si>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</si>
  <si>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</si>
  <si>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</si>
  <si>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</si>
  <si>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</si>
  <si>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</si>
  <si>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27,10,</t>
  </si>
  <si>
    <t>01,11,</t>
  </si>
  <si>
    <t>30,10,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</si>
  <si>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</si>
  <si>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</si>
  <si>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</si>
  <si>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</si>
  <si>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</si>
  <si>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</si>
  <si>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</si>
  <si>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</si>
  <si>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</si>
  <si>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</si>
  <si>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</si>
  <si>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</si>
  <si>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</si>
  <si>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</si>
  <si>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</si>
  <si>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</si>
  <si>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</si>
  <si>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</si>
  <si>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</si>
  <si>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</si>
  <si>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</si>
  <si>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>ТМА октябрь_ноябрь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</si>
  <si>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</si>
  <si>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</si>
  <si>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</si>
  <si>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октябрь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</si>
  <si>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</si>
  <si>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</si>
  <si>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</si>
  <si>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</si>
  <si>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</si>
  <si>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</si>
  <si>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</si>
  <si>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</si>
  <si>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</si>
  <si>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</si>
  <si>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</si>
  <si>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</si>
  <si>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</si>
  <si>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</si>
  <si>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</si>
  <si>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</si>
  <si>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</si>
  <si>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</si>
  <si>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Мера / ТМА ноябрь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</si>
  <si>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</si>
  <si>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</si>
  <si>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</si>
  <si>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</si>
  <si>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</si>
  <si>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</si>
  <si>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</si>
  <si>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</si>
  <si>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</si>
  <si>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</si>
  <si>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</si>
  <si>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</si>
  <si>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</si>
  <si>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</si>
  <si>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</si>
  <si>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</si>
  <si>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ВНИМАНИЕ!!! / матрица</t>
  </si>
  <si>
    <t>ОП договор со школами (заказ ~раз в мес.)</t>
  </si>
  <si>
    <t xml:space="preserve"> 319  Колбаса вареная Филейская ТМ Вязанка ТС Классическая, 0,45 кг. ПОКОМ</t>
  </si>
  <si>
    <t>не в матрице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</si>
  <si>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</si>
  <si>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</si>
  <si>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</si>
  <si>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</si>
  <si>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>ТМА ноябрь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</si>
  <si>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</si>
  <si>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</si>
  <si>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</si>
  <si>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</si>
  <si>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</si>
  <si>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</si>
  <si>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</si>
  <si>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</si>
  <si>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</si>
  <si>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</si>
  <si>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</si>
  <si>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</si>
  <si>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</si>
  <si>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с 29,10,25 заказываем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</si>
  <si>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</si>
  <si>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</si>
  <si>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</si>
  <si>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</si>
  <si>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</si>
  <si>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</si>
  <si>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</si>
  <si>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</si>
  <si>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</si>
  <si>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</si>
  <si>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</si>
  <si>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</si>
  <si>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</si>
  <si>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</si>
  <si>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</si>
  <si>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</si>
  <si>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</si>
  <si>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</si>
  <si>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</si>
  <si>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</si>
  <si>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</si>
  <si>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</si>
  <si>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</si>
  <si>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</si>
  <si>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</si>
  <si>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</si>
  <si>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</si>
  <si>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</si>
  <si>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</si>
  <si>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</si>
  <si>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</si>
  <si>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</si>
  <si>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</si>
  <si>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</si>
  <si>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</si>
  <si>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</si>
  <si>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Химич</t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</si>
  <si>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</si>
  <si>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</si>
  <si>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ТМА октябрь_ноябрь</t>
    </r>
  </si>
  <si>
    <t>нужно увеличить продажи / Мера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</si>
  <si>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12,09,25 списание 14шт. (недостача)</t>
    </r>
  </si>
  <si>
    <t>09,01,25 списание 27кг (плесень)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</si>
</sst>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6" fillId="0" borderId="1" xfId="1" applyNumberFormat="1" applyFont="1"/>
    <xf numFmtId="164" fontId="6" fillId="6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1" width="7" customWidth="1"/>
    <col min="22" max="23" width="5" customWidth="1"/>
    <col min="24" max="31" width="6" customWidth="1"/>
    <col min="32" max="32" width="45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10" t="s">
        <v>147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idden="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11608.671000000002</v>
      </c>
      <c r="F5" s="4">
        <f>SUM(F6:F500)</f>
        <v>9810.4140000000025</v>
      </c>
      <c r="G5" s="8"/>
      <c r="H5" s="1"/>
      <c r="I5" s="1"/>
      <c r="J5" s="1"/>
      <c r="K5" s="4">
        <f t="shared" ref="K5:U5" si="0">SUM(K6:K500)</f>
        <v>11785.765000000001</v>
      </c>
      <c r="L5" s="4">
        <f t="shared" si="0"/>
        <v>-177.09400000000002</v>
      </c>
      <c r="M5" s="4">
        <f t="shared" si="0"/>
        <v>0</v>
      </c>
      <c r="N5" s="4">
        <f t="shared" si="0"/>
        <v>0</v>
      </c>
      <c r="O5" s="4">
        <f t="shared" si="0"/>
        <v>4809.4124200000015</v>
      </c>
      <c r="P5" s="4">
        <f t="shared" si="0"/>
        <v>6233.9223800000009</v>
      </c>
      <c r="Q5" s="4">
        <f t="shared" si="0"/>
        <v>2321.7342000000008</v>
      </c>
      <c r="R5" s="4">
        <f t="shared" si="0"/>
        <v>3589.5866399999982</v>
      </c>
      <c r="S5" s="4">
        <f t="shared" si="0"/>
        <v>0</v>
      </c>
      <c r="T5" s="1"/>
      <c r="U5" s="4">
        <f t="shared" si="0"/>
        <v>0</v>
      </c>
      <c r="V5" s="1"/>
      <c r="W5" s="1"/>
      <c r="X5" s="4">
        <f t="shared" ref="X5:AE5" si="1">SUM(X6:X500)</f>
        <v>2193.2891999999993</v>
      </c>
      <c r="Y5" s="4">
        <f t="shared" si="1"/>
        <v>2061.7051999999999</v>
      </c>
      <c r="Z5" s="4">
        <f t="shared" si="1"/>
        <v>2114.9404</v>
      </c>
      <c r="AA5" s="4">
        <f t="shared" si="1"/>
        <v>1903.0482000000002</v>
      </c>
      <c r="AB5" s="4">
        <f t="shared" si="1"/>
        <v>1964.2582000000002</v>
      </c>
      <c r="AC5" s="4">
        <f t="shared" si="1"/>
        <v>1965.5410000000004</v>
      </c>
      <c r="AD5" s="4">
        <f t="shared" si="1"/>
        <v>1853.6590000000001</v>
      </c>
      <c r="AE5" s="4">
        <f t="shared" si="1"/>
        <v>1752.3975999999998</v>
      </c>
      <c r="AF5" s="1"/>
      <c r="AG5" s="4">
        <f>SUM(AG6:AG500)</f>
        <v>2367.4886399999973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idden="1" x14ac:dyDescent="0.25">
      <c r="A6" s="1" t="s">
        <v>35</v>
      </c>
      <c r="B6" s="1" t="s">
        <v>36</v>
      </c>
      <c r="C6" s="1">
        <v>125.922</v>
      </c>
      <c r="D6" s="1">
        <v>47.14</v>
      </c>
      <c r="E6" s="1">
        <v>110.489</v>
      </c>
      <c r="F6" s="1">
        <v>34.975999999999999</v>
      </c>
      <c r="G6" s="8">
        <v>1</v>
      </c>
      <c r="H6" s="1">
        <v>50</v>
      </c>
      <c r="I6" s="1" t="s">
        <v>37</v>
      </c>
      <c r="J6" s="1"/>
      <c r="K6" s="1">
        <v>113.9</v>
      </c>
      <c r="L6" s="1">
        <f t="shared" ref="L6:L37" si="2">E6-K6</f>
        <v>-3.4110000000000014</v>
      </c>
      <c r="M6" s="1"/>
      <c r="N6" s="1"/>
      <c r="O6" s="1">
        <v>70.68840000000003</v>
      </c>
      <c r="P6" s="1">
        <v>213.98038</v>
      </c>
      <c r="Q6" s="1">
        <f>E6/5</f>
        <v>22.097799999999999</v>
      </c>
      <c r="R6" s="5"/>
      <c r="S6" s="5"/>
      <c r="T6" s="1"/>
      <c r="U6" s="1"/>
      <c r="V6" s="1">
        <f>(F6+O6+P6+R6)/Q6</f>
        <v>14.465004661097487</v>
      </c>
      <c r="W6" s="1">
        <f>(F6+O6+P6)/Q6</f>
        <v>14.465004661097487</v>
      </c>
      <c r="X6" s="1">
        <v>26.941400000000002</v>
      </c>
      <c r="Y6" s="1">
        <v>20.011399999999998</v>
      </c>
      <c r="Z6" s="1">
        <v>17.285</v>
      </c>
      <c r="AA6" s="1">
        <v>9.7355999999999998</v>
      </c>
      <c r="AB6" s="1">
        <v>15.4092</v>
      </c>
      <c r="AC6" s="1">
        <v>24.446400000000001</v>
      </c>
      <c r="AD6" s="1">
        <v>18.686599999999999</v>
      </c>
      <c r="AE6" s="1">
        <v>15.1434</v>
      </c>
      <c r="AF6" s="1"/>
      <c r="AG6" s="1">
        <f>G6*R6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56.46</v>
      </c>
      <c r="D7" s="1">
        <v>90.418000000000006</v>
      </c>
      <c r="E7" s="1">
        <v>69.988</v>
      </c>
      <c r="F7" s="1">
        <v>69.998000000000005</v>
      </c>
      <c r="G7" s="8">
        <v>1</v>
      </c>
      <c r="H7" s="1">
        <v>45</v>
      </c>
      <c r="I7" s="1" t="s">
        <v>37</v>
      </c>
      <c r="J7" s="1"/>
      <c r="K7" s="1">
        <v>63.7</v>
      </c>
      <c r="L7" s="1">
        <f t="shared" si="2"/>
        <v>6.2879999999999967</v>
      </c>
      <c r="M7" s="1"/>
      <c r="N7" s="1"/>
      <c r="O7" s="1">
        <v>0</v>
      </c>
      <c r="P7" s="1">
        <v>0</v>
      </c>
      <c r="Q7" s="1">
        <f t="shared" ref="Q7:Q70" si="3">E7/5</f>
        <v>13.9976</v>
      </c>
      <c r="R7" s="5">
        <f t="shared" ref="R7:R24" si="4">11*Q7-P7-O7-F7</f>
        <v>83.9756</v>
      </c>
      <c r="S7" s="5"/>
      <c r="T7" s="1"/>
      <c r="U7" s="1"/>
      <c r="V7" s="1">
        <f t="shared" ref="V7:V70" si="5">(F7+O7+P7+R7)/Q7</f>
        <v>11</v>
      </c>
      <c r="W7" s="1">
        <f t="shared" ref="W7:W70" si="6">(F7+O7+P7)/Q7</f>
        <v>5.0007144081842601</v>
      </c>
      <c r="X7" s="1">
        <v>2.9958</v>
      </c>
      <c r="Y7" s="1">
        <v>12.664999999999999</v>
      </c>
      <c r="Z7" s="1">
        <v>15.3398</v>
      </c>
      <c r="AA7" s="1">
        <v>10.092599999999999</v>
      </c>
      <c r="AB7" s="1">
        <v>11.389200000000001</v>
      </c>
      <c r="AC7" s="1">
        <v>10.7508</v>
      </c>
      <c r="AD7" s="1">
        <v>12.477</v>
      </c>
      <c r="AE7" s="1">
        <v>12.0336</v>
      </c>
      <c r="AF7" s="1" t="s">
        <v>39</v>
      </c>
      <c r="AG7" s="1">
        <f>G7*R7</f>
        <v>83.9756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82.7</v>
      </c>
      <c r="D8" s="1">
        <v>40.71</v>
      </c>
      <c r="E8" s="1">
        <v>73.337999999999994</v>
      </c>
      <c r="F8" s="1">
        <v>43.246000000000002</v>
      </c>
      <c r="G8" s="8">
        <v>1</v>
      </c>
      <c r="H8" s="1">
        <v>45</v>
      </c>
      <c r="I8" s="1" t="s">
        <v>37</v>
      </c>
      <c r="J8" s="1"/>
      <c r="K8" s="1">
        <v>69.3</v>
      </c>
      <c r="L8" s="1">
        <f t="shared" si="2"/>
        <v>4.0379999999999967</v>
      </c>
      <c r="M8" s="1"/>
      <c r="N8" s="1"/>
      <c r="O8" s="1">
        <v>0</v>
      </c>
      <c r="P8" s="1">
        <v>104.9388</v>
      </c>
      <c r="Q8" s="1">
        <f t="shared" si="3"/>
        <v>14.667599999999998</v>
      </c>
      <c r="R8" s="5">
        <f t="shared" si="4"/>
        <v>13.158799999999978</v>
      </c>
      <c r="S8" s="5"/>
      <c r="T8" s="1"/>
      <c r="U8" s="1"/>
      <c r="V8" s="1">
        <f t="shared" si="5"/>
        <v>11</v>
      </c>
      <c r="W8" s="1">
        <f t="shared" si="6"/>
        <v>10.102866181243012</v>
      </c>
      <c r="X8" s="1">
        <v>14.117599999999999</v>
      </c>
      <c r="Y8" s="1">
        <v>8.4833999999999996</v>
      </c>
      <c r="Z8" s="1">
        <v>10.9948</v>
      </c>
      <c r="AA8" s="1">
        <v>5.8263999999999996</v>
      </c>
      <c r="AB8" s="1">
        <v>5.2451999999999996</v>
      </c>
      <c r="AC8" s="1">
        <v>12.930400000000001</v>
      </c>
      <c r="AD8" s="1">
        <v>13.479799999999999</v>
      </c>
      <c r="AE8" s="1">
        <v>8.1915999999999993</v>
      </c>
      <c r="AF8" s="1"/>
      <c r="AG8" s="1">
        <f>G8*R8</f>
        <v>13.158799999999978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idden="1" x14ac:dyDescent="0.25">
      <c r="A9" s="1" t="s">
        <v>41</v>
      </c>
      <c r="B9" s="1" t="s">
        <v>42</v>
      </c>
      <c r="C9" s="1">
        <v>166</v>
      </c>
      <c r="D9" s="1">
        <v>80</v>
      </c>
      <c r="E9" s="1">
        <v>180</v>
      </c>
      <c r="F9" s="1">
        <v>36</v>
      </c>
      <c r="G9" s="8">
        <v>0.45</v>
      </c>
      <c r="H9" s="1">
        <v>45</v>
      </c>
      <c r="I9" s="1" t="s">
        <v>37</v>
      </c>
      <c r="J9" s="1"/>
      <c r="K9" s="1">
        <v>200</v>
      </c>
      <c r="L9" s="1">
        <f t="shared" si="2"/>
        <v>-20</v>
      </c>
      <c r="M9" s="1"/>
      <c r="N9" s="1"/>
      <c r="O9" s="1">
        <v>54.800000000000011</v>
      </c>
      <c r="P9" s="1">
        <v>339.74000000000012</v>
      </c>
      <c r="Q9" s="1">
        <f t="shared" si="3"/>
        <v>36</v>
      </c>
      <c r="R9" s="5"/>
      <c r="S9" s="5"/>
      <c r="T9" s="1"/>
      <c r="U9" s="1"/>
      <c r="V9" s="1">
        <f t="shared" si="5"/>
        <v>11.959444444444449</v>
      </c>
      <c r="W9" s="1">
        <f t="shared" si="6"/>
        <v>11.959444444444449</v>
      </c>
      <c r="X9" s="1">
        <v>36.200000000000003</v>
      </c>
      <c r="Y9" s="1">
        <v>27.2</v>
      </c>
      <c r="Z9" s="1">
        <v>26.2</v>
      </c>
      <c r="AA9" s="1">
        <v>24</v>
      </c>
      <c r="AB9" s="1">
        <v>31</v>
      </c>
      <c r="AC9" s="1">
        <v>30.8</v>
      </c>
      <c r="AD9" s="1">
        <v>24.6</v>
      </c>
      <c r="AE9" s="1">
        <v>25.8</v>
      </c>
      <c r="AF9" s="1" t="s">
        <v>39</v>
      </c>
      <c r="AG9" s="1">
        <f>G9*R9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idden="1" x14ac:dyDescent="0.25">
      <c r="A10" s="1" t="s">
        <v>43</v>
      </c>
      <c r="B10" s="1" t="s">
        <v>42</v>
      </c>
      <c r="C10" s="1">
        <v>194</v>
      </c>
      <c r="D10" s="1">
        <v>67</v>
      </c>
      <c r="E10" s="1">
        <v>210</v>
      </c>
      <c r="F10" s="1">
        <v>19</v>
      </c>
      <c r="G10" s="8">
        <v>0.45</v>
      </c>
      <c r="H10" s="1">
        <v>45</v>
      </c>
      <c r="I10" s="1" t="s">
        <v>37</v>
      </c>
      <c r="J10" s="1"/>
      <c r="K10" s="1">
        <v>251</v>
      </c>
      <c r="L10" s="1">
        <f t="shared" si="2"/>
        <v>-41</v>
      </c>
      <c r="M10" s="1"/>
      <c r="N10" s="1"/>
      <c r="O10" s="1">
        <v>139.09999999999991</v>
      </c>
      <c r="P10" s="1">
        <v>424.02</v>
      </c>
      <c r="Q10" s="1">
        <f t="shared" si="3"/>
        <v>42</v>
      </c>
      <c r="R10" s="5"/>
      <c r="S10" s="5"/>
      <c r="T10" s="1"/>
      <c r="U10" s="1"/>
      <c r="V10" s="1">
        <f t="shared" si="5"/>
        <v>13.859999999999998</v>
      </c>
      <c r="W10" s="1">
        <f t="shared" si="6"/>
        <v>13.859999999999998</v>
      </c>
      <c r="X10" s="1">
        <v>46.6</v>
      </c>
      <c r="Y10" s="1">
        <v>34.4</v>
      </c>
      <c r="Z10" s="1">
        <v>28.4</v>
      </c>
      <c r="AA10" s="1">
        <v>27</v>
      </c>
      <c r="AB10" s="1">
        <v>37.6</v>
      </c>
      <c r="AC10" s="1">
        <v>36.200000000000003</v>
      </c>
      <c r="AD10" s="1">
        <v>24.4</v>
      </c>
      <c r="AE10" s="1">
        <v>29</v>
      </c>
      <c r="AF10" s="1"/>
      <c r="AG10" s="1">
        <f>G10*R10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idden="1" x14ac:dyDescent="0.25">
      <c r="A11" s="1" t="s">
        <v>44</v>
      </c>
      <c r="B11" s="1" t="s">
        <v>42</v>
      </c>
      <c r="C11" s="1">
        <v>52</v>
      </c>
      <c r="D11" s="1">
        <v>3</v>
      </c>
      <c r="E11" s="1">
        <v>13</v>
      </c>
      <c r="F11" s="1">
        <v>38</v>
      </c>
      <c r="G11" s="8">
        <v>0.17</v>
      </c>
      <c r="H11" s="1">
        <v>180</v>
      </c>
      <c r="I11" s="1" t="s">
        <v>37</v>
      </c>
      <c r="J11" s="1"/>
      <c r="K11" s="1">
        <v>14</v>
      </c>
      <c r="L11" s="1">
        <f t="shared" si="2"/>
        <v>-1</v>
      </c>
      <c r="M11" s="1"/>
      <c r="N11" s="1"/>
      <c r="O11" s="1">
        <v>31.599999999999991</v>
      </c>
      <c r="P11" s="1">
        <v>6</v>
      </c>
      <c r="Q11" s="1">
        <f t="shared" si="3"/>
        <v>2.6</v>
      </c>
      <c r="R11" s="5"/>
      <c r="S11" s="5"/>
      <c r="T11" s="1"/>
      <c r="U11" s="1"/>
      <c r="V11" s="1">
        <f t="shared" si="5"/>
        <v>29.076923076923073</v>
      </c>
      <c r="W11" s="1">
        <f t="shared" si="6"/>
        <v>29.076923076923073</v>
      </c>
      <c r="X11" s="1">
        <v>7.6</v>
      </c>
      <c r="Y11" s="1">
        <v>7.6</v>
      </c>
      <c r="Z11" s="1">
        <v>4.2</v>
      </c>
      <c r="AA11" s="1">
        <v>3.6</v>
      </c>
      <c r="AB11" s="1">
        <v>4.2</v>
      </c>
      <c r="AC11" s="1">
        <v>8</v>
      </c>
      <c r="AD11" s="1">
        <v>6.4</v>
      </c>
      <c r="AE11" s="1">
        <v>3.8</v>
      </c>
      <c r="AF11" s="23" t="s">
        <v>117</v>
      </c>
      <c r="AG11" s="1">
        <f>G11*R11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idden="1" x14ac:dyDescent="0.25">
      <c r="A12" s="1" t="s">
        <v>45</v>
      </c>
      <c r="B12" s="1" t="s">
        <v>42</v>
      </c>
      <c r="C12" s="1">
        <v>42</v>
      </c>
      <c r="D12" s="1">
        <v>36</v>
      </c>
      <c r="E12" s="1">
        <v>24</v>
      </c>
      <c r="F12" s="1">
        <v>54</v>
      </c>
      <c r="G12" s="8">
        <v>0.3</v>
      </c>
      <c r="H12" s="1">
        <v>40</v>
      </c>
      <c r="I12" s="1" t="s">
        <v>37</v>
      </c>
      <c r="J12" s="1"/>
      <c r="K12" s="1">
        <v>24</v>
      </c>
      <c r="L12" s="1">
        <f t="shared" si="2"/>
        <v>0</v>
      </c>
      <c r="M12" s="1"/>
      <c r="N12" s="1"/>
      <c r="O12" s="1">
        <v>0</v>
      </c>
      <c r="P12" s="1">
        <v>0</v>
      </c>
      <c r="Q12" s="1">
        <f t="shared" si="3"/>
        <v>4.8</v>
      </c>
      <c r="R12" s="5"/>
      <c r="S12" s="5"/>
      <c r="T12" s="1"/>
      <c r="U12" s="1"/>
      <c r="V12" s="1">
        <f t="shared" si="5"/>
        <v>11.25</v>
      </c>
      <c r="W12" s="1">
        <f t="shared" si="6"/>
        <v>11.25</v>
      </c>
      <c r="X12" s="1">
        <v>1</v>
      </c>
      <c r="Y12" s="1">
        <v>4.5999999999999996</v>
      </c>
      <c r="Z12" s="1">
        <v>6.4</v>
      </c>
      <c r="AA12" s="1">
        <v>6.4</v>
      </c>
      <c r="AB12" s="1">
        <v>6.2</v>
      </c>
      <c r="AC12" s="1">
        <v>3.8</v>
      </c>
      <c r="AD12" s="1">
        <v>4.5999999999999996</v>
      </c>
      <c r="AE12" s="1">
        <v>4.5999999999999996</v>
      </c>
      <c r="AF12" s="1"/>
      <c r="AG12" s="1">
        <f>G12*R12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idden="1" x14ac:dyDescent="0.25">
      <c r="A13" s="1" t="s">
        <v>46</v>
      </c>
      <c r="B13" s="1" t="s">
        <v>42</v>
      </c>
      <c r="C13" s="1">
        <v>66</v>
      </c>
      <c r="D13" s="1">
        <v>1</v>
      </c>
      <c r="E13" s="1">
        <v>12</v>
      </c>
      <c r="F13" s="1">
        <v>53</v>
      </c>
      <c r="G13" s="8">
        <v>0.17</v>
      </c>
      <c r="H13" s="1">
        <v>180</v>
      </c>
      <c r="I13" s="1" t="s">
        <v>37</v>
      </c>
      <c r="J13" s="1"/>
      <c r="K13" s="1">
        <v>12</v>
      </c>
      <c r="L13" s="1">
        <f t="shared" si="2"/>
        <v>0</v>
      </c>
      <c r="M13" s="1"/>
      <c r="N13" s="1"/>
      <c r="O13" s="1">
        <v>22</v>
      </c>
      <c r="P13" s="1">
        <v>0</v>
      </c>
      <c r="Q13" s="1">
        <f t="shared" si="3"/>
        <v>2.4</v>
      </c>
      <c r="R13" s="5"/>
      <c r="S13" s="5"/>
      <c r="T13" s="1"/>
      <c r="U13" s="1"/>
      <c r="V13" s="1">
        <f t="shared" si="5"/>
        <v>31.25</v>
      </c>
      <c r="W13" s="1">
        <f t="shared" si="6"/>
        <v>31.25</v>
      </c>
      <c r="X13" s="1">
        <v>7</v>
      </c>
      <c r="Y13" s="1">
        <v>8</v>
      </c>
      <c r="Z13" s="1">
        <v>3</v>
      </c>
      <c r="AA13" s="1">
        <v>1.4</v>
      </c>
      <c r="AB13" s="1">
        <v>5</v>
      </c>
      <c r="AC13" s="1">
        <v>8.6</v>
      </c>
      <c r="AD13" s="1">
        <v>6.6</v>
      </c>
      <c r="AE13" s="1">
        <v>6.8</v>
      </c>
      <c r="AF13" s="23" t="s">
        <v>117</v>
      </c>
      <c r="AG13" s="1">
        <f>G13*R13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idden="1" x14ac:dyDescent="0.25">
      <c r="A14" s="24" t="s">
        <v>47</v>
      </c>
      <c r="B14" s="24" t="s">
        <v>36</v>
      </c>
      <c r="C14" s="24">
        <v>141.65799999999999</v>
      </c>
      <c r="D14" s="24">
        <v>180.34100000000001</v>
      </c>
      <c r="E14" s="24">
        <v>101.139</v>
      </c>
      <c r="F14" s="24">
        <v>210.435</v>
      </c>
      <c r="G14" s="25">
        <v>1</v>
      </c>
      <c r="H14" s="24">
        <v>55</v>
      </c>
      <c r="I14" s="24" t="s">
        <v>37</v>
      </c>
      <c r="J14" s="24"/>
      <c r="K14" s="24">
        <v>97.94</v>
      </c>
      <c r="L14" s="24">
        <f t="shared" si="2"/>
        <v>3.1989999999999981</v>
      </c>
      <c r="M14" s="24"/>
      <c r="N14" s="24"/>
      <c r="O14" s="24">
        <v>0</v>
      </c>
      <c r="P14" s="24">
        <v>77.009299999999982</v>
      </c>
      <c r="Q14" s="24">
        <f t="shared" si="3"/>
        <v>20.227799999999998</v>
      </c>
      <c r="R14" s="26"/>
      <c r="S14" s="26"/>
      <c r="T14" s="24"/>
      <c r="U14" s="24"/>
      <c r="V14" s="24">
        <f t="shared" si="5"/>
        <v>14.210359010866235</v>
      </c>
      <c r="W14" s="24">
        <f t="shared" si="6"/>
        <v>14.210359010866235</v>
      </c>
      <c r="X14" s="24">
        <v>21.452999999999999</v>
      </c>
      <c r="Y14" s="24">
        <v>27.3232</v>
      </c>
      <c r="Z14" s="24">
        <v>30.912800000000001</v>
      </c>
      <c r="AA14" s="24">
        <v>30.262</v>
      </c>
      <c r="AB14" s="24">
        <v>26.893000000000001</v>
      </c>
      <c r="AC14" s="24">
        <v>22.974799999999998</v>
      </c>
      <c r="AD14" s="24">
        <v>35.667000000000002</v>
      </c>
      <c r="AE14" s="24">
        <v>23.950399999999998</v>
      </c>
      <c r="AF14" s="24" t="s">
        <v>48</v>
      </c>
      <c r="AG14" s="24">
        <f>G14*R14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4" t="s">
        <v>49</v>
      </c>
      <c r="B15" s="24" t="s">
        <v>36</v>
      </c>
      <c r="C15" s="24">
        <v>1052.326</v>
      </c>
      <c r="D15" s="24">
        <v>508.82299999999998</v>
      </c>
      <c r="E15" s="24">
        <v>874.28300000000002</v>
      </c>
      <c r="F15" s="24">
        <v>526.96400000000006</v>
      </c>
      <c r="G15" s="25">
        <v>1</v>
      </c>
      <c r="H15" s="24">
        <v>50</v>
      </c>
      <c r="I15" s="24" t="s">
        <v>37</v>
      </c>
      <c r="J15" s="24"/>
      <c r="K15" s="24">
        <v>871.5</v>
      </c>
      <c r="L15" s="24">
        <f t="shared" si="2"/>
        <v>2.7830000000000155</v>
      </c>
      <c r="M15" s="24"/>
      <c r="N15" s="24"/>
      <c r="O15" s="24">
        <v>532.75828000000024</v>
      </c>
      <c r="P15" s="24">
        <v>990.19572000000062</v>
      </c>
      <c r="Q15" s="24">
        <f t="shared" si="3"/>
        <v>174.85660000000001</v>
      </c>
      <c r="R15" s="26">
        <f t="shared" ref="R14:R15" si="7">12*Q15-P15-O15-F15</f>
        <v>48.36119999999903</v>
      </c>
      <c r="S15" s="26"/>
      <c r="T15" s="24"/>
      <c r="U15" s="24"/>
      <c r="V15" s="24">
        <f t="shared" si="5"/>
        <v>11.999999999999998</v>
      </c>
      <c r="W15" s="24">
        <f t="shared" si="6"/>
        <v>11.723423651151863</v>
      </c>
      <c r="X15" s="24">
        <v>171.99199999999999</v>
      </c>
      <c r="Y15" s="24">
        <v>164.13579999999999</v>
      </c>
      <c r="Z15" s="24">
        <v>168.1472</v>
      </c>
      <c r="AA15" s="24">
        <v>166.18039999999999</v>
      </c>
      <c r="AB15" s="24">
        <v>184.19220000000001</v>
      </c>
      <c r="AC15" s="24">
        <v>181.79079999999999</v>
      </c>
      <c r="AD15" s="24">
        <v>164.02180000000001</v>
      </c>
      <c r="AE15" s="24">
        <v>170.27099999999999</v>
      </c>
      <c r="AF15" s="24" t="s">
        <v>48</v>
      </c>
      <c r="AG15" s="24">
        <f>G15*R15</f>
        <v>48.36119999999903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37.707000000000001</v>
      </c>
      <c r="D16" s="1">
        <v>20.957999999999998</v>
      </c>
      <c r="E16" s="1">
        <v>24.46</v>
      </c>
      <c r="F16" s="1">
        <v>32.442999999999998</v>
      </c>
      <c r="G16" s="8">
        <v>1</v>
      </c>
      <c r="H16" s="1">
        <v>60</v>
      </c>
      <c r="I16" s="1" t="s">
        <v>37</v>
      </c>
      <c r="J16" s="1"/>
      <c r="K16" s="1">
        <v>24.8</v>
      </c>
      <c r="L16" s="1">
        <f t="shared" si="2"/>
        <v>-0.33999999999999986</v>
      </c>
      <c r="M16" s="1"/>
      <c r="N16" s="1"/>
      <c r="O16" s="1">
        <v>10.94320000000001</v>
      </c>
      <c r="P16" s="1">
        <v>0</v>
      </c>
      <c r="Q16" s="1">
        <f t="shared" si="3"/>
        <v>4.8920000000000003</v>
      </c>
      <c r="R16" s="5">
        <f t="shared" si="4"/>
        <v>10.425799999999995</v>
      </c>
      <c r="S16" s="5"/>
      <c r="T16" s="1"/>
      <c r="U16" s="1"/>
      <c r="V16" s="1">
        <f t="shared" si="5"/>
        <v>11</v>
      </c>
      <c r="W16" s="1">
        <f t="shared" si="6"/>
        <v>8.8688062142273107</v>
      </c>
      <c r="X16" s="1">
        <v>2.7936000000000001</v>
      </c>
      <c r="Y16" s="1">
        <v>5.9802</v>
      </c>
      <c r="Z16" s="1">
        <v>5.4619999999999997</v>
      </c>
      <c r="AA16" s="1">
        <v>2.1322000000000001</v>
      </c>
      <c r="AB16" s="1">
        <v>2.1332</v>
      </c>
      <c r="AC16" s="1">
        <v>6.3802000000000003</v>
      </c>
      <c r="AD16" s="1">
        <v>6.3780000000000001</v>
      </c>
      <c r="AE16" s="1">
        <v>5.4916</v>
      </c>
      <c r="AF16" s="1"/>
      <c r="AG16" s="1">
        <f>G16*R16</f>
        <v>10.425799999999995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7" t="s">
        <v>51</v>
      </c>
      <c r="B17" s="27" t="s">
        <v>36</v>
      </c>
      <c r="C17" s="27">
        <v>578.06100000000004</v>
      </c>
      <c r="D17" s="27">
        <v>592.33299999999997</v>
      </c>
      <c r="E17" s="27">
        <v>579.21900000000005</v>
      </c>
      <c r="F17" s="27">
        <v>525.59</v>
      </c>
      <c r="G17" s="28">
        <v>1</v>
      </c>
      <c r="H17" s="27">
        <v>60</v>
      </c>
      <c r="I17" s="27" t="s">
        <v>37</v>
      </c>
      <c r="J17" s="27"/>
      <c r="K17" s="27">
        <v>567.59</v>
      </c>
      <c r="L17" s="27">
        <f t="shared" si="2"/>
        <v>11.629000000000019</v>
      </c>
      <c r="M17" s="27"/>
      <c r="N17" s="27"/>
      <c r="O17" s="27">
        <v>252.29251999999991</v>
      </c>
      <c r="P17" s="27">
        <v>0</v>
      </c>
      <c r="Q17" s="27">
        <f t="shared" si="3"/>
        <v>115.84380000000002</v>
      </c>
      <c r="R17" s="29">
        <f>9*Q17-P17-O17-F17</f>
        <v>264.71168000000023</v>
      </c>
      <c r="S17" s="29"/>
      <c r="T17" s="27"/>
      <c r="U17" s="27"/>
      <c r="V17" s="27">
        <f t="shared" si="5"/>
        <v>8.9999999999999982</v>
      </c>
      <c r="W17" s="27">
        <f t="shared" si="6"/>
        <v>6.7149257880007367</v>
      </c>
      <c r="X17" s="27">
        <v>111.2306</v>
      </c>
      <c r="Y17" s="27">
        <v>111.19499999999999</v>
      </c>
      <c r="Z17" s="27">
        <v>121.8302</v>
      </c>
      <c r="AA17" s="27">
        <v>120.0022</v>
      </c>
      <c r="AB17" s="27">
        <v>113.0682</v>
      </c>
      <c r="AC17" s="27">
        <v>113.2996</v>
      </c>
      <c r="AD17" s="27">
        <v>123.5324</v>
      </c>
      <c r="AE17" s="27">
        <v>98.431600000000003</v>
      </c>
      <c r="AF17" s="27" t="s">
        <v>52</v>
      </c>
      <c r="AG17" s="27">
        <f>G17*R17</f>
        <v>264.71168000000023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26.917999999999999</v>
      </c>
      <c r="D18" s="1">
        <v>21.937000000000001</v>
      </c>
      <c r="E18" s="1">
        <v>15.346</v>
      </c>
      <c r="F18" s="1">
        <v>30.792999999999999</v>
      </c>
      <c r="G18" s="8">
        <v>1</v>
      </c>
      <c r="H18" s="1">
        <v>60</v>
      </c>
      <c r="I18" s="1" t="s">
        <v>37</v>
      </c>
      <c r="J18" s="1"/>
      <c r="K18" s="1">
        <v>14.5</v>
      </c>
      <c r="L18" s="1">
        <f t="shared" si="2"/>
        <v>0.84600000000000009</v>
      </c>
      <c r="M18" s="1"/>
      <c r="N18" s="1"/>
      <c r="O18" s="1">
        <v>0</v>
      </c>
      <c r="P18" s="1">
        <v>0</v>
      </c>
      <c r="Q18" s="1">
        <f t="shared" si="3"/>
        <v>3.0691999999999999</v>
      </c>
      <c r="R18" s="5">
        <v>4</v>
      </c>
      <c r="S18" s="5"/>
      <c r="T18" s="1"/>
      <c r="U18" s="1"/>
      <c r="V18" s="1">
        <f t="shared" si="5"/>
        <v>11.336178808810113</v>
      </c>
      <c r="W18" s="1">
        <f t="shared" si="6"/>
        <v>10.032907598071159</v>
      </c>
      <c r="X18" s="1">
        <v>1.63</v>
      </c>
      <c r="Y18" s="1">
        <v>2.4922</v>
      </c>
      <c r="Z18" s="1">
        <v>3.5506000000000002</v>
      </c>
      <c r="AA18" s="1">
        <v>3.3130000000000002</v>
      </c>
      <c r="AB18" s="1">
        <v>3.6785999999999999</v>
      </c>
      <c r="AC18" s="1">
        <v>2.2957999999999998</v>
      </c>
      <c r="AD18" s="1">
        <v>1.7584</v>
      </c>
      <c r="AE18" s="1">
        <v>3.0171999999999999</v>
      </c>
      <c r="AF18" s="1"/>
      <c r="AG18" s="1">
        <f>G18*R18</f>
        <v>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idden="1" x14ac:dyDescent="0.25">
      <c r="A19" s="1" t="s">
        <v>54</v>
      </c>
      <c r="B19" s="1" t="s">
        <v>36</v>
      </c>
      <c r="C19" s="1">
        <v>17.962</v>
      </c>
      <c r="D19" s="1">
        <v>0.39</v>
      </c>
      <c r="E19" s="1">
        <v>3.1739999999999999</v>
      </c>
      <c r="F19" s="1">
        <v>12.574999999999999</v>
      </c>
      <c r="G19" s="8">
        <v>1</v>
      </c>
      <c r="H19" s="1">
        <v>180</v>
      </c>
      <c r="I19" s="1" t="s">
        <v>37</v>
      </c>
      <c r="J19" s="1"/>
      <c r="K19" s="1">
        <v>3.2</v>
      </c>
      <c r="L19" s="1">
        <f t="shared" si="2"/>
        <v>-2.6000000000000245E-2</v>
      </c>
      <c r="M19" s="1"/>
      <c r="N19" s="1"/>
      <c r="O19" s="1">
        <v>0</v>
      </c>
      <c r="P19" s="1">
        <v>0</v>
      </c>
      <c r="Q19" s="1">
        <f t="shared" si="3"/>
        <v>0.63480000000000003</v>
      </c>
      <c r="R19" s="5"/>
      <c r="S19" s="5"/>
      <c r="T19" s="1"/>
      <c r="U19" s="1"/>
      <c r="V19" s="1">
        <f t="shared" si="5"/>
        <v>19.809388783868933</v>
      </c>
      <c r="W19" s="1">
        <f t="shared" si="6"/>
        <v>19.809388783868933</v>
      </c>
      <c r="X19" s="1">
        <v>8.2400000000000001E-2</v>
      </c>
      <c r="Y19" s="1">
        <v>0</v>
      </c>
      <c r="Z19" s="1">
        <v>0.39739999999999998</v>
      </c>
      <c r="AA19" s="1">
        <v>0.55940000000000001</v>
      </c>
      <c r="AB19" s="1">
        <v>0.24340000000000001</v>
      </c>
      <c r="AC19" s="1">
        <v>0.15959999999999999</v>
      </c>
      <c r="AD19" s="1">
        <v>7.8200000000000006E-2</v>
      </c>
      <c r="AE19" s="1">
        <v>0</v>
      </c>
      <c r="AF19" s="23" t="s">
        <v>148</v>
      </c>
      <c r="AG19" s="1">
        <f>G19*R19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4" t="s">
        <v>55</v>
      </c>
      <c r="B20" s="24" t="s">
        <v>36</v>
      </c>
      <c r="C20" s="24">
        <v>87.346999999999994</v>
      </c>
      <c r="D20" s="24">
        <v>219.84</v>
      </c>
      <c r="E20" s="24">
        <v>161.447</v>
      </c>
      <c r="F20" s="24">
        <v>131.75200000000001</v>
      </c>
      <c r="G20" s="25">
        <v>1</v>
      </c>
      <c r="H20" s="24">
        <v>60</v>
      </c>
      <c r="I20" s="24" t="s">
        <v>37</v>
      </c>
      <c r="J20" s="24"/>
      <c r="K20" s="24">
        <v>153.19999999999999</v>
      </c>
      <c r="L20" s="24">
        <f t="shared" si="2"/>
        <v>8.2470000000000141</v>
      </c>
      <c r="M20" s="24"/>
      <c r="N20" s="24"/>
      <c r="O20" s="24">
        <v>0</v>
      </c>
      <c r="P20" s="24">
        <v>236.69914</v>
      </c>
      <c r="Q20" s="24">
        <f t="shared" si="3"/>
        <v>32.289400000000001</v>
      </c>
      <c r="R20" s="26">
        <f>12*Q20-P20-O20-F20</f>
        <v>19.021659999999997</v>
      </c>
      <c r="S20" s="26"/>
      <c r="T20" s="24"/>
      <c r="U20" s="24"/>
      <c r="V20" s="24">
        <f t="shared" si="5"/>
        <v>12</v>
      </c>
      <c r="W20" s="24">
        <f t="shared" si="6"/>
        <v>11.410900790971651</v>
      </c>
      <c r="X20" s="24">
        <v>29.106200000000001</v>
      </c>
      <c r="Y20" s="24">
        <v>26.0564</v>
      </c>
      <c r="Z20" s="24">
        <v>30.162800000000001</v>
      </c>
      <c r="AA20" s="24">
        <v>25.957799999999999</v>
      </c>
      <c r="AB20" s="24">
        <v>25.0364</v>
      </c>
      <c r="AC20" s="24">
        <v>23.602</v>
      </c>
      <c r="AD20" s="24">
        <v>20.379000000000001</v>
      </c>
      <c r="AE20" s="24">
        <v>23.735399999999998</v>
      </c>
      <c r="AF20" s="24" t="s">
        <v>48</v>
      </c>
      <c r="AG20" s="24">
        <f>G20*R20</f>
        <v>19.021659999999997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36</v>
      </c>
      <c r="C21" s="1">
        <v>73.105999999999995</v>
      </c>
      <c r="D21" s="1">
        <v>35.204000000000001</v>
      </c>
      <c r="E21" s="1">
        <v>56.283999999999999</v>
      </c>
      <c r="F21" s="1">
        <v>44.113999999999997</v>
      </c>
      <c r="G21" s="8">
        <v>1</v>
      </c>
      <c r="H21" s="1">
        <v>60</v>
      </c>
      <c r="I21" s="1" t="s">
        <v>37</v>
      </c>
      <c r="J21" s="1"/>
      <c r="K21" s="1">
        <v>55.46</v>
      </c>
      <c r="L21" s="1">
        <f t="shared" si="2"/>
        <v>0.82399999999999807</v>
      </c>
      <c r="M21" s="1"/>
      <c r="N21" s="1"/>
      <c r="O21" s="1">
        <v>0</v>
      </c>
      <c r="P21" s="1">
        <v>10.62479999999999</v>
      </c>
      <c r="Q21" s="1">
        <f t="shared" si="3"/>
        <v>11.2568</v>
      </c>
      <c r="R21" s="5">
        <f t="shared" si="4"/>
        <v>69.086000000000013</v>
      </c>
      <c r="S21" s="5"/>
      <c r="T21" s="1"/>
      <c r="U21" s="1"/>
      <c r="V21" s="1">
        <f t="shared" si="5"/>
        <v>11</v>
      </c>
      <c r="W21" s="1">
        <f t="shared" si="6"/>
        <v>4.8627318598535982</v>
      </c>
      <c r="X21" s="1">
        <v>7.0384000000000002</v>
      </c>
      <c r="Y21" s="1">
        <v>6.5153999999999996</v>
      </c>
      <c r="Z21" s="1">
        <v>8.7924000000000007</v>
      </c>
      <c r="AA21" s="1">
        <v>11.0518</v>
      </c>
      <c r="AB21" s="1">
        <v>10.8804</v>
      </c>
      <c r="AC21" s="1">
        <v>5.6105999999999998</v>
      </c>
      <c r="AD21" s="1">
        <v>8.2515999999999998</v>
      </c>
      <c r="AE21" s="1">
        <v>10.726000000000001</v>
      </c>
      <c r="AF21" s="1"/>
      <c r="AG21" s="1">
        <f>G21*R21</f>
        <v>69.086000000000013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idden="1" x14ac:dyDescent="0.25">
      <c r="A22" s="1" t="s">
        <v>57</v>
      </c>
      <c r="B22" s="1" t="s">
        <v>36</v>
      </c>
      <c r="C22" s="1">
        <v>7.915</v>
      </c>
      <c r="D22" s="1">
        <v>83.962000000000003</v>
      </c>
      <c r="E22" s="1">
        <v>29.782</v>
      </c>
      <c r="F22" s="1">
        <v>58.585000000000001</v>
      </c>
      <c r="G22" s="8">
        <v>1</v>
      </c>
      <c r="H22" s="1">
        <v>60</v>
      </c>
      <c r="I22" s="1" t="s">
        <v>37</v>
      </c>
      <c r="J22" s="1"/>
      <c r="K22" s="1">
        <v>38.6</v>
      </c>
      <c r="L22" s="1">
        <f t="shared" si="2"/>
        <v>-8.8180000000000014</v>
      </c>
      <c r="M22" s="1"/>
      <c r="N22" s="1"/>
      <c r="O22" s="1">
        <v>8.3161999999999807</v>
      </c>
      <c r="P22" s="1">
        <v>0</v>
      </c>
      <c r="Q22" s="1">
        <f t="shared" si="3"/>
        <v>5.9564000000000004</v>
      </c>
      <c r="R22" s="5"/>
      <c r="S22" s="5"/>
      <c r="T22" s="1"/>
      <c r="U22" s="1"/>
      <c r="V22" s="1">
        <f t="shared" si="5"/>
        <v>11.231817876569737</v>
      </c>
      <c r="W22" s="1">
        <f t="shared" si="6"/>
        <v>11.231817876569737</v>
      </c>
      <c r="X22" s="1">
        <v>5.9729999999999999</v>
      </c>
      <c r="Y22" s="1">
        <v>8.6075999999999997</v>
      </c>
      <c r="Z22" s="1">
        <v>10.868600000000001</v>
      </c>
      <c r="AA22" s="1">
        <v>6.4852000000000007</v>
      </c>
      <c r="AB22" s="1">
        <v>2.9853999999999998</v>
      </c>
      <c r="AC22" s="1">
        <v>3.3431999999999999</v>
      </c>
      <c r="AD22" s="1">
        <v>3.8683999999999998</v>
      </c>
      <c r="AE22" s="1">
        <v>5.798</v>
      </c>
      <c r="AF22" s="1"/>
      <c r="AG22" s="1">
        <f>G22*R22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idden="1" x14ac:dyDescent="0.25">
      <c r="A23" s="1" t="s">
        <v>58</v>
      </c>
      <c r="B23" s="1" t="s">
        <v>36</v>
      </c>
      <c r="C23" s="1">
        <v>20.352</v>
      </c>
      <c r="D23" s="1"/>
      <c r="E23" s="1">
        <v>1.04</v>
      </c>
      <c r="F23" s="1">
        <v>17.454000000000001</v>
      </c>
      <c r="G23" s="8">
        <v>1</v>
      </c>
      <c r="H23" s="1">
        <v>180</v>
      </c>
      <c r="I23" s="1" t="s">
        <v>37</v>
      </c>
      <c r="J23" s="1"/>
      <c r="K23" s="1">
        <v>1.4</v>
      </c>
      <c r="L23" s="1">
        <f t="shared" si="2"/>
        <v>-0.35999999999999988</v>
      </c>
      <c r="M23" s="1"/>
      <c r="N23" s="1"/>
      <c r="O23" s="1">
        <v>0</v>
      </c>
      <c r="P23" s="1">
        <v>0</v>
      </c>
      <c r="Q23" s="1">
        <f t="shared" si="3"/>
        <v>0.20800000000000002</v>
      </c>
      <c r="R23" s="5"/>
      <c r="S23" s="5"/>
      <c r="T23" s="1"/>
      <c r="U23" s="1"/>
      <c r="V23" s="1">
        <f t="shared" si="5"/>
        <v>83.913461538461533</v>
      </c>
      <c r="W23" s="1">
        <f t="shared" si="6"/>
        <v>83.913461538461533</v>
      </c>
      <c r="X23" s="1">
        <v>7.0599999999999996E-2</v>
      </c>
      <c r="Y23" s="1">
        <v>0.28460000000000002</v>
      </c>
      <c r="Z23" s="1">
        <v>0.35439999999999999</v>
      </c>
      <c r="AA23" s="1">
        <v>0.1404</v>
      </c>
      <c r="AB23" s="1">
        <v>0</v>
      </c>
      <c r="AC23" s="1">
        <v>0</v>
      </c>
      <c r="AD23" s="1">
        <v>0</v>
      </c>
      <c r="AE23" s="1">
        <v>0</v>
      </c>
      <c r="AF23" s="23" t="s">
        <v>149</v>
      </c>
      <c r="AG23" s="1">
        <f>G23*R23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59</v>
      </c>
      <c r="B24" s="24" t="s">
        <v>36</v>
      </c>
      <c r="C24" s="24">
        <v>59.052999999999997</v>
      </c>
      <c r="D24" s="24">
        <v>123.203</v>
      </c>
      <c r="E24" s="24">
        <v>71.311999999999998</v>
      </c>
      <c r="F24" s="24">
        <v>107.438</v>
      </c>
      <c r="G24" s="25">
        <v>1</v>
      </c>
      <c r="H24" s="24">
        <v>60</v>
      </c>
      <c r="I24" s="24" t="s">
        <v>37</v>
      </c>
      <c r="J24" s="24"/>
      <c r="K24" s="24">
        <v>66.599999999999994</v>
      </c>
      <c r="L24" s="24">
        <f t="shared" si="2"/>
        <v>4.7120000000000033</v>
      </c>
      <c r="M24" s="24"/>
      <c r="N24" s="24"/>
      <c r="O24" s="24">
        <v>0</v>
      </c>
      <c r="P24" s="24">
        <v>0</v>
      </c>
      <c r="Q24" s="24">
        <f t="shared" si="3"/>
        <v>14.2624</v>
      </c>
      <c r="R24" s="26">
        <f>12*Q24-P24-O24-F24</f>
        <v>63.710799999999992</v>
      </c>
      <c r="S24" s="26"/>
      <c r="T24" s="24"/>
      <c r="U24" s="24"/>
      <c r="V24" s="24">
        <f t="shared" si="5"/>
        <v>12</v>
      </c>
      <c r="W24" s="24">
        <f t="shared" si="6"/>
        <v>7.5329537805698905</v>
      </c>
      <c r="X24" s="24">
        <v>9.2530000000000001</v>
      </c>
      <c r="Y24" s="24">
        <v>13.704000000000001</v>
      </c>
      <c r="Z24" s="24">
        <v>16.781199999999998</v>
      </c>
      <c r="AA24" s="24">
        <v>14.0768</v>
      </c>
      <c r="AB24" s="24">
        <v>13.010999999999999</v>
      </c>
      <c r="AC24" s="24">
        <v>11.574199999999999</v>
      </c>
      <c r="AD24" s="24">
        <v>11.5528</v>
      </c>
      <c r="AE24" s="24">
        <v>12.9854</v>
      </c>
      <c r="AF24" s="24" t="s">
        <v>48</v>
      </c>
      <c r="AG24" s="24">
        <f>G24*R24</f>
        <v>63.710799999999992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idden="1" x14ac:dyDescent="0.25">
      <c r="A25" s="16" t="s">
        <v>60</v>
      </c>
      <c r="B25" s="16" t="s">
        <v>36</v>
      </c>
      <c r="C25" s="16"/>
      <c r="D25" s="16"/>
      <c r="E25" s="16"/>
      <c r="F25" s="16"/>
      <c r="G25" s="17">
        <v>0</v>
      </c>
      <c r="H25" s="16">
        <v>30</v>
      </c>
      <c r="I25" s="16" t="s">
        <v>37</v>
      </c>
      <c r="J25" s="16"/>
      <c r="K25" s="16"/>
      <c r="L25" s="16">
        <f t="shared" si="2"/>
        <v>0</v>
      </c>
      <c r="M25" s="16"/>
      <c r="N25" s="16"/>
      <c r="O25" s="16">
        <v>0</v>
      </c>
      <c r="P25" s="16">
        <v>0</v>
      </c>
      <c r="Q25" s="16">
        <f t="shared" si="3"/>
        <v>0</v>
      </c>
      <c r="R25" s="18"/>
      <c r="S25" s="18"/>
      <c r="T25" s="16"/>
      <c r="U25" s="16"/>
      <c r="V25" s="16" t="e">
        <f t="shared" si="5"/>
        <v>#DIV/0!</v>
      </c>
      <c r="W25" s="16" t="e">
        <f t="shared" si="6"/>
        <v>#DIV/0!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 t="s">
        <v>61</v>
      </c>
      <c r="AG25" s="16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idden="1" x14ac:dyDescent="0.25">
      <c r="A26" s="1" t="s">
        <v>62</v>
      </c>
      <c r="B26" s="1" t="s">
        <v>36</v>
      </c>
      <c r="C26" s="1">
        <v>26.148</v>
      </c>
      <c r="D26" s="1">
        <v>141.554</v>
      </c>
      <c r="E26" s="1">
        <v>82.994</v>
      </c>
      <c r="F26" s="1">
        <v>80.552999999999997</v>
      </c>
      <c r="G26" s="8">
        <v>1</v>
      </c>
      <c r="H26" s="1">
        <v>30</v>
      </c>
      <c r="I26" s="1" t="s">
        <v>37</v>
      </c>
      <c r="J26" s="1"/>
      <c r="K26" s="1">
        <v>84.95</v>
      </c>
      <c r="L26" s="1">
        <f t="shared" si="2"/>
        <v>-1.9560000000000031</v>
      </c>
      <c r="M26" s="1"/>
      <c r="N26" s="1"/>
      <c r="O26" s="1">
        <v>117.4456</v>
      </c>
      <c r="P26" s="1">
        <v>0</v>
      </c>
      <c r="Q26" s="1">
        <f t="shared" si="3"/>
        <v>16.598800000000001</v>
      </c>
      <c r="R26" s="5"/>
      <c r="S26" s="5"/>
      <c r="T26" s="1"/>
      <c r="U26" s="1"/>
      <c r="V26" s="1">
        <f t="shared" si="5"/>
        <v>11.928488806419741</v>
      </c>
      <c r="W26" s="1">
        <f t="shared" si="6"/>
        <v>11.928488806419741</v>
      </c>
      <c r="X26" s="1">
        <v>20.352799999999998</v>
      </c>
      <c r="Y26" s="1">
        <v>24.895399999999999</v>
      </c>
      <c r="Z26" s="1">
        <v>20.646599999999999</v>
      </c>
      <c r="AA26" s="1">
        <v>17.0426</v>
      </c>
      <c r="AB26" s="1">
        <v>17.977399999999999</v>
      </c>
      <c r="AC26" s="1">
        <v>17.385000000000002</v>
      </c>
      <c r="AD26" s="1">
        <v>18.870200000000001</v>
      </c>
      <c r="AE26" s="1">
        <v>19.474399999999999</v>
      </c>
      <c r="AF26" s="1"/>
      <c r="AG26" s="1">
        <f>G26*R26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idden="1" x14ac:dyDescent="0.25">
      <c r="A27" s="24" t="s">
        <v>63</v>
      </c>
      <c r="B27" s="24" t="s">
        <v>36</v>
      </c>
      <c r="C27" s="24">
        <v>135.44300000000001</v>
      </c>
      <c r="D27" s="24">
        <v>228.10499999999999</v>
      </c>
      <c r="E27" s="24">
        <v>67.97</v>
      </c>
      <c r="F27" s="24">
        <v>281.28300000000002</v>
      </c>
      <c r="G27" s="25">
        <v>1</v>
      </c>
      <c r="H27" s="24">
        <v>30</v>
      </c>
      <c r="I27" s="24" t="s">
        <v>37</v>
      </c>
      <c r="J27" s="24"/>
      <c r="K27" s="24">
        <v>76.5</v>
      </c>
      <c r="L27" s="24">
        <f t="shared" si="2"/>
        <v>-8.5300000000000011</v>
      </c>
      <c r="M27" s="24"/>
      <c r="N27" s="24"/>
      <c r="O27" s="24">
        <v>0</v>
      </c>
      <c r="P27" s="24">
        <v>0</v>
      </c>
      <c r="Q27" s="24">
        <f t="shared" si="3"/>
        <v>13.593999999999999</v>
      </c>
      <c r="R27" s="26"/>
      <c r="S27" s="26"/>
      <c r="T27" s="24"/>
      <c r="U27" s="24"/>
      <c r="V27" s="24">
        <f t="shared" si="5"/>
        <v>20.691702221568342</v>
      </c>
      <c r="W27" s="24">
        <f t="shared" si="6"/>
        <v>20.691702221568342</v>
      </c>
      <c r="X27" s="24">
        <v>9.507200000000001</v>
      </c>
      <c r="Y27" s="24">
        <v>20.807200000000002</v>
      </c>
      <c r="Z27" s="24">
        <v>32.642200000000003</v>
      </c>
      <c r="AA27" s="24">
        <v>31.583200000000001</v>
      </c>
      <c r="AB27" s="24">
        <v>27.43</v>
      </c>
      <c r="AC27" s="24">
        <v>25.367599999999999</v>
      </c>
      <c r="AD27" s="24">
        <v>22.229600000000001</v>
      </c>
      <c r="AE27" s="24">
        <v>19.291399999999999</v>
      </c>
      <c r="AF27" s="23" t="s">
        <v>150</v>
      </c>
      <c r="AG27" s="24">
        <f>G27*R27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idden="1" x14ac:dyDescent="0.25">
      <c r="A28" s="16" t="s">
        <v>64</v>
      </c>
      <c r="B28" s="16" t="s">
        <v>36</v>
      </c>
      <c r="C28" s="16"/>
      <c r="D28" s="16"/>
      <c r="E28" s="16"/>
      <c r="F28" s="16"/>
      <c r="G28" s="17">
        <v>0</v>
      </c>
      <c r="H28" s="16">
        <v>45</v>
      </c>
      <c r="I28" s="16" t="s">
        <v>37</v>
      </c>
      <c r="J28" s="16"/>
      <c r="K28" s="16"/>
      <c r="L28" s="16">
        <f t="shared" si="2"/>
        <v>0</v>
      </c>
      <c r="M28" s="16"/>
      <c r="N28" s="16"/>
      <c r="O28" s="16">
        <v>0</v>
      </c>
      <c r="P28" s="16">
        <v>0</v>
      </c>
      <c r="Q28" s="16">
        <f t="shared" si="3"/>
        <v>0</v>
      </c>
      <c r="R28" s="18"/>
      <c r="S28" s="18"/>
      <c r="T28" s="16"/>
      <c r="U28" s="16"/>
      <c r="V28" s="16" t="e">
        <f t="shared" si="5"/>
        <v>#DIV/0!</v>
      </c>
      <c r="W28" s="16" t="e">
        <f t="shared" si="6"/>
        <v>#DIV/0!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 t="s">
        <v>61</v>
      </c>
      <c r="AG28" s="1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idden="1" x14ac:dyDescent="0.25">
      <c r="A29" s="1" t="s">
        <v>65</v>
      </c>
      <c r="B29" s="1" t="s">
        <v>36</v>
      </c>
      <c r="C29" s="1">
        <v>-7.4999999999999997E-2</v>
      </c>
      <c r="D29" s="1">
        <v>69.097999999999999</v>
      </c>
      <c r="E29" s="1">
        <v>10.09</v>
      </c>
      <c r="F29" s="1">
        <v>56.033000000000001</v>
      </c>
      <c r="G29" s="8">
        <v>1</v>
      </c>
      <c r="H29" s="1">
        <v>40</v>
      </c>
      <c r="I29" s="1" t="s">
        <v>37</v>
      </c>
      <c r="J29" s="1"/>
      <c r="K29" s="1">
        <v>9.5</v>
      </c>
      <c r="L29" s="1">
        <f t="shared" si="2"/>
        <v>0.58999999999999986</v>
      </c>
      <c r="M29" s="1"/>
      <c r="N29" s="1"/>
      <c r="O29" s="1">
        <v>0</v>
      </c>
      <c r="P29" s="1">
        <v>0</v>
      </c>
      <c r="Q29" s="1">
        <f t="shared" si="3"/>
        <v>2.0179999999999998</v>
      </c>
      <c r="R29" s="5"/>
      <c r="S29" s="5"/>
      <c r="T29" s="1"/>
      <c r="U29" s="1"/>
      <c r="V29" s="1">
        <f t="shared" si="5"/>
        <v>27.766600594648171</v>
      </c>
      <c r="W29" s="1">
        <f t="shared" si="6"/>
        <v>27.766600594648171</v>
      </c>
      <c r="X29" s="1">
        <v>0.8859999999999999</v>
      </c>
      <c r="Y29" s="1">
        <v>3.0939999999999999</v>
      </c>
      <c r="Z29" s="1">
        <v>4.6726000000000001</v>
      </c>
      <c r="AA29" s="1">
        <v>3.9376000000000002</v>
      </c>
      <c r="AB29" s="1">
        <v>2.6749999999999998</v>
      </c>
      <c r="AC29" s="1">
        <v>2.6764000000000001</v>
      </c>
      <c r="AD29" s="1">
        <v>3.5684</v>
      </c>
      <c r="AE29" s="1">
        <v>3.6232000000000002</v>
      </c>
      <c r="AF29" s="1"/>
      <c r="AG29" s="1">
        <f>G29*R29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36</v>
      </c>
      <c r="C30" s="1">
        <v>33.152000000000001</v>
      </c>
      <c r="D30" s="1">
        <v>35.308</v>
      </c>
      <c r="E30" s="1">
        <v>39.31</v>
      </c>
      <c r="F30" s="1">
        <v>24.827999999999999</v>
      </c>
      <c r="G30" s="8">
        <v>1</v>
      </c>
      <c r="H30" s="1">
        <v>30</v>
      </c>
      <c r="I30" s="1" t="s">
        <v>37</v>
      </c>
      <c r="J30" s="1"/>
      <c r="K30" s="1">
        <v>37.1</v>
      </c>
      <c r="L30" s="1">
        <f t="shared" si="2"/>
        <v>2.2100000000000009</v>
      </c>
      <c r="M30" s="1"/>
      <c r="N30" s="1"/>
      <c r="O30" s="1">
        <v>33.247000000000028</v>
      </c>
      <c r="P30" s="1">
        <v>16.351199999999992</v>
      </c>
      <c r="Q30" s="1">
        <f t="shared" si="3"/>
        <v>7.8620000000000001</v>
      </c>
      <c r="R30" s="5">
        <f t="shared" ref="R29:R47" si="8">11*Q30-P30-O30-F30</f>
        <v>12.05579999999998</v>
      </c>
      <c r="S30" s="5"/>
      <c r="T30" s="1"/>
      <c r="U30" s="1"/>
      <c r="V30" s="1">
        <f t="shared" si="5"/>
        <v>11</v>
      </c>
      <c r="W30" s="1">
        <f t="shared" si="6"/>
        <v>9.466573390994661</v>
      </c>
      <c r="X30" s="1">
        <v>8.7485999999999997</v>
      </c>
      <c r="Y30" s="1">
        <v>8.5774000000000008</v>
      </c>
      <c r="Z30" s="1">
        <v>8.3343999999999987</v>
      </c>
      <c r="AA30" s="1">
        <v>5.32</v>
      </c>
      <c r="AB30" s="1">
        <v>3.2284000000000002</v>
      </c>
      <c r="AC30" s="1">
        <v>7.0668000000000006</v>
      </c>
      <c r="AD30" s="1">
        <v>10.956799999999999</v>
      </c>
      <c r="AE30" s="1">
        <v>10.6892</v>
      </c>
      <c r="AF30" s="1" t="s">
        <v>67</v>
      </c>
      <c r="AG30" s="1">
        <f>G30*R30</f>
        <v>12.05579999999998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148.37299999999999</v>
      </c>
      <c r="D31" s="1"/>
      <c r="E31" s="1">
        <v>114.824</v>
      </c>
      <c r="F31" s="1">
        <v>17.151</v>
      </c>
      <c r="G31" s="8">
        <v>1</v>
      </c>
      <c r="H31" s="1">
        <v>50</v>
      </c>
      <c r="I31" s="1" t="s">
        <v>37</v>
      </c>
      <c r="J31" s="1"/>
      <c r="K31" s="1">
        <v>98.6</v>
      </c>
      <c r="L31" s="1">
        <f t="shared" si="2"/>
        <v>16.224000000000004</v>
      </c>
      <c r="M31" s="1"/>
      <c r="N31" s="1"/>
      <c r="O31" s="1">
        <v>0</v>
      </c>
      <c r="P31" s="1">
        <v>64.921800000000005</v>
      </c>
      <c r="Q31" s="1">
        <f t="shared" si="3"/>
        <v>22.9648</v>
      </c>
      <c r="R31" s="5">
        <f t="shared" si="8"/>
        <v>170.53999999999996</v>
      </c>
      <c r="S31" s="5"/>
      <c r="T31" s="1"/>
      <c r="U31" s="1"/>
      <c r="V31" s="1">
        <f t="shared" si="5"/>
        <v>10.999999999999998</v>
      </c>
      <c r="W31" s="1">
        <f t="shared" si="6"/>
        <v>3.5738521563436216</v>
      </c>
      <c r="X31" s="1">
        <v>14.008800000000001</v>
      </c>
      <c r="Y31" s="1">
        <v>9.5858000000000008</v>
      </c>
      <c r="Z31" s="1">
        <v>8.8778000000000006</v>
      </c>
      <c r="AA31" s="1">
        <v>17.2226</v>
      </c>
      <c r="AB31" s="1">
        <v>21.361799999999999</v>
      </c>
      <c r="AC31" s="1">
        <v>11.480399999999999</v>
      </c>
      <c r="AD31" s="1">
        <v>12.2432</v>
      </c>
      <c r="AE31" s="1">
        <v>13.026400000000001</v>
      </c>
      <c r="AF31" s="1"/>
      <c r="AG31" s="1">
        <f>G31*R31</f>
        <v>170.53999999999996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91.233999999999995</v>
      </c>
      <c r="D32" s="1"/>
      <c r="E32" s="1">
        <v>68.516000000000005</v>
      </c>
      <c r="F32" s="1">
        <v>8.7650000000000006</v>
      </c>
      <c r="G32" s="8">
        <v>1</v>
      </c>
      <c r="H32" s="1">
        <v>50</v>
      </c>
      <c r="I32" s="1" t="s">
        <v>37</v>
      </c>
      <c r="J32" s="1"/>
      <c r="K32" s="1">
        <v>60</v>
      </c>
      <c r="L32" s="1">
        <f t="shared" si="2"/>
        <v>8.5160000000000053</v>
      </c>
      <c r="M32" s="1"/>
      <c r="N32" s="1"/>
      <c r="O32" s="1">
        <v>13.908400000000009</v>
      </c>
      <c r="P32" s="1">
        <v>17.841199999999979</v>
      </c>
      <c r="Q32" s="1">
        <f t="shared" si="3"/>
        <v>13.703200000000001</v>
      </c>
      <c r="R32" s="5">
        <f t="shared" si="8"/>
        <v>110.22060000000002</v>
      </c>
      <c r="S32" s="5"/>
      <c r="T32" s="1"/>
      <c r="U32" s="1"/>
      <c r="V32" s="1">
        <f t="shared" si="5"/>
        <v>11.000000000000002</v>
      </c>
      <c r="W32" s="1">
        <f t="shared" si="6"/>
        <v>2.956579485083775</v>
      </c>
      <c r="X32" s="1">
        <v>8.5586000000000002</v>
      </c>
      <c r="Y32" s="1">
        <v>9.5584000000000007</v>
      </c>
      <c r="Z32" s="1">
        <v>6.4896000000000003</v>
      </c>
      <c r="AA32" s="1">
        <v>8.3272000000000013</v>
      </c>
      <c r="AB32" s="1">
        <v>11.951000000000001</v>
      </c>
      <c r="AC32" s="1">
        <v>9.5990000000000002</v>
      </c>
      <c r="AD32" s="1">
        <v>6.1551999999999998</v>
      </c>
      <c r="AE32" s="1">
        <v>3.0586000000000002</v>
      </c>
      <c r="AF32" s="1"/>
      <c r="AG32" s="1">
        <f>G32*R32</f>
        <v>110.22060000000002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4" t="s">
        <v>70</v>
      </c>
      <c r="B33" s="24" t="s">
        <v>42</v>
      </c>
      <c r="C33" s="24">
        <v>318</v>
      </c>
      <c r="D33" s="24">
        <v>492</v>
      </c>
      <c r="E33" s="24">
        <v>496</v>
      </c>
      <c r="F33" s="24">
        <v>255</v>
      </c>
      <c r="G33" s="25">
        <v>0.4</v>
      </c>
      <c r="H33" s="24">
        <v>45</v>
      </c>
      <c r="I33" s="24" t="s">
        <v>37</v>
      </c>
      <c r="J33" s="24"/>
      <c r="K33" s="24">
        <v>509</v>
      </c>
      <c r="L33" s="24">
        <f t="shared" si="2"/>
        <v>-13</v>
      </c>
      <c r="M33" s="24"/>
      <c r="N33" s="24"/>
      <c r="O33" s="24">
        <v>293.36000000000018</v>
      </c>
      <c r="P33" s="24">
        <v>528.10000000000014</v>
      </c>
      <c r="Q33" s="24">
        <f t="shared" si="3"/>
        <v>99.2</v>
      </c>
      <c r="R33" s="26">
        <f>12*Q33-P33-O33-F33</f>
        <v>113.93999999999977</v>
      </c>
      <c r="S33" s="26"/>
      <c r="T33" s="24"/>
      <c r="U33" s="24"/>
      <c r="V33" s="24">
        <f t="shared" si="5"/>
        <v>12</v>
      </c>
      <c r="W33" s="24">
        <f t="shared" si="6"/>
        <v>10.851411290322583</v>
      </c>
      <c r="X33" s="24">
        <v>89.8</v>
      </c>
      <c r="Y33" s="24">
        <v>86.6</v>
      </c>
      <c r="Z33" s="24">
        <v>86.8</v>
      </c>
      <c r="AA33" s="24">
        <v>72.400000000000006</v>
      </c>
      <c r="AB33" s="24">
        <v>79.2</v>
      </c>
      <c r="AC33" s="24">
        <v>86.8</v>
      </c>
      <c r="AD33" s="24">
        <v>81.2</v>
      </c>
      <c r="AE33" s="24">
        <v>96.4</v>
      </c>
      <c r="AF33" s="24" t="s">
        <v>71</v>
      </c>
      <c r="AG33" s="24">
        <f>G33*R33</f>
        <v>45.575999999999908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42</v>
      </c>
      <c r="C34" s="1">
        <v>206</v>
      </c>
      <c r="D34" s="1">
        <v>199</v>
      </c>
      <c r="E34" s="1">
        <v>133</v>
      </c>
      <c r="F34" s="1">
        <v>252</v>
      </c>
      <c r="G34" s="8">
        <v>0.45</v>
      </c>
      <c r="H34" s="1">
        <v>50</v>
      </c>
      <c r="I34" s="12" t="s">
        <v>73</v>
      </c>
      <c r="J34" s="1"/>
      <c r="K34" s="1">
        <v>133</v>
      </c>
      <c r="L34" s="1">
        <f t="shared" si="2"/>
        <v>0</v>
      </c>
      <c r="M34" s="1"/>
      <c r="N34" s="1"/>
      <c r="O34" s="1">
        <v>0</v>
      </c>
      <c r="P34" s="1">
        <v>0</v>
      </c>
      <c r="Q34" s="1">
        <f t="shared" si="3"/>
        <v>26.6</v>
      </c>
      <c r="R34" s="5">
        <f>10*Q34-P34-O34-F34</f>
        <v>14</v>
      </c>
      <c r="S34" s="5"/>
      <c r="T34" s="1"/>
      <c r="U34" s="1"/>
      <c r="V34" s="1">
        <f t="shared" si="5"/>
        <v>10</v>
      </c>
      <c r="W34" s="1">
        <f t="shared" si="6"/>
        <v>9.473684210526315</v>
      </c>
      <c r="X34" s="1">
        <v>9.6</v>
      </c>
      <c r="Y34" s="1">
        <v>10.4</v>
      </c>
      <c r="Z34" s="1">
        <v>23.6</v>
      </c>
      <c r="AA34" s="1">
        <v>38.6</v>
      </c>
      <c r="AB34" s="1">
        <v>35.200000000000003</v>
      </c>
      <c r="AC34" s="1">
        <v>11.6</v>
      </c>
      <c r="AD34" s="1">
        <v>10.199999999999999</v>
      </c>
      <c r="AE34" s="1">
        <v>25.8</v>
      </c>
      <c r="AF34" s="1" t="s">
        <v>39</v>
      </c>
      <c r="AG34" s="1">
        <f>G34*R34</f>
        <v>6.3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42</v>
      </c>
      <c r="C35" s="1">
        <v>571</v>
      </c>
      <c r="D35" s="1">
        <v>89</v>
      </c>
      <c r="E35" s="1">
        <v>470</v>
      </c>
      <c r="F35" s="1">
        <v>125</v>
      </c>
      <c r="G35" s="8">
        <v>0.4</v>
      </c>
      <c r="H35" s="1">
        <v>45</v>
      </c>
      <c r="I35" s="1" t="s">
        <v>37</v>
      </c>
      <c r="J35" s="1"/>
      <c r="K35" s="1">
        <v>479</v>
      </c>
      <c r="L35" s="1">
        <f t="shared" si="2"/>
        <v>-9</v>
      </c>
      <c r="M35" s="1"/>
      <c r="N35" s="1"/>
      <c r="O35" s="1">
        <v>179.28</v>
      </c>
      <c r="P35" s="1">
        <v>708.98</v>
      </c>
      <c r="Q35" s="1">
        <f t="shared" si="3"/>
        <v>94</v>
      </c>
      <c r="R35" s="5">
        <f t="shared" si="8"/>
        <v>20.739999999999981</v>
      </c>
      <c r="S35" s="5"/>
      <c r="T35" s="1"/>
      <c r="U35" s="1"/>
      <c r="V35" s="1">
        <f t="shared" si="5"/>
        <v>11</v>
      </c>
      <c r="W35" s="1">
        <f t="shared" si="6"/>
        <v>10.779361702127659</v>
      </c>
      <c r="X35" s="1">
        <v>89.8</v>
      </c>
      <c r="Y35" s="1">
        <v>65.8</v>
      </c>
      <c r="Z35" s="1">
        <v>70</v>
      </c>
      <c r="AA35" s="1">
        <v>78.8</v>
      </c>
      <c r="AB35" s="1">
        <v>87.4</v>
      </c>
      <c r="AC35" s="1">
        <v>72.599999999999994</v>
      </c>
      <c r="AD35" s="1">
        <v>54.4</v>
      </c>
      <c r="AE35" s="1">
        <v>58</v>
      </c>
      <c r="AF35" s="1"/>
      <c r="AG35" s="1">
        <f>G35*R35</f>
        <v>8.2959999999999923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idden="1" x14ac:dyDescent="0.25">
      <c r="A36" s="1" t="s">
        <v>75</v>
      </c>
      <c r="B36" s="1" t="s">
        <v>36</v>
      </c>
      <c r="C36" s="1">
        <v>8.4420000000000002</v>
      </c>
      <c r="D36" s="1">
        <v>42.515999999999998</v>
      </c>
      <c r="E36" s="1">
        <v>15.76</v>
      </c>
      <c r="F36" s="1">
        <v>35.222000000000001</v>
      </c>
      <c r="G36" s="8">
        <v>1</v>
      </c>
      <c r="H36" s="1">
        <v>45</v>
      </c>
      <c r="I36" s="1" t="s">
        <v>37</v>
      </c>
      <c r="J36" s="1"/>
      <c r="K36" s="1">
        <v>13.4</v>
      </c>
      <c r="L36" s="1">
        <f t="shared" si="2"/>
        <v>2.3599999999999994</v>
      </c>
      <c r="M36" s="1"/>
      <c r="N36" s="1"/>
      <c r="O36" s="1">
        <v>61.942000000000007</v>
      </c>
      <c r="P36" s="1">
        <v>0</v>
      </c>
      <c r="Q36" s="1">
        <f t="shared" si="3"/>
        <v>3.1520000000000001</v>
      </c>
      <c r="R36" s="5"/>
      <c r="S36" s="5"/>
      <c r="T36" s="1"/>
      <c r="U36" s="1"/>
      <c r="V36" s="1">
        <f t="shared" si="5"/>
        <v>30.826142131979697</v>
      </c>
      <c r="W36" s="1">
        <f t="shared" si="6"/>
        <v>30.826142131979697</v>
      </c>
      <c r="X36" s="1">
        <v>8.6180000000000003</v>
      </c>
      <c r="Y36" s="1">
        <v>10.551600000000001</v>
      </c>
      <c r="Z36" s="1">
        <v>7.0959999999999992</v>
      </c>
      <c r="AA36" s="1">
        <v>4.3066000000000004</v>
      </c>
      <c r="AB36" s="1">
        <v>2.6002000000000001</v>
      </c>
      <c r="AC36" s="1">
        <v>3.5139999999999998</v>
      </c>
      <c r="AD36" s="1">
        <v>7.8681999999999999</v>
      </c>
      <c r="AE36" s="1">
        <v>6.9878</v>
      </c>
      <c r="AF36" s="1"/>
      <c r="AG36" s="1">
        <f>G36*R36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idden="1" x14ac:dyDescent="0.25">
      <c r="A37" s="1" t="s">
        <v>76</v>
      </c>
      <c r="B37" s="1" t="s">
        <v>42</v>
      </c>
      <c r="C37" s="1">
        <v>21</v>
      </c>
      <c r="D37" s="1">
        <v>82</v>
      </c>
      <c r="E37" s="1">
        <v>33</v>
      </c>
      <c r="F37" s="1">
        <v>53</v>
      </c>
      <c r="G37" s="8">
        <v>0.1</v>
      </c>
      <c r="H37" s="1">
        <v>730</v>
      </c>
      <c r="I37" s="1" t="s">
        <v>37</v>
      </c>
      <c r="J37" s="1"/>
      <c r="K37" s="1">
        <v>40</v>
      </c>
      <c r="L37" s="1">
        <f t="shared" si="2"/>
        <v>-7</v>
      </c>
      <c r="M37" s="1"/>
      <c r="N37" s="1"/>
      <c r="O37" s="1">
        <v>115.2</v>
      </c>
      <c r="P37" s="1">
        <v>0</v>
      </c>
      <c r="Q37" s="1">
        <f t="shared" si="3"/>
        <v>6.6</v>
      </c>
      <c r="R37" s="5"/>
      <c r="S37" s="5"/>
      <c r="T37" s="1"/>
      <c r="U37" s="1"/>
      <c r="V37" s="1">
        <f t="shared" si="5"/>
        <v>25.484848484848484</v>
      </c>
      <c r="W37" s="1">
        <f t="shared" si="6"/>
        <v>25.484848484848484</v>
      </c>
      <c r="X37" s="1">
        <v>11</v>
      </c>
      <c r="Y37" s="1">
        <v>19.8</v>
      </c>
      <c r="Z37" s="1">
        <v>12.6</v>
      </c>
      <c r="AA37" s="1">
        <v>3.6</v>
      </c>
      <c r="AB37" s="1">
        <v>3.6</v>
      </c>
      <c r="AC37" s="1">
        <v>12</v>
      </c>
      <c r="AD37" s="1">
        <v>11.6</v>
      </c>
      <c r="AE37" s="1">
        <v>0</v>
      </c>
      <c r="AF37" s="1" t="s">
        <v>77</v>
      </c>
      <c r="AG37" s="1">
        <f>G37*R37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42</v>
      </c>
      <c r="C38" s="1">
        <v>-3</v>
      </c>
      <c r="D38" s="1">
        <v>180</v>
      </c>
      <c r="E38" s="1">
        <v>73</v>
      </c>
      <c r="F38" s="1">
        <v>99</v>
      </c>
      <c r="G38" s="8">
        <v>0.35</v>
      </c>
      <c r="H38" s="1">
        <v>40</v>
      </c>
      <c r="I38" s="1" t="s">
        <v>37</v>
      </c>
      <c r="J38" s="1"/>
      <c r="K38" s="1">
        <v>72</v>
      </c>
      <c r="L38" s="1">
        <f t="shared" ref="L38:L69" si="9">E38-K38</f>
        <v>1</v>
      </c>
      <c r="M38" s="1"/>
      <c r="N38" s="1"/>
      <c r="O38" s="1">
        <v>18.199999999999971</v>
      </c>
      <c r="P38" s="1">
        <v>8.2000000000000313</v>
      </c>
      <c r="Q38" s="1">
        <f t="shared" si="3"/>
        <v>14.6</v>
      </c>
      <c r="R38" s="5">
        <f t="shared" si="8"/>
        <v>35.200000000000017</v>
      </c>
      <c r="S38" s="5"/>
      <c r="T38" s="1"/>
      <c r="U38" s="1"/>
      <c r="V38" s="1">
        <f t="shared" si="5"/>
        <v>11.000000000000002</v>
      </c>
      <c r="W38" s="1">
        <f t="shared" si="6"/>
        <v>8.589041095890412</v>
      </c>
      <c r="X38" s="1">
        <v>13.6</v>
      </c>
      <c r="Y38" s="1">
        <v>17.2</v>
      </c>
      <c r="Z38" s="1">
        <v>21</v>
      </c>
      <c r="AA38" s="1">
        <v>12.8</v>
      </c>
      <c r="AB38" s="1">
        <v>6.4</v>
      </c>
      <c r="AC38" s="1">
        <v>5.8</v>
      </c>
      <c r="AD38" s="1">
        <v>12.8</v>
      </c>
      <c r="AE38" s="1">
        <v>18</v>
      </c>
      <c r="AF38" s="1" t="s">
        <v>39</v>
      </c>
      <c r="AG38" s="1">
        <f>G38*R38</f>
        <v>12.320000000000006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idden="1" x14ac:dyDescent="0.25">
      <c r="A39" s="1" t="s">
        <v>79</v>
      </c>
      <c r="B39" s="1" t="s">
        <v>36</v>
      </c>
      <c r="C39" s="1">
        <v>151.13900000000001</v>
      </c>
      <c r="D39" s="1">
        <v>91.781999999999996</v>
      </c>
      <c r="E39" s="1">
        <v>102.339</v>
      </c>
      <c r="F39" s="1">
        <v>137.82400000000001</v>
      </c>
      <c r="G39" s="8">
        <v>1</v>
      </c>
      <c r="H39" s="1">
        <v>40</v>
      </c>
      <c r="I39" s="1" t="s">
        <v>37</v>
      </c>
      <c r="J39" s="1"/>
      <c r="K39" s="1">
        <v>102.34</v>
      </c>
      <c r="L39" s="1">
        <f t="shared" si="9"/>
        <v>-1.0000000000047748E-3</v>
      </c>
      <c r="M39" s="1"/>
      <c r="N39" s="1"/>
      <c r="O39" s="1">
        <v>94.312600000000032</v>
      </c>
      <c r="P39" s="1">
        <v>0</v>
      </c>
      <c r="Q39" s="1">
        <f t="shared" si="3"/>
        <v>20.4678</v>
      </c>
      <c r="R39" s="5"/>
      <c r="S39" s="5"/>
      <c r="T39" s="1"/>
      <c r="U39" s="1"/>
      <c r="V39" s="1">
        <f t="shared" si="5"/>
        <v>11.341551119319128</v>
      </c>
      <c r="W39" s="1">
        <f t="shared" si="6"/>
        <v>11.341551119319128</v>
      </c>
      <c r="X39" s="1">
        <v>21.206800000000001</v>
      </c>
      <c r="Y39" s="1">
        <v>30.023199999999999</v>
      </c>
      <c r="Z39" s="1">
        <v>27.058599999999998</v>
      </c>
      <c r="AA39" s="1">
        <v>10.096399999999999</v>
      </c>
      <c r="AB39" s="1">
        <v>14.3514</v>
      </c>
      <c r="AC39" s="1">
        <v>31.837599999999998</v>
      </c>
      <c r="AD39" s="1">
        <v>30.313199999999998</v>
      </c>
      <c r="AE39" s="1">
        <v>21.995200000000001</v>
      </c>
      <c r="AF39" s="1"/>
      <c r="AG39" s="1">
        <f>G39*R39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42</v>
      </c>
      <c r="C40" s="1">
        <v>46</v>
      </c>
      <c r="D40" s="1">
        <v>88</v>
      </c>
      <c r="E40" s="1">
        <v>65</v>
      </c>
      <c r="F40" s="1">
        <v>51</v>
      </c>
      <c r="G40" s="8">
        <v>0.4</v>
      </c>
      <c r="H40" s="1">
        <v>40</v>
      </c>
      <c r="I40" s="1" t="s">
        <v>37</v>
      </c>
      <c r="J40" s="1"/>
      <c r="K40" s="1">
        <v>130</v>
      </c>
      <c r="L40" s="1">
        <f t="shared" si="9"/>
        <v>-65</v>
      </c>
      <c r="M40" s="1"/>
      <c r="N40" s="1"/>
      <c r="O40" s="1">
        <v>0</v>
      </c>
      <c r="P40" s="1">
        <v>22.400000000000009</v>
      </c>
      <c r="Q40" s="1">
        <f t="shared" si="3"/>
        <v>13</v>
      </c>
      <c r="R40" s="5">
        <f t="shared" si="8"/>
        <v>69.599999999999994</v>
      </c>
      <c r="S40" s="5"/>
      <c r="T40" s="1"/>
      <c r="U40" s="1"/>
      <c r="V40" s="1">
        <f t="shared" si="5"/>
        <v>11</v>
      </c>
      <c r="W40" s="1">
        <f t="shared" si="6"/>
        <v>5.6461538461538465</v>
      </c>
      <c r="X40" s="1">
        <v>9.4</v>
      </c>
      <c r="Y40" s="1">
        <v>10.6</v>
      </c>
      <c r="Z40" s="1">
        <v>13.8</v>
      </c>
      <c r="AA40" s="1">
        <v>7.2</v>
      </c>
      <c r="AB40" s="1">
        <v>8</v>
      </c>
      <c r="AC40" s="1">
        <v>11.8</v>
      </c>
      <c r="AD40" s="1">
        <v>8.1999999999999993</v>
      </c>
      <c r="AE40" s="1">
        <v>10.8</v>
      </c>
      <c r="AF40" s="1"/>
      <c r="AG40" s="1">
        <f>G40*R40</f>
        <v>27.84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42</v>
      </c>
      <c r="C41" s="1">
        <v>456</v>
      </c>
      <c r="D41" s="1">
        <v>182</v>
      </c>
      <c r="E41" s="1">
        <v>269</v>
      </c>
      <c r="F41" s="1">
        <v>354</v>
      </c>
      <c r="G41" s="8">
        <v>0.4</v>
      </c>
      <c r="H41" s="1">
        <v>45</v>
      </c>
      <c r="I41" s="1" t="s">
        <v>37</v>
      </c>
      <c r="J41" s="1"/>
      <c r="K41" s="1">
        <v>270</v>
      </c>
      <c r="L41" s="1">
        <f t="shared" si="9"/>
        <v>-1</v>
      </c>
      <c r="M41" s="1"/>
      <c r="N41" s="1"/>
      <c r="O41" s="1">
        <v>0</v>
      </c>
      <c r="P41" s="1">
        <v>0</v>
      </c>
      <c r="Q41" s="1">
        <f t="shared" si="3"/>
        <v>53.8</v>
      </c>
      <c r="R41" s="5">
        <f t="shared" si="8"/>
        <v>237.79999999999995</v>
      </c>
      <c r="S41" s="5"/>
      <c r="T41" s="1"/>
      <c r="U41" s="1"/>
      <c r="V41" s="1">
        <f t="shared" si="5"/>
        <v>11</v>
      </c>
      <c r="W41" s="1">
        <f t="shared" si="6"/>
        <v>6.5799256505576214</v>
      </c>
      <c r="X41" s="1">
        <v>22.8</v>
      </c>
      <c r="Y41" s="1">
        <v>41</v>
      </c>
      <c r="Z41" s="1">
        <v>57.4</v>
      </c>
      <c r="AA41" s="1">
        <v>58.8</v>
      </c>
      <c r="AB41" s="1">
        <v>61.8</v>
      </c>
      <c r="AC41" s="1">
        <v>39.799999999999997</v>
      </c>
      <c r="AD41" s="1">
        <v>29.8</v>
      </c>
      <c r="AE41" s="1">
        <v>42.6</v>
      </c>
      <c r="AF41" s="1" t="s">
        <v>39</v>
      </c>
      <c r="AG41" s="1">
        <f>G41*R41</f>
        <v>95.11999999999999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36</v>
      </c>
      <c r="C42" s="1">
        <v>267.15300000000002</v>
      </c>
      <c r="D42" s="1">
        <v>0.72499999999999998</v>
      </c>
      <c r="E42" s="1">
        <v>131.62200000000001</v>
      </c>
      <c r="F42" s="1">
        <v>126.922</v>
      </c>
      <c r="G42" s="8">
        <v>1</v>
      </c>
      <c r="H42" s="1">
        <v>40</v>
      </c>
      <c r="I42" s="1" t="s">
        <v>37</v>
      </c>
      <c r="J42" s="1"/>
      <c r="K42" s="1">
        <v>133.04</v>
      </c>
      <c r="L42" s="1">
        <f t="shared" si="9"/>
        <v>-1.4179999999999779</v>
      </c>
      <c r="M42" s="1"/>
      <c r="N42" s="1"/>
      <c r="O42" s="1">
        <v>0</v>
      </c>
      <c r="P42" s="1">
        <v>119.8908</v>
      </c>
      <c r="Q42" s="1">
        <f t="shared" si="3"/>
        <v>26.324400000000004</v>
      </c>
      <c r="R42" s="5">
        <f t="shared" si="8"/>
        <v>42.755600000000044</v>
      </c>
      <c r="S42" s="5"/>
      <c r="T42" s="1"/>
      <c r="U42" s="1"/>
      <c r="V42" s="1">
        <f t="shared" si="5"/>
        <v>10.999999999999998</v>
      </c>
      <c r="W42" s="1">
        <f t="shared" si="6"/>
        <v>9.3758186321435613</v>
      </c>
      <c r="X42" s="1">
        <v>27.927800000000001</v>
      </c>
      <c r="Y42" s="1">
        <v>18.489000000000001</v>
      </c>
      <c r="Z42" s="1">
        <v>6.6821999999999999</v>
      </c>
      <c r="AA42" s="1">
        <v>19.757400000000001</v>
      </c>
      <c r="AB42" s="1">
        <v>33.061599999999999</v>
      </c>
      <c r="AC42" s="1">
        <v>22.648599999999998</v>
      </c>
      <c r="AD42" s="1">
        <v>12.978400000000001</v>
      </c>
      <c r="AE42" s="1">
        <v>19.664400000000001</v>
      </c>
      <c r="AF42" s="1"/>
      <c r="AG42" s="1">
        <f>G42*R42</f>
        <v>42.755600000000044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4" t="s">
        <v>83</v>
      </c>
      <c r="B43" s="24" t="s">
        <v>42</v>
      </c>
      <c r="C43" s="24">
        <v>35</v>
      </c>
      <c r="D43" s="24">
        <v>339</v>
      </c>
      <c r="E43" s="24">
        <v>160</v>
      </c>
      <c r="F43" s="24">
        <v>192</v>
      </c>
      <c r="G43" s="25">
        <v>0.35</v>
      </c>
      <c r="H43" s="24">
        <v>40</v>
      </c>
      <c r="I43" s="24" t="s">
        <v>37</v>
      </c>
      <c r="J43" s="24"/>
      <c r="K43" s="24">
        <v>167</v>
      </c>
      <c r="L43" s="24">
        <f t="shared" si="9"/>
        <v>-7</v>
      </c>
      <c r="M43" s="24"/>
      <c r="N43" s="24"/>
      <c r="O43" s="24">
        <v>0</v>
      </c>
      <c r="P43" s="24">
        <v>0</v>
      </c>
      <c r="Q43" s="24">
        <f t="shared" si="3"/>
        <v>32</v>
      </c>
      <c r="R43" s="26">
        <f>12*Q43-P43-O43-F43</f>
        <v>192</v>
      </c>
      <c r="S43" s="26"/>
      <c r="T43" s="24"/>
      <c r="U43" s="24"/>
      <c r="V43" s="24">
        <f t="shared" si="5"/>
        <v>12</v>
      </c>
      <c r="W43" s="24">
        <f t="shared" si="6"/>
        <v>6</v>
      </c>
      <c r="X43" s="24">
        <v>16.600000000000001</v>
      </c>
      <c r="Y43" s="24">
        <v>15</v>
      </c>
      <c r="Z43" s="24">
        <v>32.4</v>
      </c>
      <c r="AA43" s="24">
        <v>33</v>
      </c>
      <c r="AB43" s="24">
        <v>17</v>
      </c>
      <c r="AC43" s="24">
        <v>13.2</v>
      </c>
      <c r="AD43" s="24">
        <v>21.6</v>
      </c>
      <c r="AE43" s="24">
        <v>22.4</v>
      </c>
      <c r="AF43" s="24" t="s">
        <v>48</v>
      </c>
      <c r="AG43" s="24">
        <f>G43*R43</f>
        <v>67.199999999999989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42</v>
      </c>
      <c r="C44" s="1">
        <v>480</v>
      </c>
      <c r="D44" s="1">
        <v>3</v>
      </c>
      <c r="E44" s="1">
        <v>282</v>
      </c>
      <c r="F44" s="1">
        <v>159</v>
      </c>
      <c r="G44" s="8">
        <v>0.4</v>
      </c>
      <c r="H44" s="1">
        <v>40</v>
      </c>
      <c r="I44" s="12" t="s">
        <v>73</v>
      </c>
      <c r="J44" s="1"/>
      <c r="K44" s="1">
        <v>285</v>
      </c>
      <c r="L44" s="1">
        <f t="shared" si="9"/>
        <v>-3</v>
      </c>
      <c r="M44" s="1"/>
      <c r="N44" s="1"/>
      <c r="O44" s="1">
        <v>180</v>
      </c>
      <c r="P44" s="1">
        <v>22</v>
      </c>
      <c r="Q44" s="1">
        <f t="shared" si="3"/>
        <v>56.4</v>
      </c>
      <c r="R44" s="5">
        <f t="shared" si="8"/>
        <v>259.39999999999998</v>
      </c>
      <c r="S44" s="5"/>
      <c r="T44" s="1"/>
      <c r="U44" s="1"/>
      <c r="V44" s="1">
        <f t="shared" si="5"/>
        <v>11</v>
      </c>
      <c r="W44" s="1">
        <f t="shared" si="6"/>
        <v>6.4007092198581566</v>
      </c>
      <c r="X44" s="1">
        <v>50</v>
      </c>
      <c r="Y44" s="1">
        <v>66</v>
      </c>
      <c r="Z44" s="1">
        <v>42.8</v>
      </c>
      <c r="AA44" s="1">
        <v>27</v>
      </c>
      <c r="AB44" s="1">
        <v>59</v>
      </c>
      <c r="AC44" s="1">
        <v>85.8</v>
      </c>
      <c r="AD44" s="1">
        <v>54.2</v>
      </c>
      <c r="AE44" s="1">
        <v>11.6</v>
      </c>
      <c r="AF44" s="1" t="s">
        <v>39</v>
      </c>
      <c r="AG44" s="1">
        <f>G44*R44</f>
        <v>103.75999999999999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36</v>
      </c>
      <c r="C45" s="1">
        <v>104.497</v>
      </c>
      <c r="D45" s="1">
        <v>43.220999999999997</v>
      </c>
      <c r="E45" s="1">
        <v>76.036000000000001</v>
      </c>
      <c r="F45" s="1">
        <v>62.174999999999997</v>
      </c>
      <c r="G45" s="8">
        <v>1</v>
      </c>
      <c r="H45" s="1">
        <v>50</v>
      </c>
      <c r="I45" s="1" t="s">
        <v>37</v>
      </c>
      <c r="J45" s="1"/>
      <c r="K45" s="1">
        <v>71.5</v>
      </c>
      <c r="L45" s="1">
        <f t="shared" si="9"/>
        <v>4.5360000000000014</v>
      </c>
      <c r="M45" s="1"/>
      <c r="N45" s="1"/>
      <c r="O45" s="1">
        <v>64.052399999999992</v>
      </c>
      <c r="P45" s="1">
        <v>0</v>
      </c>
      <c r="Q45" s="1">
        <f t="shared" si="3"/>
        <v>15.2072</v>
      </c>
      <c r="R45" s="5">
        <f t="shared" si="8"/>
        <v>41.051800000000014</v>
      </c>
      <c r="S45" s="5"/>
      <c r="T45" s="1"/>
      <c r="U45" s="1"/>
      <c r="V45" s="1">
        <f t="shared" si="5"/>
        <v>11</v>
      </c>
      <c r="W45" s="1">
        <f t="shared" si="6"/>
        <v>8.3005023936030291</v>
      </c>
      <c r="X45" s="1">
        <v>14.938800000000001</v>
      </c>
      <c r="Y45" s="1">
        <v>18.617799999999999</v>
      </c>
      <c r="Z45" s="1">
        <v>15.881399999999999</v>
      </c>
      <c r="AA45" s="1">
        <v>11.2342</v>
      </c>
      <c r="AB45" s="1">
        <v>16.060600000000001</v>
      </c>
      <c r="AC45" s="1">
        <v>21.287600000000001</v>
      </c>
      <c r="AD45" s="1">
        <v>14.307600000000001</v>
      </c>
      <c r="AE45" s="1">
        <v>9.2081999999999997</v>
      </c>
      <c r="AF45" s="1"/>
      <c r="AG45" s="1">
        <f>G45*R45</f>
        <v>41.051800000000014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idden="1" x14ac:dyDescent="0.25">
      <c r="A46" s="1" t="s">
        <v>86</v>
      </c>
      <c r="B46" s="1" t="s">
        <v>36</v>
      </c>
      <c r="C46" s="1">
        <v>108.253</v>
      </c>
      <c r="D46" s="1">
        <v>193.46899999999999</v>
      </c>
      <c r="E46" s="1">
        <v>128.37</v>
      </c>
      <c r="F46" s="1">
        <v>156.96199999999999</v>
      </c>
      <c r="G46" s="8">
        <v>1</v>
      </c>
      <c r="H46" s="1">
        <v>50</v>
      </c>
      <c r="I46" s="1" t="s">
        <v>37</v>
      </c>
      <c r="J46" s="1"/>
      <c r="K46" s="1">
        <v>125.7</v>
      </c>
      <c r="L46" s="1">
        <f t="shared" si="9"/>
        <v>2.6700000000000017</v>
      </c>
      <c r="M46" s="1"/>
      <c r="N46" s="1"/>
      <c r="O46" s="1">
        <v>22.75819999999997</v>
      </c>
      <c r="P46" s="1">
        <v>120.46516</v>
      </c>
      <c r="Q46" s="1">
        <f t="shared" si="3"/>
        <v>25.673999999999999</v>
      </c>
      <c r="R46" s="5"/>
      <c r="S46" s="5"/>
      <c r="T46" s="1"/>
      <c r="U46" s="1"/>
      <c r="V46" s="1">
        <f t="shared" si="5"/>
        <v>11.692192879956375</v>
      </c>
      <c r="W46" s="1">
        <f t="shared" si="6"/>
        <v>11.692192879956375</v>
      </c>
      <c r="X46" s="1">
        <v>25.386800000000001</v>
      </c>
      <c r="Y46" s="1">
        <v>29.286999999999999</v>
      </c>
      <c r="Z46" s="1">
        <v>30.161799999999999</v>
      </c>
      <c r="AA46" s="1">
        <v>10.154199999999999</v>
      </c>
      <c r="AB46" s="1">
        <v>8.766</v>
      </c>
      <c r="AC46" s="1">
        <v>22.157599999999999</v>
      </c>
      <c r="AD46" s="1">
        <v>27.191199999999998</v>
      </c>
      <c r="AE46" s="1">
        <v>20.517600000000002</v>
      </c>
      <c r="AF46" s="1"/>
      <c r="AG46" s="1">
        <f>G46*R46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36</v>
      </c>
      <c r="C47" s="1">
        <v>1527.4280000000001</v>
      </c>
      <c r="D47" s="1"/>
      <c r="E47" s="1">
        <v>1526.867</v>
      </c>
      <c r="F47" s="1">
        <v>-2.3E-2</v>
      </c>
      <c r="G47" s="8">
        <v>1</v>
      </c>
      <c r="H47" s="1">
        <v>40</v>
      </c>
      <c r="I47" s="11" t="s">
        <v>88</v>
      </c>
      <c r="J47" s="1"/>
      <c r="K47" s="1">
        <v>1558.3</v>
      </c>
      <c r="L47" s="1">
        <f t="shared" si="9"/>
        <v>-31.432999999999993</v>
      </c>
      <c r="M47" s="1"/>
      <c r="N47" s="1"/>
      <c r="O47" s="1">
        <v>0</v>
      </c>
      <c r="P47" s="1">
        <v>120</v>
      </c>
      <c r="Q47" s="1">
        <f t="shared" si="3"/>
        <v>305.3734</v>
      </c>
      <c r="R47" s="5">
        <v>40</v>
      </c>
      <c r="S47" s="5"/>
      <c r="T47" s="1"/>
      <c r="U47" s="1"/>
      <c r="V47" s="1">
        <f t="shared" si="5"/>
        <v>0.52387339565266655</v>
      </c>
      <c r="W47" s="1">
        <f t="shared" si="6"/>
        <v>0.39288621733261642</v>
      </c>
      <c r="X47" s="1">
        <v>310.66680000000002</v>
      </c>
      <c r="Y47" s="1">
        <v>8.2584</v>
      </c>
      <c r="Z47" s="1">
        <v>16.9452</v>
      </c>
      <c r="AA47" s="1">
        <v>26.207599999999999</v>
      </c>
      <c r="AB47" s="1">
        <v>17.5838</v>
      </c>
      <c r="AC47" s="1">
        <v>16.516999999999999</v>
      </c>
      <c r="AD47" s="1">
        <v>13.7258</v>
      </c>
      <c r="AE47" s="1">
        <v>5.4236000000000004</v>
      </c>
      <c r="AF47" s="1" t="s">
        <v>89</v>
      </c>
      <c r="AG47" s="1">
        <f>G47*R47</f>
        <v>40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idden="1" x14ac:dyDescent="0.25">
      <c r="A48" s="13" t="s">
        <v>90</v>
      </c>
      <c r="B48" s="13" t="s">
        <v>42</v>
      </c>
      <c r="C48" s="13">
        <v>-1</v>
      </c>
      <c r="D48" s="13"/>
      <c r="E48" s="13"/>
      <c r="F48" s="13">
        <v>-1</v>
      </c>
      <c r="G48" s="14">
        <v>0</v>
      </c>
      <c r="H48" s="13" t="e">
        <v>#N/A</v>
      </c>
      <c r="I48" s="13" t="s">
        <v>91</v>
      </c>
      <c r="J48" s="13"/>
      <c r="K48" s="13"/>
      <c r="L48" s="13">
        <f t="shared" si="9"/>
        <v>0</v>
      </c>
      <c r="M48" s="13"/>
      <c r="N48" s="13"/>
      <c r="O48" s="13">
        <v>0</v>
      </c>
      <c r="P48" s="13">
        <v>0</v>
      </c>
      <c r="Q48" s="13">
        <f t="shared" si="3"/>
        <v>0</v>
      </c>
      <c r="R48" s="15"/>
      <c r="S48" s="15"/>
      <c r="T48" s="13"/>
      <c r="U48" s="13"/>
      <c r="V48" s="13" t="e">
        <f t="shared" si="5"/>
        <v>#DIV/0!</v>
      </c>
      <c r="W48" s="13" t="e">
        <f t="shared" si="6"/>
        <v>#DIV/0!</v>
      </c>
      <c r="X48" s="13">
        <v>0</v>
      </c>
      <c r="Y48" s="13">
        <v>0.2</v>
      </c>
      <c r="Z48" s="13">
        <v>0.2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/>
      <c r="AG48" s="1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42</v>
      </c>
      <c r="C49" s="1">
        <v>81</v>
      </c>
      <c r="D49" s="1">
        <v>130</v>
      </c>
      <c r="E49" s="1">
        <v>101</v>
      </c>
      <c r="F49" s="1">
        <v>103</v>
      </c>
      <c r="G49" s="8">
        <v>0.45</v>
      </c>
      <c r="H49" s="1">
        <v>50</v>
      </c>
      <c r="I49" s="1" t="s">
        <v>37</v>
      </c>
      <c r="J49" s="1"/>
      <c r="K49" s="1">
        <v>109</v>
      </c>
      <c r="L49" s="1">
        <f t="shared" si="9"/>
        <v>-8</v>
      </c>
      <c r="M49" s="1"/>
      <c r="N49" s="1"/>
      <c r="O49" s="1">
        <v>10.200000000000021</v>
      </c>
      <c r="P49" s="1">
        <v>23.199999999999989</v>
      </c>
      <c r="Q49" s="1">
        <f t="shared" si="3"/>
        <v>20.2</v>
      </c>
      <c r="R49" s="5">
        <f t="shared" ref="R49:R51" si="10">11*Q49-P49-O49-F49</f>
        <v>85.799999999999983</v>
      </c>
      <c r="S49" s="5"/>
      <c r="T49" s="1"/>
      <c r="U49" s="1"/>
      <c r="V49" s="1">
        <f t="shared" si="5"/>
        <v>11</v>
      </c>
      <c r="W49" s="1">
        <f t="shared" si="6"/>
        <v>6.7524752475247531</v>
      </c>
      <c r="X49" s="1">
        <v>16</v>
      </c>
      <c r="Y49" s="1">
        <v>19.8</v>
      </c>
      <c r="Z49" s="1">
        <v>20.2</v>
      </c>
      <c r="AA49" s="1">
        <v>15.4</v>
      </c>
      <c r="AB49" s="1">
        <v>16.2</v>
      </c>
      <c r="AC49" s="1">
        <v>15.4</v>
      </c>
      <c r="AD49" s="1">
        <v>16.2</v>
      </c>
      <c r="AE49" s="1">
        <v>14.8</v>
      </c>
      <c r="AF49" s="1"/>
      <c r="AG49" s="1">
        <f>G49*R49</f>
        <v>38.609999999999992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42</v>
      </c>
      <c r="C50" s="1">
        <v>66</v>
      </c>
      <c r="D50" s="1">
        <v>18</v>
      </c>
      <c r="E50" s="1">
        <v>79</v>
      </c>
      <c r="F50" s="1">
        <v>1</v>
      </c>
      <c r="G50" s="8">
        <v>0.4</v>
      </c>
      <c r="H50" s="1">
        <v>40</v>
      </c>
      <c r="I50" s="1" t="s">
        <v>37</v>
      </c>
      <c r="J50" s="1"/>
      <c r="K50" s="1">
        <v>80</v>
      </c>
      <c r="L50" s="1">
        <f t="shared" si="9"/>
        <v>-1</v>
      </c>
      <c r="M50" s="1"/>
      <c r="N50" s="1"/>
      <c r="O50" s="1">
        <v>0</v>
      </c>
      <c r="P50" s="1">
        <v>28.400000000000009</v>
      </c>
      <c r="Q50" s="1">
        <f t="shared" si="3"/>
        <v>15.8</v>
      </c>
      <c r="R50" s="5">
        <f t="shared" si="10"/>
        <v>144.4</v>
      </c>
      <c r="S50" s="5"/>
      <c r="T50" s="1"/>
      <c r="U50" s="1"/>
      <c r="V50" s="1">
        <f t="shared" si="5"/>
        <v>11</v>
      </c>
      <c r="W50" s="1">
        <f t="shared" si="6"/>
        <v>1.8607594936708867</v>
      </c>
      <c r="X50" s="1">
        <v>7</v>
      </c>
      <c r="Y50" s="1">
        <v>5.2</v>
      </c>
      <c r="Z50" s="1">
        <v>8</v>
      </c>
      <c r="AA50" s="1">
        <v>8.4</v>
      </c>
      <c r="AB50" s="1">
        <v>10</v>
      </c>
      <c r="AC50" s="1">
        <v>7.6</v>
      </c>
      <c r="AD50" s="1">
        <v>3.6</v>
      </c>
      <c r="AE50" s="1">
        <v>-4</v>
      </c>
      <c r="AF50" s="1" t="s">
        <v>94</v>
      </c>
      <c r="AG50" s="1">
        <f>G50*R50</f>
        <v>57.760000000000005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idden="1" x14ac:dyDescent="0.25">
      <c r="A51" s="24" t="s">
        <v>95</v>
      </c>
      <c r="B51" s="24" t="s">
        <v>42</v>
      </c>
      <c r="C51" s="24"/>
      <c r="D51" s="24">
        <v>102</v>
      </c>
      <c r="E51" s="24">
        <v>2</v>
      </c>
      <c r="F51" s="24">
        <v>82</v>
      </c>
      <c r="G51" s="25">
        <v>0.4</v>
      </c>
      <c r="H51" s="24">
        <v>40</v>
      </c>
      <c r="I51" s="24" t="s">
        <v>37</v>
      </c>
      <c r="J51" s="24"/>
      <c r="K51" s="24">
        <v>25</v>
      </c>
      <c r="L51" s="24">
        <f t="shared" si="9"/>
        <v>-23</v>
      </c>
      <c r="M51" s="24"/>
      <c r="N51" s="24"/>
      <c r="O51" s="24">
        <v>44.199999999999989</v>
      </c>
      <c r="P51" s="24">
        <v>0</v>
      </c>
      <c r="Q51" s="24">
        <f t="shared" si="3"/>
        <v>0.4</v>
      </c>
      <c r="R51" s="26"/>
      <c r="S51" s="26"/>
      <c r="T51" s="24"/>
      <c r="U51" s="24"/>
      <c r="V51" s="24">
        <f t="shared" si="5"/>
        <v>315.49999999999994</v>
      </c>
      <c r="W51" s="24">
        <f t="shared" si="6"/>
        <v>315.49999999999994</v>
      </c>
      <c r="X51" s="24">
        <v>-1</v>
      </c>
      <c r="Y51" s="24">
        <v>13</v>
      </c>
      <c r="Z51" s="24">
        <v>16.8</v>
      </c>
      <c r="AA51" s="24">
        <v>5</v>
      </c>
      <c r="AB51" s="24">
        <v>7</v>
      </c>
      <c r="AC51" s="24">
        <v>9.1999999999999993</v>
      </c>
      <c r="AD51" s="24">
        <v>4</v>
      </c>
      <c r="AE51" s="24">
        <v>6.6</v>
      </c>
      <c r="AF51" s="24" t="s">
        <v>96</v>
      </c>
      <c r="AG51" s="24">
        <f>G51*R51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idden="1" x14ac:dyDescent="0.25">
      <c r="A52" s="16" t="s">
        <v>97</v>
      </c>
      <c r="B52" s="16" t="s">
        <v>36</v>
      </c>
      <c r="C52" s="16"/>
      <c r="D52" s="16"/>
      <c r="E52" s="16"/>
      <c r="F52" s="16"/>
      <c r="G52" s="17">
        <v>0</v>
      </c>
      <c r="H52" s="16">
        <v>50</v>
      </c>
      <c r="I52" s="16" t="s">
        <v>37</v>
      </c>
      <c r="J52" s="16"/>
      <c r="K52" s="16"/>
      <c r="L52" s="16">
        <f t="shared" si="9"/>
        <v>0</v>
      </c>
      <c r="M52" s="16"/>
      <c r="N52" s="16"/>
      <c r="O52" s="16">
        <v>0</v>
      </c>
      <c r="P52" s="16">
        <v>0</v>
      </c>
      <c r="Q52" s="16">
        <f t="shared" si="3"/>
        <v>0</v>
      </c>
      <c r="R52" s="18"/>
      <c r="S52" s="18"/>
      <c r="T52" s="16"/>
      <c r="U52" s="16"/>
      <c r="V52" s="16" t="e">
        <f t="shared" si="5"/>
        <v>#DIV/0!</v>
      </c>
      <c r="W52" s="16" t="e">
        <f t="shared" si="6"/>
        <v>#DIV/0!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 t="s">
        <v>61</v>
      </c>
      <c r="AG52" s="16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idden="1" x14ac:dyDescent="0.25">
      <c r="A53" s="1" t="s">
        <v>98</v>
      </c>
      <c r="B53" s="1" t="s">
        <v>42</v>
      </c>
      <c r="C53" s="1">
        <v>29</v>
      </c>
      <c r="D53" s="1">
        <v>82</v>
      </c>
      <c r="E53" s="1">
        <v>38</v>
      </c>
      <c r="F53" s="1">
        <v>56</v>
      </c>
      <c r="G53" s="8">
        <v>0.1</v>
      </c>
      <c r="H53" s="1">
        <v>730</v>
      </c>
      <c r="I53" s="1" t="s">
        <v>37</v>
      </c>
      <c r="J53" s="1"/>
      <c r="K53" s="1">
        <v>41</v>
      </c>
      <c r="L53" s="1">
        <f t="shared" si="9"/>
        <v>-3</v>
      </c>
      <c r="M53" s="1"/>
      <c r="N53" s="1"/>
      <c r="O53" s="1">
        <v>99.199999999999989</v>
      </c>
      <c r="P53" s="1">
        <v>0</v>
      </c>
      <c r="Q53" s="1">
        <f t="shared" si="3"/>
        <v>7.6</v>
      </c>
      <c r="R53" s="5"/>
      <c r="S53" s="5"/>
      <c r="T53" s="1"/>
      <c r="U53" s="1"/>
      <c r="V53" s="1">
        <f t="shared" si="5"/>
        <v>20.421052631578945</v>
      </c>
      <c r="W53" s="1">
        <f t="shared" si="6"/>
        <v>20.421052631578945</v>
      </c>
      <c r="X53" s="1">
        <v>11.2</v>
      </c>
      <c r="Y53" s="1">
        <v>18.2</v>
      </c>
      <c r="Z53" s="1">
        <v>12</v>
      </c>
      <c r="AA53" s="1">
        <v>3.6</v>
      </c>
      <c r="AB53" s="1">
        <v>4</v>
      </c>
      <c r="AC53" s="1">
        <v>12.4</v>
      </c>
      <c r="AD53" s="1">
        <v>11.2</v>
      </c>
      <c r="AE53" s="1">
        <v>0</v>
      </c>
      <c r="AF53" s="1" t="s">
        <v>77</v>
      </c>
      <c r="AG53" s="1">
        <f>G53*R53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36</v>
      </c>
      <c r="C54" s="1">
        <v>105.529</v>
      </c>
      <c r="D54" s="1">
        <v>226.17</v>
      </c>
      <c r="E54" s="1">
        <v>107.361</v>
      </c>
      <c r="F54" s="1">
        <v>213.92599999999999</v>
      </c>
      <c r="G54" s="8">
        <v>1</v>
      </c>
      <c r="H54" s="1">
        <v>50</v>
      </c>
      <c r="I54" s="1" t="s">
        <v>37</v>
      </c>
      <c r="J54" s="1"/>
      <c r="K54" s="1">
        <v>108.6</v>
      </c>
      <c r="L54" s="1">
        <f t="shared" si="9"/>
        <v>-1.2389999999999901</v>
      </c>
      <c r="M54" s="1"/>
      <c r="N54" s="1"/>
      <c r="O54" s="1">
        <v>0</v>
      </c>
      <c r="P54" s="1">
        <v>0</v>
      </c>
      <c r="Q54" s="1">
        <f t="shared" si="3"/>
        <v>21.472200000000001</v>
      </c>
      <c r="R54" s="5">
        <f t="shared" ref="R53:R62" si="11">11*Q54-P54-O54-F54</f>
        <v>22.268200000000036</v>
      </c>
      <c r="S54" s="5"/>
      <c r="T54" s="1"/>
      <c r="U54" s="1"/>
      <c r="V54" s="1">
        <f t="shared" si="5"/>
        <v>11</v>
      </c>
      <c r="W54" s="1">
        <f t="shared" si="6"/>
        <v>9.9629288102756117</v>
      </c>
      <c r="X54" s="1">
        <v>13.821</v>
      </c>
      <c r="Y54" s="1">
        <v>22.943000000000001</v>
      </c>
      <c r="Z54" s="1">
        <v>29.7958</v>
      </c>
      <c r="AA54" s="1">
        <v>21.8368</v>
      </c>
      <c r="AB54" s="1">
        <v>22.5608</v>
      </c>
      <c r="AC54" s="1">
        <v>19.731000000000002</v>
      </c>
      <c r="AD54" s="1">
        <v>18.747199999999999</v>
      </c>
      <c r="AE54" s="1">
        <v>25.861599999999999</v>
      </c>
      <c r="AF54" s="1"/>
      <c r="AG54" s="1">
        <f>G54*R54</f>
        <v>22.268200000000036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idden="1" x14ac:dyDescent="0.25">
      <c r="A55" s="1" t="s">
        <v>100</v>
      </c>
      <c r="B55" s="1" t="s">
        <v>36</v>
      </c>
      <c r="C55" s="1">
        <v>24.504000000000001</v>
      </c>
      <c r="D55" s="1">
        <v>64.861999999999995</v>
      </c>
      <c r="E55" s="1">
        <v>27.167999999999999</v>
      </c>
      <c r="F55" s="1">
        <v>58.118000000000002</v>
      </c>
      <c r="G55" s="8">
        <v>1</v>
      </c>
      <c r="H55" s="1">
        <v>50</v>
      </c>
      <c r="I55" s="1" t="s">
        <v>37</v>
      </c>
      <c r="J55" s="1"/>
      <c r="K55" s="1">
        <v>25.9</v>
      </c>
      <c r="L55" s="1">
        <f t="shared" si="9"/>
        <v>1.2680000000000007</v>
      </c>
      <c r="M55" s="1"/>
      <c r="N55" s="1"/>
      <c r="O55" s="1">
        <v>25.016000000000009</v>
      </c>
      <c r="P55" s="1">
        <v>0</v>
      </c>
      <c r="Q55" s="1">
        <f t="shared" si="3"/>
        <v>5.4336000000000002</v>
      </c>
      <c r="R55" s="5"/>
      <c r="S55" s="5"/>
      <c r="T55" s="1"/>
      <c r="U55" s="1"/>
      <c r="V55" s="1">
        <f t="shared" si="5"/>
        <v>15.299985276796233</v>
      </c>
      <c r="W55" s="1">
        <f t="shared" si="6"/>
        <v>15.299985276796233</v>
      </c>
      <c r="X55" s="1">
        <v>6.5145999999999997</v>
      </c>
      <c r="Y55" s="1">
        <v>10.291</v>
      </c>
      <c r="Z55" s="1">
        <v>10.0358</v>
      </c>
      <c r="AA55" s="1">
        <v>6.2233999999999998</v>
      </c>
      <c r="AB55" s="1">
        <v>4.319</v>
      </c>
      <c r="AC55" s="1">
        <v>4.5695999999999994</v>
      </c>
      <c r="AD55" s="1">
        <v>8.3444000000000003</v>
      </c>
      <c r="AE55" s="1">
        <v>9.4298000000000002</v>
      </c>
      <c r="AF55" s="1"/>
      <c r="AG55" s="1">
        <f>G55*R55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idden="1" x14ac:dyDescent="0.25">
      <c r="A56" s="1" t="s">
        <v>101</v>
      </c>
      <c r="B56" s="1" t="s">
        <v>42</v>
      </c>
      <c r="C56" s="1">
        <v>25</v>
      </c>
      <c r="D56" s="1">
        <v>80</v>
      </c>
      <c r="E56" s="1">
        <v>32</v>
      </c>
      <c r="F56" s="1">
        <v>60</v>
      </c>
      <c r="G56" s="8">
        <v>0.1</v>
      </c>
      <c r="H56" s="1">
        <v>730</v>
      </c>
      <c r="I56" s="1" t="s">
        <v>37</v>
      </c>
      <c r="J56" s="1"/>
      <c r="K56" s="1">
        <v>36</v>
      </c>
      <c r="L56" s="1">
        <f t="shared" si="9"/>
        <v>-4</v>
      </c>
      <c r="M56" s="1"/>
      <c r="N56" s="1"/>
      <c r="O56" s="1">
        <v>109</v>
      </c>
      <c r="P56" s="1">
        <v>0</v>
      </c>
      <c r="Q56" s="1">
        <f t="shared" si="3"/>
        <v>6.4</v>
      </c>
      <c r="R56" s="5"/>
      <c r="S56" s="5"/>
      <c r="T56" s="1"/>
      <c r="U56" s="1"/>
      <c r="V56" s="1">
        <f t="shared" si="5"/>
        <v>26.40625</v>
      </c>
      <c r="W56" s="1">
        <f t="shared" si="6"/>
        <v>26.40625</v>
      </c>
      <c r="X56" s="1">
        <v>10.8</v>
      </c>
      <c r="Y56" s="1">
        <v>19</v>
      </c>
      <c r="Z56" s="1">
        <v>13</v>
      </c>
      <c r="AA56" s="1">
        <v>1</v>
      </c>
      <c r="AB56" s="1">
        <v>4.4000000000000004</v>
      </c>
      <c r="AC56" s="1">
        <v>12.4</v>
      </c>
      <c r="AD56" s="1">
        <v>10.199999999999999</v>
      </c>
      <c r="AE56" s="1">
        <v>0</v>
      </c>
      <c r="AF56" s="1" t="s">
        <v>77</v>
      </c>
      <c r="AG56" s="1">
        <f>G56*R56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42</v>
      </c>
      <c r="C57" s="1">
        <v>126</v>
      </c>
      <c r="D57" s="1"/>
      <c r="E57" s="1">
        <v>64</v>
      </c>
      <c r="F57" s="1">
        <v>62</v>
      </c>
      <c r="G57" s="8">
        <v>0.4</v>
      </c>
      <c r="H57" s="1">
        <v>50</v>
      </c>
      <c r="I57" s="1" t="s">
        <v>37</v>
      </c>
      <c r="J57" s="1"/>
      <c r="K57" s="1">
        <v>64</v>
      </c>
      <c r="L57" s="1">
        <f t="shared" si="9"/>
        <v>0</v>
      </c>
      <c r="M57" s="1"/>
      <c r="N57" s="1"/>
      <c r="O57" s="1">
        <v>0</v>
      </c>
      <c r="P57" s="1">
        <v>0</v>
      </c>
      <c r="Q57" s="1">
        <f t="shared" si="3"/>
        <v>12.8</v>
      </c>
      <c r="R57" s="5">
        <f t="shared" si="11"/>
        <v>78.800000000000011</v>
      </c>
      <c r="S57" s="5"/>
      <c r="T57" s="1"/>
      <c r="U57" s="1"/>
      <c r="V57" s="1">
        <f t="shared" si="5"/>
        <v>11</v>
      </c>
      <c r="W57" s="1">
        <f t="shared" si="6"/>
        <v>4.84375</v>
      </c>
      <c r="X57" s="1">
        <v>6.2</v>
      </c>
      <c r="Y57" s="1">
        <v>2</v>
      </c>
      <c r="Z57" s="1">
        <v>0.8</v>
      </c>
      <c r="AA57" s="1">
        <v>11.4</v>
      </c>
      <c r="AB57" s="1">
        <v>15.6</v>
      </c>
      <c r="AC57" s="1">
        <v>8.6</v>
      </c>
      <c r="AD57" s="1">
        <v>3.6</v>
      </c>
      <c r="AE57" s="1">
        <v>2.6</v>
      </c>
      <c r="AF57" s="1"/>
      <c r="AG57" s="1">
        <f>G57*R57</f>
        <v>31.520000000000007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42</v>
      </c>
      <c r="C58" s="1">
        <v>413</v>
      </c>
      <c r="D58" s="1">
        <v>470</v>
      </c>
      <c r="E58" s="1">
        <v>434</v>
      </c>
      <c r="F58" s="1">
        <v>390</v>
      </c>
      <c r="G58" s="8">
        <v>0.4</v>
      </c>
      <c r="H58" s="1">
        <v>40</v>
      </c>
      <c r="I58" s="1" t="s">
        <v>37</v>
      </c>
      <c r="J58" s="1"/>
      <c r="K58" s="1">
        <v>444</v>
      </c>
      <c r="L58" s="1">
        <f t="shared" si="9"/>
        <v>-10</v>
      </c>
      <c r="M58" s="1"/>
      <c r="N58" s="1"/>
      <c r="O58" s="1">
        <v>142.59999999999971</v>
      </c>
      <c r="P58" s="1">
        <v>83.400000000000318</v>
      </c>
      <c r="Q58" s="1">
        <f t="shared" si="3"/>
        <v>86.8</v>
      </c>
      <c r="R58" s="5">
        <f t="shared" si="11"/>
        <v>338.79999999999995</v>
      </c>
      <c r="S58" s="5"/>
      <c r="T58" s="1"/>
      <c r="U58" s="1"/>
      <c r="V58" s="1">
        <f t="shared" si="5"/>
        <v>11</v>
      </c>
      <c r="W58" s="1">
        <f t="shared" si="6"/>
        <v>7.096774193548387</v>
      </c>
      <c r="X58" s="1">
        <v>77</v>
      </c>
      <c r="Y58" s="1">
        <v>92.2</v>
      </c>
      <c r="Z58" s="1">
        <v>92</v>
      </c>
      <c r="AA58" s="1">
        <v>85</v>
      </c>
      <c r="AB58" s="1">
        <v>91</v>
      </c>
      <c r="AC58" s="1">
        <v>91</v>
      </c>
      <c r="AD58" s="1">
        <v>95.8</v>
      </c>
      <c r="AE58" s="1">
        <v>89.6</v>
      </c>
      <c r="AF58" s="1"/>
      <c r="AG58" s="1">
        <f>G58*R58</f>
        <v>135.51999999999998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42</v>
      </c>
      <c r="C59" s="1">
        <v>522</v>
      </c>
      <c r="D59" s="1">
        <v>37</v>
      </c>
      <c r="E59" s="1">
        <v>313</v>
      </c>
      <c r="F59" s="1">
        <v>213</v>
      </c>
      <c r="G59" s="8">
        <v>0.4</v>
      </c>
      <c r="H59" s="1">
        <v>40</v>
      </c>
      <c r="I59" s="1" t="s">
        <v>37</v>
      </c>
      <c r="J59" s="1"/>
      <c r="K59" s="1">
        <v>318</v>
      </c>
      <c r="L59" s="1">
        <f t="shared" si="9"/>
        <v>-5</v>
      </c>
      <c r="M59" s="1"/>
      <c r="N59" s="1"/>
      <c r="O59" s="1">
        <v>140.19999999999999</v>
      </c>
      <c r="P59" s="1">
        <v>163.40000000000009</v>
      </c>
      <c r="Q59" s="1">
        <f t="shared" si="3"/>
        <v>62.6</v>
      </c>
      <c r="R59" s="5">
        <f t="shared" si="11"/>
        <v>171.99999999999994</v>
      </c>
      <c r="S59" s="5"/>
      <c r="T59" s="1"/>
      <c r="U59" s="1"/>
      <c r="V59" s="1">
        <f t="shared" si="5"/>
        <v>11.000000000000002</v>
      </c>
      <c r="W59" s="1">
        <f t="shared" si="6"/>
        <v>8.2523961661341865</v>
      </c>
      <c r="X59" s="1">
        <v>61.2</v>
      </c>
      <c r="Y59" s="1">
        <v>62.8</v>
      </c>
      <c r="Z59" s="1">
        <v>61.6</v>
      </c>
      <c r="AA59" s="1">
        <v>74.599999999999994</v>
      </c>
      <c r="AB59" s="1">
        <v>86.8</v>
      </c>
      <c r="AC59" s="1">
        <v>68.400000000000006</v>
      </c>
      <c r="AD59" s="1">
        <v>55.6</v>
      </c>
      <c r="AE59" s="1">
        <v>66</v>
      </c>
      <c r="AF59" s="1" t="s">
        <v>39</v>
      </c>
      <c r="AG59" s="1">
        <f>G59*R59</f>
        <v>68.799999999999983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36</v>
      </c>
      <c r="C60" s="1">
        <v>205.62700000000001</v>
      </c>
      <c r="D60" s="1">
        <v>2.702</v>
      </c>
      <c r="E60" s="1">
        <v>166.02199999999999</v>
      </c>
      <c r="F60" s="1">
        <v>-0.26200000000000001</v>
      </c>
      <c r="G60" s="8">
        <v>1</v>
      </c>
      <c r="H60" s="1">
        <v>40</v>
      </c>
      <c r="I60" s="1" t="s">
        <v>37</v>
      </c>
      <c r="J60" s="1"/>
      <c r="K60" s="1">
        <v>142.69999999999999</v>
      </c>
      <c r="L60" s="1">
        <f t="shared" si="9"/>
        <v>23.322000000000003</v>
      </c>
      <c r="M60" s="1"/>
      <c r="N60" s="1"/>
      <c r="O60" s="1">
        <v>139.33519999999999</v>
      </c>
      <c r="P60" s="1">
        <v>115.22580000000001</v>
      </c>
      <c r="Q60" s="1">
        <f t="shared" si="3"/>
        <v>33.2044</v>
      </c>
      <c r="R60" s="5">
        <f t="shared" si="11"/>
        <v>110.94940000000003</v>
      </c>
      <c r="S60" s="5"/>
      <c r="T60" s="1"/>
      <c r="U60" s="1"/>
      <c r="V60" s="1">
        <f t="shared" si="5"/>
        <v>11</v>
      </c>
      <c r="W60" s="1">
        <f t="shared" si="6"/>
        <v>7.6585934394236901</v>
      </c>
      <c r="X60" s="1">
        <v>33.904000000000003</v>
      </c>
      <c r="Y60" s="1">
        <v>31.360199999999999</v>
      </c>
      <c r="Z60" s="1">
        <v>14.381399999999999</v>
      </c>
      <c r="AA60" s="1">
        <v>7.1659999999999986</v>
      </c>
      <c r="AB60" s="1">
        <v>32.423999999999999</v>
      </c>
      <c r="AC60" s="1">
        <v>43.692399999999999</v>
      </c>
      <c r="AD60" s="1">
        <v>18.775400000000001</v>
      </c>
      <c r="AE60" s="1">
        <v>8.1536000000000008</v>
      </c>
      <c r="AF60" s="1"/>
      <c r="AG60" s="1">
        <f>G60*R60</f>
        <v>110.94940000000003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36</v>
      </c>
      <c r="C61" s="1">
        <v>127.774</v>
      </c>
      <c r="D61" s="1">
        <v>290.27600000000001</v>
      </c>
      <c r="E61" s="1">
        <v>165.03899999999999</v>
      </c>
      <c r="F61" s="1">
        <v>215.911</v>
      </c>
      <c r="G61" s="8">
        <v>1</v>
      </c>
      <c r="H61" s="1">
        <v>40</v>
      </c>
      <c r="I61" s="1" t="s">
        <v>37</v>
      </c>
      <c r="J61" s="1"/>
      <c r="K61" s="1">
        <v>146.32</v>
      </c>
      <c r="L61" s="1">
        <f t="shared" si="9"/>
        <v>18.718999999999994</v>
      </c>
      <c r="M61" s="1"/>
      <c r="N61" s="1"/>
      <c r="O61" s="1">
        <v>49.98479999999995</v>
      </c>
      <c r="P61" s="1">
        <v>0</v>
      </c>
      <c r="Q61" s="1">
        <f t="shared" si="3"/>
        <v>33.007799999999996</v>
      </c>
      <c r="R61" s="5">
        <f t="shared" si="11"/>
        <v>97.19</v>
      </c>
      <c r="S61" s="5"/>
      <c r="T61" s="1"/>
      <c r="U61" s="1"/>
      <c r="V61" s="1">
        <f t="shared" si="5"/>
        <v>11</v>
      </c>
      <c r="W61" s="1">
        <f t="shared" si="6"/>
        <v>8.0555444470700852</v>
      </c>
      <c r="X61" s="1">
        <v>32.519599999999997</v>
      </c>
      <c r="Y61" s="1">
        <v>42.004399999999997</v>
      </c>
      <c r="Z61" s="1">
        <v>44.985599999999998</v>
      </c>
      <c r="AA61" s="1">
        <v>19.814599999999999</v>
      </c>
      <c r="AB61" s="1">
        <v>17.128599999999999</v>
      </c>
      <c r="AC61" s="1">
        <v>39.557600000000001</v>
      </c>
      <c r="AD61" s="1">
        <v>41.204999999999998</v>
      </c>
      <c r="AE61" s="1">
        <v>37.726399999999998</v>
      </c>
      <c r="AF61" s="1"/>
      <c r="AG61" s="1">
        <f>G61*R61</f>
        <v>97.19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36</v>
      </c>
      <c r="C62" s="1">
        <v>226.315</v>
      </c>
      <c r="D62" s="1">
        <v>241.59200000000001</v>
      </c>
      <c r="E62" s="1">
        <v>247.976</v>
      </c>
      <c r="F62" s="1">
        <v>183.78700000000001</v>
      </c>
      <c r="G62" s="8">
        <v>1</v>
      </c>
      <c r="H62" s="1">
        <v>40</v>
      </c>
      <c r="I62" s="1" t="s">
        <v>37</v>
      </c>
      <c r="J62" s="1"/>
      <c r="K62" s="1">
        <v>219.2</v>
      </c>
      <c r="L62" s="1">
        <f t="shared" si="9"/>
        <v>28.77600000000001</v>
      </c>
      <c r="M62" s="1"/>
      <c r="N62" s="1"/>
      <c r="O62" s="1">
        <v>0</v>
      </c>
      <c r="P62" s="1">
        <v>215.9674</v>
      </c>
      <c r="Q62" s="1">
        <f t="shared" si="3"/>
        <v>49.595199999999998</v>
      </c>
      <c r="R62" s="5">
        <f t="shared" si="11"/>
        <v>145.79279999999997</v>
      </c>
      <c r="S62" s="5"/>
      <c r="T62" s="1"/>
      <c r="U62" s="1"/>
      <c r="V62" s="1">
        <f t="shared" si="5"/>
        <v>11</v>
      </c>
      <c r="W62" s="1">
        <f t="shared" si="6"/>
        <v>8.0603445494725303</v>
      </c>
      <c r="X62" s="1">
        <v>48.216799999999999</v>
      </c>
      <c r="Y62" s="1">
        <v>40.866599999999998</v>
      </c>
      <c r="Z62" s="1">
        <v>50.620600000000003</v>
      </c>
      <c r="AA62" s="1">
        <v>54.732999999999997</v>
      </c>
      <c r="AB62" s="1">
        <v>51.353599999999993</v>
      </c>
      <c r="AC62" s="1">
        <v>46.954000000000001</v>
      </c>
      <c r="AD62" s="1">
        <v>33.1554</v>
      </c>
      <c r="AE62" s="1">
        <v>46.377000000000002</v>
      </c>
      <c r="AF62" s="1"/>
      <c r="AG62" s="1">
        <f>G62*R62</f>
        <v>145.79279999999997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idden="1" x14ac:dyDescent="0.25">
      <c r="A63" s="16" t="s">
        <v>108</v>
      </c>
      <c r="B63" s="16" t="s">
        <v>36</v>
      </c>
      <c r="C63" s="16"/>
      <c r="D63" s="16"/>
      <c r="E63" s="16"/>
      <c r="F63" s="16"/>
      <c r="G63" s="17">
        <v>0</v>
      </c>
      <c r="H63" s="16">
        <v>30</v>
      </c>
      <c r="I63" s="16" t="s">
        <v>37</v>
      </c>
      <c r="J63" s="16"/>
      <c r="K63" s="16"/>
      <c r="L63" s="16">
        <f t="shared" si="9"/>
        <v>0</v>
      </c>
      <c r="M63" s="16"/>
      <c r="N63" s="16"/>
      <c r="O63" s="16">
        <v>0</v>
      </c>
      <c r="P63" s="16">
        <v>0</v>
      </c>
      <c r="Q63" s="16">
        <f t="shared" si="3"/>
        <v>0</v>
      </c>
      <c r="R63" s="18"/>
      <c r="S63" s="18"/>
      <c r="T63" s="16"/>
      <c r="U63" s="16"/>
      <c r="V63" s="16" t="e">
        <f t="shared" si="5"/>
        <v>#DIV/0!</v>
      </c>
      <c r="W63" s="16" t="e">
        <f t="shared" si="6"/>
        <v>#DIV/0!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 t="s">
        <v>61</v>
      </c>
      <c r="AG63" s="16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idden="1" x14ac:dyDescent="0.25">
      <c r="A64" s="22" t="s">
        <v>109</v>
      </c>
      <c r="B64" s="1" t="s">
        <v>42</v>
      </c>
      <c r="C64" s="1"/>
      <c r="D64" s="1"/>
      <c r="E64" s="1"/>
      <c r="F64" s="1"/>
      <c r="G64" s="8">
        <v>0.6</v>
      </c>
      <c r="H64" s="1">
        <v>60</v>
      </c>
      <c r="I64" s="1" t="s">
        <v>37</v>
      </c>
      <c r="J64" s="1"/>
      <c r="K64" s="1"/>
      <c r="L64" s="1">
        <f t="shared" si="9"/>
        <v>0</v>
      </c>
      <c r="M64" s="1"/>
      <c r="N64" s="1"/>
      <c r="O64" s="1">
        <v>0</v>
      </c>
      <c r="P64" s="1">
        <v>30</v>
      </c>
      <c r="Q64" s="1">
        <f t="shared" si="3"/>
        <v>0</v>
      </c>
      <c r="R64" s="5"/>
      <c r="S64" s="5"/>
      <c r="T64" s="1"/>
      <c r="U64" s="1"/>
      <c r="V64" s="1" t="e">
        <f t="shared" si="5"/>
        <v>#DIV/0!</v>
      </c>
      <c r="W64" s="1" t="e">
        <f t="shared" si="6"/>
        <v>#DIV/0!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110</v>
      </c>
      <c r="AG64" s="1">
        <f>G64*R64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idden="1" x14ac:dyDescent="0.25">
      <c r="A65" s="16" t="s">
        <v>111</v>
      </c>
      <c r="B65" s="16" t="s">
        <v>42</v>
      </c>
      <c r="C65" s="16"/>
      <c r="D65" s="16"/>
      <c r="E65" s="16"/>
      <c r="F65" s="16"/>
      <c r="G65" s="17">
        <v>0</v>
      </c>
      <c r="H65" s="16">
        <v>50</v>
      </c>
      <c r="I65" s="16" t="s">
        <v>37</v>
      </c>
      <c r="J65" s="16"/>
      <c r="K65" s="16"/>
      <c r="L65" s="16">
        <f t="shared" si="9"/>
        <v>0</v>
      </c>
      <c r="M65" s="16"/>
      <c r="N65" s="16"/>
      <c r="O65" s="16">
        <v>0</v>
      </c>
      <c r="P65" s="16">
        <v>0</v>
      </c>
      <c r="Q65" s="16">
        <f t="shared" si="3"/>
        <v>0</v>
      </c>
      <c r="R65" s="18"/>
      <c r="S65" s="18"/>
      <c r="T65" s="16"/>
      <c r="U65" s="16"/>
      <c r="V65" s="16" t="e">
        <f t="shared" si="5"/>
        <v>#DIV/0!</v>
      </c>
      <c r="W65" s="16" t="e">
        <f t="shared" si="6"/>
        <v>#DIV/0!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 t="s">
        <v>61</v>
      </c>
      <c r="AG65" s="16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idden="1" x14ac:dyDescent="0.25">
      <c r="A66" s="1" t="s">
        <v>112</v>
      </c>
      <c r="B66" s="1" t="s">
        <v>42</v>
      </c>
      <c r="C66" s="1">
        <v>130</v>
      </c>
      <c r="D66" s="1">
        <v>61</v>
      </c>
      <c r="E66" s="1">
        <v>37</v>
      </c>
      <c r="F66" s="1">
        <v>141</v>
      </c>
      <c r="G66" s="8">
        <v>0.37</v>
      </c>
      <c r="H66" s="1">
        <v>50</v>
      </c>
      <c r="I66" s="1" t="s">
        <v>37</v>
      </c>
      <c r="J66" s="1"/>
      <c r="K66" s="1">
        <v>49</v>
      </c>
      <c r="L66" s="1">
        <f t="shared" si="9"/>
        <v>-12</v>
      </c>
      <c r="M66" s="1"/>
      <c r="N66" s="1"/>
      <c r="O66" s="1">
        <v>0</v>
      </c>
      <c r="P66" s="1">
        <v>0</v>
      </c>
      <c r="Q66" s="1">
        <f t="shared" si="3"/>
        <v>7.4</v>
      </c>
      <c r="R66" s="5"/>
      <c r="S66" s="5"/>
      <c r="T66" s="1"/>
      <c r="U66" s="1"/>
      <c r="V66" s="1">
        <f t="shared" si="5"/>
        <v>19.054054054054053</v>
      </c>
      <c r="W66" s="1">
        <f t="shared" si="6"/>
        <v>19.054054054054053</v>
      </c>
      <c r="X66" s="1">
        <v>2</v>
      </c>
      <c r="Y66" s="1">
        <v>14.4</v>
      </c>
      <c r="Z66" s="1">
        <v>15.6</v>
      </c>
      <c r="AA66" s="1">
        <v>23.4</v>
      </c>
      <c r="AB66" s="1">
        <v>21</v>
      </c>
      <c r="AC66" s="1">
        <v>1.4</v>
      </c>
      <c r="AD66" s="1">
        <v>6.4</v>
      </c>
      <c r="AE66" s="1">
        <v>17.2</v>
      </c>
      <c r="AF66" s="23" t="s">
        <v>151</v>
      </c>
      <c r="AG66" s="1">
        <f>G66*R66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idden="1" x14ac:dyDescent="0.25">
      <c r="A67" s="16" t="s">
        <v>113</v>
      </c>
      <c r="B67" s="16" t="s">
        <v>42</v>
      </c>
      <c r="C67" s="16"/>
      <c r="D67" s="16"/>
      <c r="E67" s="16"/>
      <c r="F67" s="16"/>
      <c r="G67" s="17">
        <v>0</v>
      </c>
      <c r="H67" s="16">
        <v>30</v>
      </c>
      <c r="I67" s="16" t="s">
        <v>37</v>
      </c>
      <c r="J67" s="16"/>
      <c r="K67" s="16"/>
      <c r="L67" s="16">
        <f t="shared" si="9"/>
        <v>0</v>
      </c>
      <c r="M67" s="16"/>
      <c r="N67" s="16"/>
      <c r="O67" s="16">
        <v>0</v>
      </c>
      <c r="P67" s="16">
        <v>0</v>
      </c>
      <c r="Q67" s="16">
        <f t="shared" si="3"/>
        <v>0</v>
      </c>
      <c r="R67" s="18"/>
      <c r="S67" s="18"/>
      <c r="T67" s="16"/>
      <c r="U67" s="16"/>
      <c r="V67" s="16" t="e">
        <f t="shared" si="5"/>
        <v>#DIV/0!</v>
      </c>
      <c r="W67" s="16" t="e">
        <f t="shared" si="6"/>
        <v>#DIV/0!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 t="s">
        <v>61</v>
      </c>
      <c r="AG67" s="16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idden="1" x14ac:dyDescent="0.25">
      <c r="A68" s="22" t="s">
        <v>114</v>
      </c>
      <c r="B68" s="1" t="s">
        <v>42</v>
      </c>
      <c r="C68" s="1"/>
      <c r="D68" s="1"/>
      <c r="E68" s="1"/>
      <c r="F68" s="1"/>
      <c r="G68" s="8">
        <v>0.6</v>
      </c>
      <c r="H68" s="1">
        <v>55</v>
      </c>
      <c r="I68" s="1" t="s">
        <v>37</v>
      </c>
      <c r="J68" s="1"/>
      <c r="K68" s="1"/>
      <c r="L68" s="1">
        <f t="shared" si="9"/>
        <v>0</v>
      </c>
      <c r="M68" s="1"/>
      <c r="N68" s="1"/>
      <c r="O68" s="1">
        <v>0</v>
      </c>
      <c r="P68" s="1">
        <v>30</v>
      </c>
      <c r="Q68" s="1">
        <f t="shared" si="3"/>
        <v>0</v>
      </c>
      <c r="R68" s="5"/>
      <c r="S68" s="5"/>
      <c r="T68" s="1"/>
      <c r="U68" s="1"/>
      <c r="V68" s="1" t="e">
        <f t="shared" si="5"/>
        <v>#DIV/0!</v>
      </c>
      <c r="W68" s="1" t="e">
        <f t="shared" si="6"/>
        <v>#DIV/0!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 t="s">
        <v>110</v>
      </c>
      <c r="AG68" s="1">
        <f>G68*R68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idden="1" x14ac:dyDescent="0.25">
      <c r="A69" s="16" t="s">
        <v>115</v>
      </c>
      <c r="B69" s="16" t="s">
        <v>42</v>
      </c>
      <c r="C69" s="16"/>
      <c r="D69" s="16"/>
      <c r="E69" s="16"/>
      <c r="F69" s="16"/>
      <c r="G69" s="17">
        <v>0</v>
      </c>
      <c r="H69" s="16">
        <v>40</v>
      </c>
      <c r="I69" s="16" t="s">
        <v>37</v>
      </c>
      <c r="J69" s="16"/>
      <c r="K69" s="16"/>
      <c r="L69" s="16">
        <f t="shared" si="9"/>
        <v>0</v>
      </c>
      <c r="M69" s="16"/>
      <c r="N69" s="16"/>
      <c r="O69" s="16">
        <v>0</v>
      </c>
      <c r="P69" s="16">
        <v>0</v>
      </c>
      <c r="Q69" s="16">
        <f t="shared" si="3"/>
        <v>0</v>
      </c>
      <c r="R69" s="18"/>
      <c r="S69" s="18"/>
      <c r="T69" s="16"/>
      <c r="U69" s="16"/>
      <c r="V69" s="16" t="e">
        <f t="shared" si="5"/>
        <v>#DIV/0!</v>
      </c>
      <c r="W69" s="16" t="e">
        <f t="shared" si="6"/>
        <v>#DIV/0!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 t="s">
        <v>61</v>
      </c>
      <c r="AG69" s="16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42</v>
      </c>
      <c r="C70" s="1">
        <v>42</v>
      </c>
      <c r="D70" s="1"/>
      <c r="E70" s="1">
        <v>27</v>
      </c>
      <c r="F70" s="1">
        <v>10</v>
      </c>
      <c r="G70" s="8">
        <v>0.4</v>
      </c>
      <c r="H70" s="1">
        <v>50</v>
      </c>
      <c r="I70" s="1" t="s">
        <v>37</v>
      </c>
      <c r="J70" s="1"/>
      <c r="K70" s="1">
        <v>31</v>
      </c>
      <c r="L70" s="1">
        <f t="shared" ref="L70:L95" si="12">E70-K70</f>
        <v>-4</v>
      </c>
      <c r="M70" s="1"/>
      <c r="N70" s="1"/>
      <c r="O70" s="1">
        <v>41.599999999999987</v>
      </c>
      <c r="P70" s="1">
        <v>0</v>
      </c>
      <c r="Q70" s="1">
        <f t="shared" si="3"/>
        <v>5.4</v>
      </c>
      <c r="R70" s="5">
        <f>11*Q70-P70-O70-F70</f>
        <v>7.8000000000000185</v>
      </c>
      <c r="S70" s="5"/>
      <c r="T70" s="1"/>
      <c r="U70" s="1"/>
      <c r="V70" s="1">
        <f t="shared" si="5"/>
        <v>11</v>
      </c>
      <c r="W70" s="1">
        <f t="shared" si="6"/>
        <v>9.5555555555555518</v>
      </c>
      <c r="X70" s="1">
        <v>3.6</v>
      </c>
      <c r="Y70" s="1">
        <v>7.6</v>
      </c>
      <c r="Z70" s="1">
        <v>4.4000000000000004</v>
      </c>
      <c r="AA70" s="1">
        <v>5.4</v>
      </c>
      <c r="AB70" s="1">
        <v>7.4</v>
      </c>
      <c r="AC70" s="1">
        <v>9.1999999999999993</v>
      </c>
      <c r="AD70" s="1">
        <v>9.6</v>
      </c>
      <c r="AE70" s="1">
        <v>8.6</v>
      </c>
      <c r="AF70" s="1" t="s">
        <v>117</v>
      </c>
      <c r="AG70" s="1">
        <f>G70*R70</f>
        <v>3.1200000000000077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idden="1" x14ac:dyDescent="0.25">
      <c r="A71" s="16" t="s">
        <v>118</v>
      </c>
      <c r="B71" s="16" t="s">
        <v>42</v>
      </c>
      <c r="C71" s="16"/>
      <c r="D71" s="16"/>
      <c r="E71" s="16"/>
      <c r="F71" s="16"/>
      <c r="G71" s="17">
        <v>0</v>
      </c>
      <c r="H71" s="16">
        <v>55</v>
      </c>
      <c r="I71" s="16" t="s">
        <v>37</v>
      </c>
      <c r="J71" s="16"/>
      <c r="K71" s="16">
        <v>15</v>
      </c>
      <c r="L71" s="16">
        <f t="shared" si="12"/>
        <v>-15</v>
      </c>
      <c r="M71" s="16"/>
      <c r="N71" s="16"/>
      <c r="O71" s="16">
        <v>0</v>
      </c>
      <c r="P71" s="16">
        <v>0</v>
      </c>
      <c r="Q71" s="16">
        <f t="shared" ref="Q71:Q95" si="13">E71/5</f>
        <v>0</v>
      </c>
      <c r="R71" s="18"/>
      <c r="S71" s="18"/>
      <c r="T71" s="16"/>
      <c r="U71" s="16"/>
      <c r="V71" s="16" t="e">
        <f t="shared" ref="V71:V95" si="14">(F71+O71+P71+R71)/Q71</f>
        <v>#DIV/0!</v>
      </c>
      <c r="W71" s="16" t="e">
        <f t="shared" ref="W71:W95" si="15">(F71+O71+P71)/Q71</f>
        <v>#DIV/0!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 t="s">
        <v>61</v>
      </c>
      <c r="AG71" s="16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idden="1" x14ac:dyDescent="0.25">
      <c r="A72" s="16" t="s">
        <v>119</v>
      </c>
      <c r="B72" s="16" t="s">
        <v>36</v>
      </c>
      <c r="C72" s="16"/>
      <c r="D72" s="16"/>
      <c r="E72" s="16"/>
      <c r="F72" s="16"/>
      <c r="G72" s="17">
        <v>0</v>
      </c>
      <c r="H72" s="16">
        <v>55</v>
      </c>
      <c r="I72" s="16" t="s">
        <v>37</v>
      </c>
      <c r="J72" s="16"/>
      <c r="K72" s="16"/>
      <c r="L72" s="16">
        <f t="shared" si="12"/>
        <v>0</v>
      </c>
      <c r="M72" s="16"/>
      <c r="N72" s="16"/>
      <c r="O72" s="16">
        <v>0</v>
      </c>
      <c r="P72" s="16">
        <v>0</v>
      </c>
      <c r="Q72" s="16">
        <f t="shared" si="13"/>
        <v>0</v>
      </c>
      <c r="R72" s="18"/>
      <c r="S72" s="18"/>
      <c r="T72" s="16"/>
      <c r="U72" s="16"/>
      <c r="V72" s="16" t="e">
        <f t="shared" si="14"/>
        <v>#DIV/0!</v>
      </c>
      <c r="W72" s="16" t="e">
        <f t="shared" si="15"/>
        <v>#DIV/0!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 t="s">
        <v>120</v>
      </c>
      <c r="AG72" s="16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4" t="s">
        <v>121</v>
      </c>
      <c r="B73" s="24" t="s">
        <v>36</v>
      </c>
      <c r="C73" s="24">
        <v>62.206000000000003</v>
      </c>
      <c r="D73" s="24">
        <v>83.325000000000003</v>
      </c>
      <c r="E73" s="24">
        <v>68.159000000000006</v>
      </c>
      <c r="F73" s="24">
        <v>67.171000000000006</v>
      </c>
      <c r="G73" s="25">
        <v>1</v>
      </c>
      <c r="H73" s="24">
        <v>60</v>
      </c>
      <c r="I73" s="24" t="s">
        <v>37</v>
      </c>
      <c r="J73" s="24"/>
      <c r="K73" s="24">
        <v>66.900000000000006</v>
      </c>
      <c r="L73" s="24">
        <f t="shared" si="12"/>
        <v>1.2590000000000003</v>
      </c>
      <c r="M73" s="24"/>
      <c r="N73" s="24"/>
      <c r="O73" s="24">
        <v>4.0610000000000213</v>
      </c>
      <c r="P73" s="24">
        <v>68.455000000000013</v>
      </c>
      <c r="Q73" s="24">
        <f t="shared" si="13"/>
        <v>13.631800000000002</v>
      </c>
      <c r="R73" s="26">
        <f>12*Q73-P73-O73-F73</f>
        <v>23.894599999999997</v>
      </c>
      <c r="S73" s="26"/>
      <c r="T73" s="24"/>
      <c r="U73" s="24"/>
      <c r="V73" s="24">
        <f t="shared" si="14"/>
        <v>12.000000000000002</v>
      </c>
      <c r="W73" s="24">
        <f t="shared" si="15"/>
        <v>10.247142710427092</v>
      </c>
      <c r="X73" s="24">
        <v>13.8058</v>
      </c>
      <c r="Y73" s="24">
        <v>13.124000000000001</v>
      </c>
      <c r="Z73" s="24">
        <v>14.51</v>
      </c>
      <c r="AA73" s="24">
        <v>14.183400000000001</v>
      </c>
      <c r="AB73" s="24">
        <v>14.013</v>
      </c>
      <c r="AC73" s="24">
        <v>12.291399999999999</v>
      </c>
      <c r="AD73" s="24">
        <v>11.241199999999999</v>
      </c>
      <c r="AE73" s="24">
        <v>13.7812</v>
      </c>
      <c r="AF73" s="24" t="s">
        <v>48</v>
      </c>
      <c r="AG73" s="24">
        <f>G73*R73</f>
        <v>23.894599999999997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36</v>
      </c>
      <c r="C74" s="1">
        <v>425.15199999999999</v>
      </c>
      <c r="D74" s="1">
        <v>747.68499999999995</v>
      </c>
      <c r="E74" s="1">
        <v>536.02</v>
      </c>
      <c r="F74" s="1">
        <v>454.17200000000003</v>
      </c>
      <c r="G74" s="8">
        <v>1</v>
      </c>
      <c r="H74" s="1">
        <v>60</v>
      </c>
      <c r="I74" s="1" t="s">
        <v>37</v>
      </c>
      <c r="J74" s="1"/>
      <c r="K74" s="1">
        <v>534.70000000000005</v>
      </c>
      <c r="L74" s="1">
        <f t="shared" si="12"/>
        <v>1.3199999999999363</v>
      </c>
      <c r="M74" s="1"/>
      <c r="N74" s="1"/>
      <c r="O74" s="1">
        <v>615.97858000000042</v>
      </c>
      <c r="P74" s="1">
        <v>0</v>
      </c>
      <c r="Q74" s="1">
        <f t="shared" si="13"/>
        <v>107.20399999999999</v>
      </c>
      <c r="R74" s="5">
        <f t="shared" ref="R73:R76" si="16">11*Q74-P74-O74-F74</f>
        <v>109.09341999999947</v>
      </c>
      <c r="S74" s="5"/>
      <c r="T74" s="1"/>
      <c r="U74" s="1"/>
      <c r="V74" s="1">
        <f t="shared" si="14"/>
        <v>11</v>
      </c>
      <c r="W74" s="1">
        <f t="shared" si="15"/>
        <v>9.9823754710645165</v>
      </c>
      <c r="X74" s="1">
        <v>122.2384</v>
      </c>
      <c r="Y74" s="1">
        <v>139.4984</v>
      </c>
      <c r="Z74" s="1">
        <v>129.5598</v>
      </c>
      <c r="AA74" s="1">
        <v>114.3836</v>
      </c>
      <c r="AB74" s="1">
        <v>112.3124</v>
      </c>
      <c r="AC74" s="1">
        <v>109.1074</v>
      </c>
      <c r="AD74" s="1">
        <v>118.9606</v>
      </c>
      <c r="AE74" s="1">
        <v>117.75279999999999</v>
      </c>
      <c r="AF74" s="1"/>
      <c r="AG74" s="1">
        <f>G74*R74</f>
        <v>109.09341999999947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idden="1" x14ac:dyDescent="0.25">
      <c r="A75" s="24" t="s">
        <v>123</v>
      </c>
      <c r="B75" s="24" t="s">
        <v>36</v>
      </c>
      <c r="C75" s="24">
        <v>164.34</v>
      </c>
      <c r="D75" s="24">
        <v>882.327</v>
      </c>
      <c r="E75" s="24">
        <v>362.928</v>
      </c>
      <c r="F75" s="24">
        <v>663.31299999999999</v>
      </c>
      <c r="G75" s="25">
        <v>1</v>
      </c>
      <c r="H75" s="24">
        <v>60</v>
      </c>
      <c r="I75" s="24" t="s">
        <v>37</v>
      </c>
      <c r="J75" s="24"/>
      <c r="K75" s="24">
        <v>364.5</v>
      </c>
      <c r="L75" s="24">
        <f t="shared" si="12"/>
        <v>-1.5720000000000027</v>
      </c>
      <c r="M75" s="24"/>
      <c r="N75" s="24"/>
      <c r="O75" s="24">
        <v>225.23820000000029</v>
      </c>
      <c r="P75" s="24">
        <v>0</v>
      </c>
      <c r="Q75" s="24">
        <f t="shared" si="13"/>
        <v>72.585599999999999</v>
      </c>
      <c r="R75" s="26"/>
      <c r="S75" s="26"/>
      <c r="T75" s="24"/>
      <c r="U75" s="24"/>
      <c r="V75" s="24">
        <f t="shared" si="14"/>
        <v>12.241425296477543</v>
      </c>
      <c r="W75" s="24">
        <f t="shared" si="15"/>
        <v>12.241425296477543</v>
      </c>
      <c r="X75" s="24">
        <v>71.541799999999995</v>
      </c>
      <c r="Y75" s="24">
        <v>99.359000000000009</v>
      </c>
      <c r="Z75" s="24">
        <v>107.42700000000001</v>
      </c>
      <c r="AA75" s="24">
        <v>75.036799999999999</v>
      </c>
      <c r="AB75" s="24">
        <v>71.079800000000006</v>
      </c>
      <c r="AC75" s="24">
        <v>75.628399999999999</v>
      </c>
      <c r="AD75" s="24">
        <v>91.973399999999998</v>
      </c>
      <c r="AE75" s="24">
        <v>94.039599999999993</v>
      </c>
      <c r="AF75" s="24" t="s">
        <v>48</v>
      </c>
      <c r="AG75" s="24">
        <f>G75*R75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4" t="s">
        <v>124</v>
      </c>
      <c r="B76" s="24" t="s">
        <v>36</v>
      </c>
      <c r="C76" s="24">
        <v>569.04999999999995</v>
      </c>
      <c r="D76" s="24">
        <v>1421.713</v>
      </c>
      <c r="E76" s="24">
        <v>823.85799999999995</v>
      </c>
      <c r="F76" s="24">
        <v>1081.982</v>
      </c>
      <c r="G76" s="25">
        <v>1</v>
      </c>
      <c r="H76" s="24">
        <v>60</v>
      </c>
      <c r="I76" s="24" t="s">
        <v>37</v>
      </c>
      <c r="J76" s="24"/>
      <c r="K76" s="24">
        <v>822</v>
      </c>
      <c r="L76" s="24">
        <f t="shared" si="12"/>
        <v>1.8579999999999472</v>
      </c>
      <c r="M76" s="24"/>
      <c r="N76" s="24"/>
      <c r="O76" s="24">
        <v>384.6962400000005</v>
      </c>
      <c r="P76" s="24">
        <v>419.33807999999999</v>
      </c>
      <c r="Q76" s="24">
        <f t="shared" si="13"/>
        <v>164.77159999999998</v>
      </c>
      <c r="R76" s="26">
        <f t="shared" ref="R75:R76" si="17">12*Q76-P76-O76-F76</f>
        <v>91.242879999999332</v>
      </c>
      <c r="S76" s="26"/>
      <c r="T76" s="24"/>
      <c r="U76" s="24"/>
      <c r="V76" s="24">
        <f t="shared" si="14"/>
        <v>12</v>
      </c>
      <c r="W76" s="24">
        <f t="shared" si="15"/>
        <v>11.446246319147235</v>
      </c>
      <c r="X76" s="24">
        <v>155.31039999999999</v>
      </c>
      <c r="Y76" s="24">
        <v>186.62</v>
      </c>
      <c r="Z76" s="24">
        <v>207.19200000000001</v>
      </c>
      <c r="AA76" s="24">
        <v>184.09479999999999</v>
      </c>
      <c r="AB76" s="24">
        <v>157.864</v>
      </c>
      <c r="AC76" s="24">
        <v>175.31460000000001</v>
      </c>
      <c r="AD76" s="24">
        <v>190.86439999999999</v>
      </c>
      <c r="AE76" s="24">
        <v>167.39580000000001</v>
      </c>
      <c r="AF76" s="24" t="s">
        <v>48</v>
      </c>
      <c r="AG76" s="24">
        <f>G76*R76</f>
        <v>91.242879999999332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idden="1" x14ac:dyDescent="0.25">
      <c r="A77" s="13" t="s">
        <v>125</v>
      </c>
      <c r="B77" s="13" t="s">
        <v>36</v>
      </c>
      <c r="C77" s="13">
        <v>2.718</v>
      </c>
      <c r="D77" s="13"/>
      <c r="E77" s="13"/>
      <c r="F77" s="13">
        <v>2.718</v>
      </c>
      <c r="G77" s="14">
        <v>0</v>
      </c>
      <c r="H77" s="13">
        <v>55</v>
      </c>
      <c r="I77" s="13" t="s">
        <v>91</v>
      </c>
      <c r="J77" s="13"/>
      <c r="K77" s="13">
        <v>2.6</v>
      </c>
      <c r="L77" s="13">
        <f t="shared" si="12"/>
        <v>-2.6</v>
      </c>
      <c r="M77" s="13"/>
      <c r="N77" s="13"/>
      <c r="O77" s="13">
        <v>0</v>
      </c>
      <c r="P77" s="13">
        <v>0</v>
      </c>
      <c r="Q77" s="13">
        <f t="shared" si="13"/>
        <v>0</v>
      </c>
      <c r="R77" s="15"/>
      <c r="S77" s="15"/>
      <c r="T77" s="13"/>
      <c r="U77" s="13"/>
      <c r="V77" s="13" t="e">
        <f t="shared" si="14"/>
        <v>#DIV/0!</v>
      </c>
      <c r="W77" s="13" t="e">
        <f t="shared" si="15"/>
        <v>#DIV/0!</v>
      </c>
      <c r="X77" s="13">
        <v>0</v>
      </c>
      <c r="Y77" s="13">
        <v>0</v>
      </c>
      <c r="Z77" s="13">
        <v>0</v>
      </c>
      <c r="AA77" s="13">
        <v>-0.7944</v>
      </c>
      <c r="AB77" s="13">
        <v>-0.53539999999999999</v>
      </c>
      <c r="AC77" s="13">
        <v>-0.26740000000000003</v>
      </c>
      <c r="AD77" s="13">
        <v>6.0000000000000001E-3</v>
      </c>
      <c r="AE77" s="13">
        <v>0.81600000000000006</v>
      </c>
      <c r="AF77" s="13" t="s">
        <v>126</v>
      </c>
      <c r="AG77" s="13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idden="1" x14ac:dyDescent="0.25">
      <c r="A78" s="16" t="s">
        <v>127</v>
      </c>
      <c r="B78" s="16" t="s">
        <v>36</v>
      </c>
      <c r="C78" s="16"/>
      <c r="D78" s="16"/>
      <c r="E78" s="16"/>
      <c r="F78" s="16"/>
      <c r="G78" s="17">
        <v>0</v>
      </c>
      <c r="H78" s="16">
        <v>60</v>
      </c>
      <c r="I78" s="16" t="s">
        <v>37</v>
      </c>
      <c r="J78" s="16"/>
      <c r="K78" s="16"/>
      <c r="L78" s="16">
        <f t="shared" si="12"/>
        <v>0</v>
      </c>
      <c r="M78" s="16"/>
      <c r="N78" s="16"/>
      <c r="O78" s="16">
        <v>0</v>
      </c>
      <c r="P78" s="16">
        <v>0</v>
      </c>
      <c r="Q78" s="16">
        <f t="shared" si="13"/>
        <v>0</v>
      </c>
      <c r="R78" s="18"/>
      <c r="S78" s="18"/>
      <c r="T78" s="16"/>
      <c r="U78" s="16"/>
      <c r="V78" s="16" t="e">
        <f t="shared" si="14"/>
        <v>#DIV/0!</v>
      </c>
      <c r="W78" s="16" t="e">
        <f t="shared" si="15"/>
        <v>#DIV/0!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 t="s">
        <v>61</v>
      </c>
      <c r="AG78" s="16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42</v>
      </c>
      <c r="C79" s="1">
        <v>78</v>
      </c>
      <c r="D79" s="1">
        <v>80</v>
      </c>
      <c r="E79" s="1">
        <v>110</v>
      </c>
      <c r="F79" s="1">
        <v>19</v>
      </c>
      <c r="G79" s="8">
        <v>0.3</v>
      </c>
      <c r="H79" s="1">
        <v>40</v>
      </c>
      <c r="I79" s="1" t="s">
        <v>37</v>
      </c>
      <c r="J79" s="1"/>
      <c r="K79" s="1">
        <v>118</v>
      </c>
      <c r="L79" s="1">
        <f t="shared" si="12"/>
        <v>-8</v>
      </c>
      <c r="M79" s="1"/>
      <c r="N79" s="1"/>
      <c r="O79" s="1">
        <v>0</v>
      </c>
      <c r="P79" s="1">
        <v>155</v>
      </c>
      <c r="Q79" s="1">
        <f t="shared" si="13"/>
        <v>22</v>
      </c>
      <c r="R79" s="5">
        <f t="shared" ref="R79:R95" si="18">11*Q79-P79-O79-F79</f>
        <v>68</v>
      </c>
      <c r="S79" s="5"/>
      <c r="T79" s="1"/>
      <c r="U79" s="1"/>
      <c r="V79" s="1">
        <f t="shared" si="14"/>
        <v>11</v>
      </c>
      <c r="W79" s="1">
        <f t="shared" si="15"/>
        <v>7.9090909090909092</v>
      </c>
      <c r="X79" s="1">
        <v>21</v>
      </c>
      <c r="Y79" s="1">
        <v>11.4</v>
      </c>
      <c r="Z79" s="1">
        <v>14.2</v>
      </c>
      <c r="AA79" s="1">
        <v>18.600000000000001</v>
      </c>
      <c r="AB79" s="1">
        <v>15.2</v>
      </c>
      <c r="AC79" s="1">
        <v>13.8</v>
      </c>
      <c r="AD79" s="1">
        <v>11.8</v>
      </c>
      <c r="AE79" s="1">
        <v>13.8</v>
      </c>
      <c r="AF79" s="1"/>
      <c r="AG79" s="1">
        <f>G79*R79</f>
        <v>20.399999999999999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idden="1" x14ac:dyDescent="0.25">
      <c r="A80" s="1" t="s">
        <v>129</v>
      </c>
      <c r="B80" s="1" t="s">
        <v>42</v>
      </c>
      <c r="C80" s="1">
        <v>54</v>
      </c>
      <c r="D80" s="1">
        <v>108</v>
      </c>
      <c r="E80" s="1">
        <v>25</v>
      </c>
      <c r="F80" s="1">
        <v>133</v>
      </c>
      <c r="G80" s="8">
        <v>7.0000000000000007E-2</v>
      </c>
      <c r="H80" s="1">
        <v>90</v>
      </c>
      <c r="I80" s="1" t="s">
        <v>37</v>
      </c>
      <c r="J80" s="1"/>
      <c r="K80" s="1">
        <v>25</v>
      </c>
      <c r="L80" s="1">
        <f t="shared" si="12"/>
        <v>0</v>
      </c>
      <c r="M80" s="1"/>
      <c r="N80" s="1"/>
      <c r="O80" s="1">
        <v>0</v>
      </c>
      <c r="P80" s="1">
        <v>0</v>
      </c>
      <c r="Q80" s="1">
        <f t="shared" si="13"/>
        <v>5</v>
      </c>
      <c r="R80" s="5"/>
      <c r="S80" s="5"/>
      <c r="T80" s="1"/>
      <c r="U80" s="1"/>
      <c r="V80" s="1">
        <f t="shared" si="14"/>
        <v>26.6</v>
      </c>
      <c r="W80" s="1">
        <f t="shared" si="15"/>
        <v>26.6</v>
      </c>
      <c r="X80" s="1">
        <v>2</v>
      </c>
      <c r="Y80" s="1">
        <v>6.6</v>
      </c>
      <c r="Z80" s="1">
        <v>12.4</v>
      </c>
      <c r="AA80" s="1">
        <v>15.4</v>
      </c>
      <c r="AB80" s="1">
        <v>9.4</v>
      </c>
      <c r="AC80" s="1">
        <v>0</v>
      </c>
      <c r="AD80" s="1">
        <v>0</v>
      </c>
      <c r="AE80" s="1">
        <v>0</v>
      </c>
      <c r="AF80" s="23" t="s">
        <v>148</v>
      </c>
      <c r="AG80" s="1">
        <f>G80*R80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hidden="1" x14ac:dyDescent="0.25">
      <c r="A81" s="1" t="s">
        <v>130</v>
      </c>
      <c r="B81" s="1" t="s">
        <v>42</v>
      </c>
      <c r="C81" s="1"/>
      <c r="D81" s="1">
        <v>144</v>
      </c>
      <c r="E81" s="1">
        <v>25</v>
      </c>
      <c r="F81" s="1">
        <v>113</v>
      </c>
      <c r="G81" s="8">
        <v>7.0000000000000007E-2</v>
      </c>
      <c r="H81" s="1">
        <v>90</v>
      </c>
      <c r="I81" s="1" t="s">
        <v>37</v>
      </c>
      <c r="J81" s="1"/>
      <c r="K81" s="1">
        <v>25</v>
      </c>
      <c r="L81" s="1">
        <f t="shared" si="12"/>
        <v>0</v>
      </c>
      <c r="M81" s="1"/>
      <c r="N81" s="1"/>
      <c r="O81" s="1">
        <v>0</v>
      </c>
      <c r="P81" s="1">
        <v>0</v>
      </c>
      <c r="Q81" s="1">
        <f t="shared" si="13"/>
        <v>5</v>
      </c>
      <c r="R81" s="5"/>
      <c r="S81" s="5"/>
      <c r="T81" s="1"/>
      <c r="U81" s="1"/>
      <c r="V81" s="1">
        <f t="shared" si="14"/>
        <v>22.6</v>
      </c>
      <c r="W81" s="1">
        <f t="shared" si="15"/>
        <v>22.6</v>
      </c>
      <c r="X81" s="1">
        <v>3.2</v>
      </c>
      <c r="Y81" s="1">
        <v>8.4</v>
      </c>
      <c r="Z81" s="1">
        <v>13.2</v>
      </c>
      <c r="AA81" s="1">
        <v>13.2</v>
      </c>
      <c r="AB81" s="1">
        <v>6.4</v>
      </c>
      <c r="AC81" s="1">
        <v>0</v>
      </c>
      <c r="AD81" s="1">
        <v>0</v>
      </c>
      <c r="AE81" s="1">
        <v>0</v>
      </c>
      <c r="AF81" s="1" t="s">
        <v>77</v>
      </c>
      <c r="AG81" s="1">
        <f>G81*R81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idden="1" x14ac:dyDescent="0.25">
      <c r="A82" s="1" t="s">
        <v>131</v>
      </c>
      <c r="B82" s="1" t="s">
        <v>42</v>
      </c>
      <c r="C82" s="1">
        <v>39</v>
      </c>
      <c r="D82" s="1"/>
      <c r="E82" s="1">
        <v>18</v>
      </c>
      <c r="F82" s="1">
        <v>16</v>
      </c>
      <c r="G82" s="8">
        <v>7.0000000000000007E-2</v>
      </c>
      <c r="H82" s="1">
        <v>90</v>
      </c>
      <c r="I82" s="1" t="s">
        <v>37</v>
      </c>
      <c r="J82" s="1"/>
      <c r="K82" s="1">
        <v>18</v>
      </c>
      <c r="L82" s="1">
        <f t="shared" si="12"/>
        <v>0</v>
      </c>
      <c r="M82" s="1"/>
      <c r="N82" s="1"/>
      <c r="O82" s="1">
        <v>33.599999999999987</v>
      </c>
      <c r="P82" s="1">
        <v>0</v>
      </c>
      <c r="Q82" s="1">
        <f t="shared" si="13"/>
        <v>3.6</v>
      </c>
      <c r="R82" s="5"/>
      <c r="S82" s="5"/>
      <c r="T82" s="1"/>
      <c r="U82" s="1"/>
      <c r="V82" s="1">
        <f t="shared" si="14"/>
        <v>13.777777777777773</v>
      </c>
      <c r="W82" s="1">
        <f t="shared" si="15"/>
        <v>13.777777777777773</v>
      </c>
      <c r="X82" s="1">
        <v>5.6</v>
      </c>
      <c r="Y82" s="1">
        <v>6.6</v>
      </c>
      <c r="Z82" s="1">
        <v>3.8</v>
      </c>
      <c r="AA82" s="1">
        <v>3.4</v>
      </c>
      <c r="AB82" s="1">
        <v>4.2</v>
      </c>
      <c r="AC82" s="1">
        <v>7.4</v>
      </c>
      <c r="AD82" s="1">
        <v>6.6</v>
      </c>
      <c r="AE82" s="1">
        <v>0</v>
      </c>
      <c r="AF82" s="1" t="s">
        <v>77</v>
      </c>
      <c r="AG82" s="1">
        <f>G82*R82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42</v>
      </c>
      <c r="C83" s="1">
        <v>91</v>
      </c>
      <c r="D83" s="1"/>
      <c r="E83" s="1">
        <v>34</v>
      </c>
      <c r="F83" s="1">
        <v>35</v>
      </c>
      <c r="G83" s="8">
        <v>0.05</v>
      </c>
      <c r="H83" s="1">
        <v>90</v>
      </c>
      <c r="I83" s="1" t="s">
        <v>37</v>
      </c>
      <c r="J83" s="1"/>
      <c r="K83" s="1">
        <v>34</v>
      </c>
      <c r="L83" s="1">
        <f t="shared" si="12"/>
        <v>0</v>
      </c>
      <c r="M83" s="1"/>
      <c r="N83" s="1"/>
      <c r="O83" s="1">
        <v>25.599999999999991</v>
      </c>
      <c r="P83" s="1">
        <v>9.8000000000000114</v>
      </c>
      <c r="Q83" s="1">
        <f t="shared" si="13"/>
        <v>6.8</v>
      </c>
      <c r="R83" s="5">
        <f t="shared" si="18"/>
        <v>4.3999999999999915</v>
      </c>
      <c r="S83" s="5"/>
      <c r="T83" s="1"/>
      <c r="U83" s="1"/>
      <c r="V83" s="1">
        <f t="shared" si="14"/>
        <v>11</v>
      </c>
      <c r="W83" s="1">
        <f t="shared" si="15"/>
        <v>10.352941176470589</v>
      </c>
      <c r="X83" s="1">
        <v>9.4</v>
      </c>
      <c r="Y83" s="1">
        <v>10.6</v>
      </c>
      <c r="Z83" s="1">
        <v>6.2</v>
      </c>
      <c r="AA83" s="1">
        <v>0</v>
      </c>
      <c r="AB83" s="1">
        <v>1.4</v>
      </c>
      <c r="AC83" s="1">
        <v>10.6</v>
      </c>
      <c r="AD83" s="1">
        <v>9.1999999999999993</v>
      </c>
      <c r="AE83" s="1">
        <v>0</v>
      </c>
      <c r="AF83" s="1" t="s">
        <v>77</v>
      </c>
      <c r="AG83" s="1">
        <f>G83*R83</f>
        <v>0.21999999999999958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hidden="1" x14ac:dyDescent="0.25">
      <c r="A84" s="1" t="s">
        <v>133</v>
      </c>
      <c r="B84" s="1" t="s">
        <v>42</v>
      </c>
      <c r="C84" s="1">
        <v>9</v>
      </c>
      <c r="D84" s="1">
        <v>36</v>
      </c>
      <c r="E84" s="1">
        <v>15</v>
      </c>
      <c r="F84" s="1">
        <v>8</v>
      </c>
      <c r="G84" s="8">
        <v>0.05</v>
      </c>
      <c r="H84" s="1">
        <v>90</v>
      </c>
      <c r="I84" s="1" t="s">
        <v>37</v>
      </c>
      <c r="J84" s="1"/>
      <c r="K84" s="1">
        <v>18</v>
      </c>
      <c r="L84" s="1">
        <f t="shared" si="12"/>
        <v>-3</v>
      </c>
      <c r="M84" s="1"/>
      <c r="N84" s="1"/>
      <c r="O84" s="1">
        <v>58.2</v>
      </c>
      <c r="P84" s="1">
        <v>0</v>
      </c>
      <c r="Q84" s="1">
        <f t="shared" si="13"/>
        <v>3</v>
      </c>
      <c r="R84" s="5"/>
      <c r="S84" s="5"/>
      <c r="T84" s="1"/>
      <c r="U84" s="1"/>
      <c r="V84" s="1">
        <f t="shared" si="14"/>
        <v>22.066666666666666</v>
      </c>
      <c r="W84" s="1">
        <f t="shared" si="15"/>
        <v>22.066666666666666</v>
      </c>
      <c r="X84" s="1">
        <v>6.4</v>
      </c>
      <c r="Y84" s="1">
        <v>9</v>
      </c>
      <c r="Z84" s="1">
        <v>4.8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 t="s">
        <v>134</v>
      </c>
      <c r="AG84" s="1">
        <f>G84*R84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idden="1" x14ac:dyDescent="0.25">
      <c r="A85" s="1" t="s">
        <v>135</v>
      </c>
      <c r="B85" s="1" t="s">
        <v>42</v>
      </c>
      <c r="C85" s="1">
        <v>72</v>
      </c>
      <c r="D85" s="1">
        <v>90</v>
      </c>
      <c r="E85" s="1">
        <v>28</v>
      </c>
      <c r="F85" s="1">
        <v>110</v>
      </c>
      <c r="G85" s="8">
        <v>5.5E-2</v>
      </c>
      <c r="H85" s="1">
        <v>90</v>
      </c>
      <c r="I85" s="1" t="s">
        <v>37</v>
      </c>
      <c r="J85" s="1"/>
      <c r="K85" s="1">
        <v>29</v>
      </c>
      <c r="L85" s="1">
        <f t="shared" si="12"/>
        <v>-1</v>
      </c>
      <c r="M85" s="1"/>
      <c r="N85" s="1"/>
      <c r="O85" s="1">
        <v>0</v>
      </c>
      <c r="P85" s="1">
        <v>0</v>
      </c>
      <c r="Q85" s="1">
        <f t="shared" si="13"/>
        <v>5.6</v>
      </c>
      <c r="R85" s="5"/>
      <c r="S85" s="5"/>
      <c r="T85" s="1"/>
      <c r="U85" s="1"/>
      <c r="V85" s="1">
        <f t="shared" si="14"/>
        <v>19.642857142857142</v>
      </c>
      <c r="W85" s="1">
        <f t="shared" si="15"/>
        <v>19.642857142857142</v>
      </c>
      <c r="X85" s="1">
        <v>2.8</v>
      </c>
      <c r="Y85" s="1">
        <v>4.8</v>
      </c>
      <c r="Z85" s="1">
        <v>9.1999999999999993</v>
      </c>
      <c r="AA85" s="1">
        <v>13.2</v>
      </c>
      <c r="AB85" s="1">
        <v>8.8000000000000007</v>
      </c>
      <c r="AC85" s="1">
        <v>0.2</v>
      </c>
      <c r="AD85" s="1">
        <v>0</v>
      </c>
      <c r="AE85" s="1">
        <v>0</v>
      </c>
      <c r="AF85" s="1" t="s">
        <v>77</v>
      </c>
      <c r="AG85" s="1">
        <f>G85*R85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idden="1" x14ac:dyDescent="0.25">
      <c r="A86" s="1" t="s">
        <v>136</v>
      </c>
      <c r="B86" s="1" t="s">
        <v>42</v>
      </c>
      <c r="C86" s="1">
        <v>41</v>
      </c>
      <c r="D86" s="1"/>
      <c r="E86" s="1">
        <v>2</v>
      </c>
      <c r="F86" s="1">
        <v>35</v>
      </c>
      <c r="G86" s="8">
        <v>0.05</v>
      </c>
      <c r="H86" s="1">
        <v>120</v>
      </c>
      <c r="I86" s="1" t="s">
        <v>37</v>
      </c>
      <c r="J86" s="1"/>
      <c r="K86" s="1">
        <v>2</v>
      </c>
      <c r="L86" s="1">
        <f t="shared" si="12"/>
        <v>0</v>
      </c>
      <c r="M86" s="1"/>
      <c r="N86" s="1"/>
      <c r="O86" s="1">
        <v>0</v>
      </c>
      <c r="P86" s="1">
        <v>0</v>
      </c>
      <c r="Q86" s="1">
        <f t="shared" si="13"/>
        <v>0.4</v>
      </c>
      <c r="R86" s="5"/>
      <c r="S86" s="5"/>
      <c r="T86" s="1"/>
      <c r="U86" s="1"/>
      <c r="V86" s="1">
        <f t="shared" si="14"/>
        <v>87.5</v>
      </c>
      <c r="W86" s="1">
        <f t="shared" si="15"/>
        <v>87.5</v>
      </c>
      <c r="X86" s="1">
        <v>0.8</v>
      </c>
      <c r="Y86" s="1">
        <v>0.8</v>
      </c>
      <c r="Z86" s="1">
        <v>1.4</v>
      </c>
      <c r="AA86" s="1">
        <v>1.4</v>
      </c>
      <c r="AB86" s="1">
        <v>1</v>
      </c>
      <c r="AC86" s="1">
        <v>1.4</v>
      </c>
      <c r="AD86" s="1">
        <v>0.4</v>
      </c>
      <c r="AE86" s="1">
        <v>0.6</v>
      </c>
      <c r="AF86" s="23" t="s">
        <v>152</v>
      </c>
      <c r="AG86" s="1">
        <f>G86*R86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idden="1" x14ac:dyDescent="0.25">
      <c r="A87" s="24" t="s">
        <v>137</v>
      </c>
      <c r="B87" s="24" t="s">
        <v>36</v>
      </c>
      <c r="C87" s="24">
        <v>228.67599999999999</v>
      </c>
      <c r="D87" s="24">
        <v>679.38800000000003</v>
      </c>
      <c r="E87" s="24">
        <v>408.87200000000001</v>
      </c>
      <c r="F87" s="24">
        <v>466.017</v>
      </c>
      <c r="G87" s="25">
        <v>1</v>
      </c>
      <c r="H87" s="24">
        <v>40</v>
      </c>
      <c r="I87" s="24" t="s">
        <v>37</v>
      </c>
      <c r="J87" s="24"/>
      <c r="K87" s="24">
        <v>392.72500000000002</v>
      </c>
      <c r="L87" s="24">
        <f t="shared" si="12"/>
        <v>16.146999999999991</v>
      </c>
      <c r="M87" s="24"/>
      <c r="N87" s="24"/>
      <c r="O87" s="24">
        <v>181.0424000000001</v>
      </c>
      <c r="P87" s="24">
        <v>382.17780000000022</v>
      </c>
      <c r="Q87" s="24">
        <f t="shared" si="13"/>
        <v>81.7744</v>
      </c>
      <c r="R87" s="26"/>
      <c r="S87" s="26"/>
      <c r="T87" s="24"/>
      <c r="U87" s="24"/>
      <c r="V87" s="24">
        <f t="shared" si="14"/>
        <v>12.586300847208909</v>
      </c>
      <c r="W87" s="24">
        <f t="shared" si="15"/>
        <v>12.586300847208909</v>
      </c>
      <c r="X87" s="24">
        <v>93.961600000000004</v>
      </c>
      <c r="Y87" s="24">
        <v>95.412199999999999</v>
      </c>
      <c r="Z87" s="24">
        <v>92.9482</v>
      </c>
      <c r="AA87" s="24">
        <v>80.853200000000001</v>
      </c>
      <c r="AB87" s="24">
        <v>76.528400000000005</v>
      </c>
      <c r="AC87" s="24">
        <v>81.584000000000003</v>
      </c>
      <c r="AD87" s="24">
        <v>87.268200000000007</v>
      </c>
      <c r="AE87" s="24">
        <v>78.133399999999995</v>
      </c>
      <c r="AF87" s="24" t="s">
        <v>48</v>
      </c>
      <c r="AG87" s="24">
        <f>G87*R87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36</v>
      </c>
      <c r="C88" s="1">
        <v>76.531000000000006</v>
      </c>
      <c r="D88" s="1"/>
      <c r="E88" s="1">
        <v>26.917000000000002</v>
      </c>
      <c r="F88" s="1">
        <v>41.87</v>
      </c>
      <c r="G88" s="8">
        <v>1</v>
      </c>
      <c r="H88" s="1">
        <v>60</v>
      </c>
      <c r="I88" s="1" t="s">
        <v>37</v>
      </c>
      <c r="J88" s="1"/>
      <c r="K88" s="1">
        <v>25.9</v>
      </c>
      <c r="L88" s="1">
        <f t="shared" si="12"/>
        <v>1.017000000000003</v>
      </c>
      <c r="M88" s="1"/>
      <c r="N88" s="1"/>
      <c r="O88" s="1">
        <v>0</v>
      </c>
      <c r="P88" s="1">
        <v>0</v>
      </c>
      <c r="Q88" s="1">
        <f t="shared" si="13"/>
        <v>5.3834</v>
      </c>
      <c r="R88" s="19">
        <v>4</v>
      </c>
      <c r="S88" s="5"/>
      <c r="T88" s="1"/>
      <c r="U88" s="1"/>
      <c r="V88" s="1">
        <f t="shared" si="14"/>
        <v>8.5206375153248874</v>
      </c>
      <c r="W88" s="1">
        <f t="shared" si="15"/>
        <v>7.7776126611435146</v>
      </c>
      <c r="X88" s="1">
        <v>2.8464</v>
      </c>
      <c r="Y88" s="1">
        <v>1.8295999999999999</v>
      </c>
      <c r="Z88" s="1">
        <v>2.1934</v>
      </c>
      <c r="AA88" s="1">
        <v>2.9329999999999998</v>
      </c>
      <c r="AB88" s="1">
        <v>5.8407999999999998</v>
      </c>
      <c r="AC88" s="1">
        <v>8.3666</v>
      </c>
      <c r="AD88" s="1">
        <v>6.1712000000000007</v>
      </c>
      <c r="AE88" s="1">
        <v>4.3268000000000004</v>
      </c>
      <c r="AF88" s="21" t="s">
        <v>146</v>
      </c>
      <c r="AG88" s="1">
        <f>G88*R88</f>
        <v>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42</v>
      </c>
      <c r="C89" s="1">
        <v>103</v>
      </c>
      <c r="D89" s="1">
        <v>56</v>
      </c>
      <c r="E89" s="1">
        <v>132</v>
      </c>
      <c r="F89" s="1">
        <v>8</v>
      </c>
      <c r="G89" s="8">
        <v>0.3</v>
      </c>
      <c r="H89" s="1">
        <v>40</v>
      </c>
      <c r="I89" s="1" t="s">
        <v>37</v>
      </c>
      <c r="J89" s="1"/>
      <c r="K89" s="1">
        <v>141</v>
      </c>
      <c r="L89" s="1">
        <f t="shared" si="12"/>
        <v>-9</v>
      </c>
      <c r="M89" s="1"/>
      <c r="N89" s="1"/>
      <c r="O89" s="1">
        <v>22</v>
      </c>
      <c r="P89" s="1">
        <v>205</v>
      </c>
      <c r="Q89" s="1">
        <f t="shared" si="13"/>
        <v>26.4</v>
      </c>
      <c r="R89" s="5">
        <f t="shared" si="18"/>
        <v>55.399999999999977</v>
      </c>
      <c r="S89" s="5"/>
      <c r="T89" s="1"/>
      <c r="U89" s="1"/>
      <c r="V89" s="1">
        <f t="shared" si="14"/>
        <v>11</v>
      </c>
      <c r="W89" s="1">
        <f t="shared" si="15"/>
        <v>8.9015151515151523</v>
      </c>
      <c r="X89" s="1">
        <v>27</v>
      </c>
      <c r="Y89" s="1">
        <v>15.8</v>
      </c>
      <c r="Z89" s="1">
        <v>12</v>
      </c>
      <c r="AA89" s="1">
        <v>21.2</v>
      </c>
      <c r="AB89" s="1">
        <v>20.399999999999999</v>
      </c>
      <c r="AC89" s="1">
        <v>17.8</v>
      </c>
      <c r="AD89" s="1">
        <v>10.8</v>
      </c>
      <c r="AE89" s="1">
        <v>10.199999999999999</v>
      </c>
      <c r="AF89" s="1"/>
      <c r="AG89" s="1">
        <f>G89*R89</f>
        <v>16.619999999999994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idden="1" x14ac:dyDescent="0.25">
      <c r="A90" s="1" t="s">
        <v>140</v>
      </c>
      <c r="B90" s="1" t="s">
        <v>42</v>
      </c>
      <c r="C90" s="1">
        <v>59</v>
      </c>
      <c r="D90" s="1">
        <v>14</v>
      </c>
      <c r="E90" s="1">
        <v>66</v>
      </c>
      <c r="F90" s="1"/>
      <c r="G90" s="8">
        <v>0.3</v>
      </c>
      <c r="H90" s="1">
        <v>40</v>
      </c>
      <c r="I90" s="1" t="s">
        <v>37</v>
      </c>
      <c r="J90" s="1"/>
      <c r="K90" s="1">
        <v>79</v>
      </c>
      <c r="L90" s="1">
        <f t="shared" si="12"/>
        <v>-13</v>
      </c>
      <c r="M90" s="1"/>
      <c r="N90" s="1"/>
      <c r="O90" s="1">
        <v>129.6</v>
      </c>
      <c r="P90" s="1">
        <v>121.8</v>
      </c>
      <c r="Q90" s="1">
        <f t="shared" si="13"/>
        <v>13.2</v>
      </c>
      <c r="R90" s="5"/>
      <c r="S90" s="5"/>
      <c r="T90" s="1"/>
      <c r="U90" s="1"/>
      <c r="V90" s="1">
        <f t="shared" si="14"/>
        <v>19.045454545454543</v>
      </c>
      <c r="W90" s="1">
        <f t="shared" si="15"/>
        <v>19.045454545454543</v>
      </c>
      <c r="X90" s="1">
        <v>23.2</v>
      </c>
      <c r="Y90" s="1">
        <v>21.6</v>
      </c>
      <c r="Z90" s="1">
        <v>11.4</v>
      </c>
      <c r="AA90" s="1">
        <v>11</v>
      </c>
      <c r="AB90" s="1">
        <v>15.8</v>
      </c>
      <c r="AC90" s="1">
        <v>15.2</v>
      </c>
      <c r="AD90" s="1">
        <v>13.2</v>
      </c>
      <c r="AE90" s="1">
        <v>12</v>
      </c>
      <c r="AF90" s="1"/>
      <c r="AG90" s="1">
        <f>G90*R90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idden="1" x14ac:dyDescent="0.25">
      <c r="A91" s="1" t="s">
        <v>141</v>
      </c>
      <c r="B91" s="1" t="s">
        <v>36</v>
      </c>
      <c r="C91" s="1">
        <v>12.013</v>
      </c>
      <c r="D91" s="1">
        <v>24.683</v>
      </c>
      <c r="E91" s="1">
        <v>9.4220000000000006</v>
      </c>
      <c r="F91" s="1">
        <v>27.274000000000001</v>
      </c>
      <c r="G91" s="8">
        <v>1</v>
      </c>
      <c r="H91" s="1">
        <v>45</v>
      </c>
      <c r="I91" s="1" t="s">
        <v>37</v>
      </c>
      <c r="J91" s="1"/>
      <c r="K91" s="1">
        <v>9.5</v>
      </c>
      <c r="L91" s="1">
        <f t="shared" si="12"/>
        <v>-7.7999999999999403E-2</v>
      </c>
      <c r="M91" s="1"/>
      <c r="N91" s="1"/>
      <c r="O91" s="1">
        <v>4.0930000000000017</v>
      </c>
      <c r="P91" s="1">
        <v>0</v>
      </c>
      <c r="Q91" s="1">
        <f t="shared" si="13"/>
        <v>1.8844000000000001</v>
      </c>
      <c r="R91" s="5"/>
      <c r="S91" s="5"/>
      <c r="T91" s="1"/>
      <c r="U91" s="1"/>
      <c r="V91" s="1">
        <f t="shared" si="14"/>
        <v>16.645616641901935</v>
      </c>
      <c r="W91" s="1">
        <f t="shared" si="15"/>
        <v>16.645616641901935</v>
      </c>
      <c r="X91" s="1">
        <v>0.53680000000000005</v>
      </c>
      <c r="Y91" s="1">
        <v>3.2551999999999999</v>
      </c>
      <c r="Z91" s="1">
        <v>3.5238</v>
      </c>
      <c r="AA91" s="1">
        <v>-0.223</v>
      </c>
      <c r="AB91" s="1">
        <v>-0.27760000000000001</v>
      </c>
      <c r="AC91" s="1">
        <v>0.27839999999999998</v>
      </c>
      <c r="AD91" s="1">
        <v>0.23799999999999999</v>
      </c>
      <c r="AE91" s="1">
        <v>0.79520000000000002</v>
      </c>
      <c r="AF91" s="20" t="s">
        <v>153</v>
      </c>
      <c r="AG91" s="1">
        <f>G91*R91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hidden="1" x14ac:dyDescent="0.25">
      <c r="A92" s="1" t="s">
        <v>142</v>
      </c>
      <c r="B92" s="1" t="s">
        <v>36</v>
      </c>
      <c r="C92" s="1">
        <v>56.798999999999999</v>
      </c>
      <c r="D92" s="1"/>
      <c r="E92" s="1">
        <v>19.431000000000001</v>
      </c>
      <c r="F92" s="1">
        <v>35.250999999999998</v>
      </c>
      <c r="G92" s="8">
        <v>1</v>
      </c>
      <c r="H92" s="1">
        <v>50</v>
      </c>
      <c r="I92" s="1" t="s">
        <v>37</v>
      </c>
      <c r="J92" s="1"/>
      <c r="K92" s="1">
        <v>19.5</v>
      </c>
      <c r="L92" s="1">
        <f t="shared" si="12"/>
        <v>-6.8999999999999062E-2</v>
      </c>
      <c r="M92" s="1"/>
      <c r="N92" s="1"/>
      <c r="O92" s="1">
        <v>7.7622</v>
      </c>
      <c r="P92" s="1">
        <v>0</v>
      </c>
      <c r="Q92" s="1">
        <f t="shared" si="13"/>
        <v>3.8862000000000001</v>
      </c>
      <c r="R92" s="5"/>
      <c r="S92" s="5"/>
      <c r="T92" s="1"/>
      <c r="U92" s="1"/>
      <c r="V92" s="1">
        <f t="shared" si="14"/>
        <v>11.068190005661057</v>
      </c>
      <c r="W92" s="1">
        <f t="shared" si="15"/>
        <v>11.068190005661057</v>
      </c>
      <c r="X92" s="1">
        <v>4.1335999999999986</v>
      </c>
      <c r="Y92" s="1">
        <v>5.8692000000000002</v>
      </c>
      <c r="Z92" s="1">
        <v>4.7039999999999997</v>
      </c>
      <c r="AA92" s="1">
        <v>4.7792000000000003</v>
      </c>
      <c r="AB92" s="1">
        <v>6.4109999999999996</v>
      </c>
      <c r="AC92" s="1">
        <v>5.3381999999999996</v>
      </c>
      <c r="AD92" s="1">
        <v>4.0759999999999996</v>
      </c>
      <c r="AE92" s="1">
        <v>2.383</v>
      </c>
      <c r="AF92" s="1"/>
      <c r="AG92" s="1">
        <f>G92*R92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42</v>
      </c>
      <c r="C93" s="1">
        <v>66</v>
      </c>
      <c r="D93" s="1">
        <v>72</v>
      </c>
      <c r="E93" s="1">
        <v>77</v>
      </c>
      <c r="F93" s="1">
        <v>49</v>
      </c>
      <c r="G93" s="8">
        <v>0.3</v>
      </c>
      <c r="H93" s="1">
        <v>40</v>
      </c>
      <c r="I93" s="1" t="s">
        <v>37</v>
      </c>
      <c r="J93" s="1"/>
      <c r="K93" s="1">
        <v>81</v>
      </c>
      <c r="L93" s="1">
        <f t="shared" si="12"/>
        <v>-4</v>
      </c>
      <c r="M93" s="1"/>
      <c r="N93" s="1"/>
      <c r="O93" s="1">
        <v>0</v>
      </c>
      <c r="P93" s="1">
        <v>30.400000000000009</v>
      </c>
      <c r="Q93" s="1">
        <f t="shared" si="13"/>
        <v>15.4</v>
      </c>
      <c r="R93" s="5">
        <f t="shared" si="18"/>
        <v>90</v>
      </c>
      <c r="S93" s="5"/>
      <c r="T93" s="1"/>
      <c r="U93" s="1"/>
      <c r="V93" s="1">
        <f t="shared" si="14"/>
        <v>11</v>
      </c>
      <c r="W93" s="1">
        <f t="shared" si="15"/>
        <v>5.1558441558441563</v>
      </c>
      <c r="X93" s="1">
        <v>10.4</v>
      </c>
      <c r="Y93" s="1">
        <v>2.6</v>
      </c>
      <c r="Z93" s="1">
        <v>7</v>
      </c>
      <c r="AA93" s="1">
        <v>13.6</v>
      </c>
      <c r="AB93" s="1">
        <v>10</v>
      </c>
      <c r="AC93" s="1">
        <v>2.6</v>
      </c>
      <c r="AD93" s="1">
        <v>1.2</v>
      </c>
      <c r="AE93" s="1">
        <v>5.4</v>
      </c>
      <c r="AF93" s="1"/>
      <c r="AG93" s="1">
        <f>G93*R93</f>
        <v>27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idden="1" x14ac:dyDescent="0.25">
      <c r="A94" s="1" t="s">
        <v>144</v>
      </c>
      <c r="B94" s="1" t="s">
        <v>42</v>
      </c>
      <c r="C94" s="1">
        <v>15</v>
      </c>
      <c r="D94" s="1">
        <v>90</v>
      </c>
      <c r="E94" s="1">
        <v>20</v>
      </c>
      <c r="F94" s="1">
        <v>81</v>
      </c>
      <c r="G94" s="8">
        <v>0.12</v>
      </c>
      <c r="H94" s="1">
        <v>45</v>
      </c>
      <c r="I94" s="1" t="s">
        <v>37</v>
      </c>
      <c r="J94" s="1"/>
      <c r="K94" s="1">
        <v>20</v>
      </c>
      <c r="L94" s="1">
        <f t="shared" si="12"/>
        <v>0</v>
      </c>
      <c r="M94" s="1"/>
      <c r="N94" s="1"/>
      <c r="O94" s="1">
        <v>0</v>
      </c>
      <c r="P94" s="1">
        <v>0</v>
      </c>
      <c r="Q94" s="1">
        <f t="shared" si="13"/>
        <v>4</v>
      </c>
      <c r="R94" s="5"/>
      <c r="S94" s="5"/>
      <c r="T94" s="1"/>
      <c r="U94" s="1"/>
      <c r="V94" s="1">
        <f t="shared" si="14"/>
        <v>20.25</v>
      </c>
      <c r="W94" s="1">
        <f t="shared" si="15"/>
        <v>20.25</v>
      </c>
      <c r="X94" s="1">
        <v>1.2</v>
      </c>
      <c r="Y94" s="1">
        <v>3.2</v>
      </c>
      <c r="Z94" s="1">
        <v>7.6</v>
      </c>
      <c r="AA94" s="1">
        <v>8</v>
      </c>
      <c r="AB94" s="1">
        <v>4.2</v>
      </c>
      <c r="AC94" s="1">
        <v>1</v>
      </c>
      <c r="AD94" s="1">
        <v>1.8</v>
      </c>
      <c r="AE94" s="1">
        <v>3.4</v>
      </c>
      <c r="AF94" s="1"/>
      <c r="AG94" s="1">
        <f>G94*R94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36</v>
      </c>
      <c r="C95" s="1">
        <v>5.984</v>
      </c>
      <c r="D95" s="1">
        <v>0.373</v>
      </c>
      <c r="E95" s="1">
        <v>4.4989999999999997</v>
      </c>
      <c r="F95" s="1">
        <v>1.1080000000000001</v>
      </c>
      <c r="G95" s="8">
        <v>1</v>
      </c>
      <c r="H95" s="1">
        <v>180</v>
      </c>
      <c r="I95" s="1" t="s">
        <v>37</v>
      </c>
      <c r="J95" s="1"/>
      <c r="K95" s="1">
        <v>4.0999999999999996</v>
      </c>
      <c r="L95" s="1">
        <f t="shared" si="12"/>
        <v>0.39900000000000002</v>
      </c>
      <c r="M95" s="1"/>
      <c r="N95" s="1"/>
      <c r="O95" s="1">
        <v>0</v>
      </c>
      <c r="P95" s="1"/>
      <c r="Q95" s="1">
        <f t="shared" si="13"/>
        <v>0.89979999999999993</v>
      </c>
      <c r="R95" s="19">
        <v>4</v>
      </c>
      <c r="S95" s="5"/>
      <c r="T95" s="1"/>
      <c r="U95" s="1"/>
      <c r="V95" s="1">
        <f t="shared" si="14"/>
        <v>5.6768170704601033</v>
      </c>
      <c r="W95" s="1">
        <f t="shared" si="15"/>
        <v>1.2313847521671484</v>
      </c>
      <c r="X95" s="1">
        <v>0.45379999999999998</v>
      </c>
      <c r="Y95" s="1">
        <v>7.2999999999999995E-2</v>
      </c>
      <c r="Z95" s="1">
        <v>0.2954</v>
      </c>
      <c r="AA95" s="1">
        <v>0.22239999999999999</v>
      </c>
      <c r="AB95" s="1">
        <v>0.22320000000000001</v>
      </c>
      <c r="AC95" s="1">
        <v>0.29880000000000001</v>
      </c>
      <c r="AD95" s="1">
        <v>0.29380000000000001</v>
      </c>
      <c r="AE95" s="1">
        <v>0.29020000000000001</v>
      </c>
      <c r="AF95" s="12" t="s">
        <v>146</v>
      </c>
      <c r="AG95" s="1">
        <f>G95*R95</f>
        <v>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5" xr:uid="{4C1B319E-2DAD-4176-AC37-B67B5231EE07}">
    <filterColumn colId="6">
      <filters blank="1">
        <filter val="0,05"/>
        <filter val="0,06"/>
        <filter val="0,07"/>
        <filter val="0,10"/>
        <filter val="0,12"/>
        <filter val="0,17"/>
        <filter val="0,30"/>
        <filter val="0,35"/>
        <filter val="0,37"/>
        <filter val="0,40"/>
        <filter val="0,45"/>
        <filter val="0,60"/>
        <filter val="1,00"/>
      </filters>
    </filterColumn>
    <filterColumn colId="17">
      <customFilters>
        <customFilter operator="notEqual" val=" "/>
      </custom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2025-10-30T13:18:29Z</dcterms:created>
  <dcterms:modified xsi:type="dcterms:W3CDTF">2025-10-30T13:32:36Z</dcterms:modified>
</cp:coreProperties>
</file>