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5840"/>
  </bookViews>
  <sheets>
    <sheet name="Лист1" sheetId="1" r:id="rId1"/>
  </sheets>
  <definedNames>
    <definedName name="_xlnm._FilterDatabase" localSheetId="0" hidden="1">Лист1!$A$1:$Y$481</definedName>
    <definedName name="GrossWeightTotal">Лист1!$X$493:$X$493</definedName>
    <definedName name="GrossWeightTotalR">Лист1!$Y$493:$Y$493</definedName>
    <definedName name="PalletQtyTotal">Лист1!$X$494:$X$494</definedName>
    <definedName name="PalletQtyTotalR">Лист1!$Y$494:$Y$494</definedName>
  </definedName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6" i="1"/>
  <c r="Y479"/>
  <c r="Y473"/>
  <c r="Y474" s="1"/>
  <c r="Y468"/>
  <c r="Y467"/>
  <c r="Y463"/>
  <c r="Y465" s="1"/>
  <c r="Y459"/>
  <c r="Y458"/>
  <c r="Y454"/>
  <c r="Y453"/>
  <c r="Y452"/>
  <c r="Y448"/>
  <c r="Y447"/>
  <c r="Y446"/>
  <c r="Y445"/>
  <c r="Y439"/>
  <c r="Y438"/>
  <c r="Y437"/>
  <c r="Y433"/>
  <c r="Y432"/>
  <c r="Y431"/>
  <c r="Y430"/>
  <c r="Y429"/>
  <c r="Y428"/>
  <c r="Y424"/>
  <c r="Y423"/>
  <c r="Y422"/>
  <c r="Y418"/>
  <c r="Y417"/>
  <c r="Y416"/>
  <c r="Y415"/>
  <c r="Y414"/>
  <c r="Y413"/>
  <c r="Y412"/>
  <c r="Y411"/>
  <c r="Y410"/>
  <c r="Y409"/>
  <c r="Y408"/>
  <c r="Y407"/>
  <c r="Y401"/>
  <c r="Y403" s="1"/>
  <c r="Y396"/>
  <c r="Y395"/>
  <c r="Y394"/>
  <c r="Y393"/>
  <c r="Y397" s="1"/>
  <c r="Y389"/>
  <c r="Y390" s="1"/>
  <c r="Y384"/>
  <c r="Y383"/>
  <c r="Y379"/>
  <c r="Y378"/>
  <c r="Y377"/>
  <c r="Y376"/>
  <c r="Y375"/>
  <c r="Y374"/>
  <c r="Y373"/>
  <c r="Y372"/>
  <c r="Y371"/>
  <c r="Y370"/>
  <c r="Y364"/>
  <c r="Y363"/>
  <c r="Y359"/>
  <c r="Y358"/>
  <c r="Y354"/>
  <c r="Y353"/>
  <c r="Y349"/>
  <c r="Y348"/>
  <c r="Y350" s="1"/>
  <c r="Y344"/>
  <c r="Y346" s="1"/>
  <c r="Y343"/>
  <c r="Y339"/>
  <c r="Y338"/>
  <c r="Y334"/>
  <c r="Y333"/>
  <c r="Y332"/>
  <c r="Y331"/>
  <c r="Y330"/>
  <c r="Y329"/>
  <c r="Y328"/>
  <c r="Y322"/>
  <c r="Y321"/>
  <c r="Y320"/>
  <c r="Y315"/>
  <c r="Y314"/>
  <c r="Y313"/>
  <c r="Y309"/>
  <c r="Y308"/>
  <c r="Y307"/>
  <c r="Y306"/>
  <c r="Y302"/>
  <c r="Y301"/>
  <c r="Y300"/>
  <c r="Y296"/>
  <c r="Y295"/>
  <c r="Y294"/>
  <c r="Y293"/>
  <c r="Y292"/>
  <c r="Y297" s="1"/>
  <c r="Y288"/>
  <c r="Y287"/>
  <c r="Y286"/>
  <c r="Y285"/>
  <c r="Y284"/>
  <c r="Y283"/>
  <c r="Y289" s="1"/>
  <c r="Y282"/>
  <c r="Y278"/>
  <c r="Y277"/>
  <c r="Y276"/>
  <c r="Y275"/>
  <c r="Y274"/>
  <c r="Y273"/>
  <c r="Y268"/>
  <c r="Y269" s="1"/>
  <c r="Y263"/>
  <c r="Y265" s="1"/>
  <c r="Y259"/>
  <c r="Y258"/>
  <c r="Y253"/>
  <c r="Y252"/>
  <c r="Y251"/>
  <c r="Y246"/>
  <c r="Y245"/>
  <c r="Y244"/>
  <c r="Y243"/>
  <c r="Y238"/>
  <c r="Y237"/>
  <c r="Y236"/>
  <c r="Y235"/>
  <c r="Y234"/>
  <c r="Y229"/>
  <c r="Y228"/>
  <c r="Y227"/>
  <c r="Y226"/>
  <c r="Y225"/>
  <c r="Y221"/>
  <c r="Y223" s="1"/>
  <c r="Y217"/>
  <c r="Y218" s="1"/>
  <c r="Y213"/>
  <c r="Y212"/>
  <c r="Y211"/>
  <c r="Y210"/>
  <c r="Y209"/>
  <c r="Y208"/>
  <c r="Y207"/>
  <c r="Y206"/>
  <c r="Y205"/>
  <c r="Y204"/>
  <c r="Y199"/>
  <c r="Y198"/>
  <c r="Y194"/>
  <c r="Y193"/>
  <c r="Y192"/>
  <c r="Y191"/>
  <c r="Y190"/>
  <c r="Y189"/>
  <c r="Y188"/>
  <c r="Y187"/>
  <c r="Y186"/>
  <c r="Y182"/>
  <c r="Y181"/>
  <c r="Y180"/>
  <c r="Y179"/>
  <c r="Y178"/>
  <c r="Y177"/>
  <c r="Y176"/>
  <c r="Y175"/>
  <c r="Y171"/>
  <c r="Y170"/>
  <c r="Y166"/>
  <c r="Y165"/>
  <c r="Y160"/>
  <c r="Y161" s="1"/>
  <c r="Y156"/>
  <c r="Y155"/>
  <c r="Y154"/>
  <c r="Y150"/>
  <c r="Y149"/>
  <c r="Y148"/>
  <c r="Y147"/>
  <c r="Y146"/>
  <c r="Y145"/>
  <c r="Y144"/>
  <c r="Y143"/>
  <c r="Y142"/>
  <c r="Y138"/>
  <c r="Y140" s="1"/>
  <c r="Y132"/>
  <c r="Y131"/>
  <c r="Y130"/>
  <c r="Y126"/>
  <c r="Y125"/>
  <c r="Y120"/>
  <c r="Y119"/>
  <c r="Y115"/>
  <c r="Y114"/>
  <c r="Y110"/>
  <c r="Y109"/>
  <c r="Y104"/>
  <c r="Y106" s="1"/>
  <c r="Y100"/>
  <c r="Y99"/>
  <c r="Y98"/>
  <c r="Y97"/>
  <c r="Y93"/>
  <c r="Y92"/>
  <c r="Y91"/>
  <c r="Y87"/>
  <c r="Y86"/>
  <c r="Y85"/>
  <c r="Y84"/>
  <c r="Y79"/>
  <c r="Y78"/>
  <c r="Y77"/>
  <c r="Y76"/>
  <c r="Y72"/>
  <c r="Y71"/>
  <c r="Y70"/>
  <c r="Y65"/>
  <c r="Y64"/>
  <c r="Y60"/>
  <c r="Y59"/>
  <c r="Y58"/>
  <c r="Y57"/>
  <c r="Y56"/>
  <c r="Y61" s="1"/>
  <c r="Y52"/>
  <c r="Y51"/>
  <c r="Y53" s="1"/>
  <c r="Y50"/>
  <c r="Y46"/>
  <c r="Y45"/>
  <c r="Y44"/>
  <c r="Y40"/>
  <c r="Y39"/>
  <c r="Y38"/>
  <c r="Y37"/>
  <c r="Y36"/>
  <c r="Y35"/>
  <c r="Y30"/>
  <c r="Y32" s="1"/>
  <c r="Y26"/>
  <c r="Y25"/>
  <c r="Y24"/>
  <c r="Y18"/>
  <c r="Y20" s="1"/>
  <c r="Y14"/>
  <c r="Y13"/>
  <c r="Y12"/>
  <c r="Y11"/>
  <c r="Y10"/>
  <c r="Y6"/>
  <c r="Y7" s="1"/>
  <c r="Y105" l="1"/>
  <c r="Y134"/>
  <c r="Y157"/>
  <c r="Y184"/>
  <c r="Y195"/>
  <c r="Y201"/>
  <c r="Y215"/>
  <c r="Y222"/>
  <c r="Y240"/>
  <c r="Y255"/>
  <c r="Y27"/>
  <c r="Y31"/>
  <c r="Y48"/>
  <c r="Y74"/>
  <c r="Y101"/>
  <c r="Y139"/>
  <c r="Y152"/>
  <c r="Y172"/>
  <c r="Y261"/>
  <c r="Y264"/>
  <c r="Y279"/>
  <c r="Y324"/>
  <c r="Y340"/>
  <c r="Y420"/>
  <c r="Y425"/>
  <c r="Y435"/>
  <c r="Y440"/>
  <c r="Y450"/>
  <c r="Y455"/>
  <c r="Y461"/>
  <c r="Y464"/>
  <c r="Y102"/>
  <c r="Y173"/>
  <c r="Y280"/>
  <c r="Y341"/>
  <c r="Y478"/>
  <c r="Y19"/>
  <c r="Y42"/>
  <c r="Y47"/>
  <c r="Y62"/>
  <c r="Y67"/>
  <c r="Y73"/>
  <c r="Y81"/>
  <c r="Y89"/>
  <c r="Y94"/>
  <c r="Y112"/>
  <c r="Y117"/>
  <c r="Y122"/>
  <c r="Y128"/>
  <c r="Y133"/>
  <c r="Y151"/>
  <c r="Y162"/>
  <c r="Y168"/>
  <c r="Y196"/>
  <c r="Y230"/>
  <c r="Y239"/>
  <c r="Y248"/>
  <c r="Y254"/>
  <c r="Y298"/>
  <c r="Y303"/>
  <c r="Y311"/>
  <c r="Y316"/>
  <c r="Y323"/>
  <c r="Y335"/>
  <c r="Y356"/>
  <c r="Y361"/>
  <c r="Y366"/>
  <c r="Y381"/>
  <c r="Y398"/>
  <c r="Y402"/>
  <c r="Y434"/>
  <c r="Y441"/>
  <c r="Y460"/>
  <c r="Y470"/>
  <c r="Y15"/>
  <c r="Y477"/>
  <c r="Y41"/>
  <c r="Y80"/>
  <c r="Y116"/>
  <c r="Y127"/>
  <c r="Y200"/>
  <c r="Y247"/>
  <c r="Y355"/>
  <c r="Y365"/>
  <c r="Y386"/>
  <c r="Y385"/>
  <c r="Y16"/>
  <c r="Y28"/>
  <c r="Y54"/>
  <c r="Y66"/>
  <c r="Y88"/>
  <c r="Y95"/>
  <c r="Y111"/>
  <c r="Y121"/>
  <c r="Y158"/>
  <c r="Y167"/>
  <c r="Y183"/>
  <c r="Y214"/>
  <c r="Y219"/>
  <c r="Y231"/>
  <c r="Y260"/>
  <c r="Y270"/>
  <c r="Y290"/>
  <c r="Y304"/>
  <c r="Y310"/>
  <c r="Y317"/>
  <c r="Y336"/>
  <c r="Y345"/>
  <c r="Y360"/>
  <c r="Y380"/>
  <c r="Y391"/>
  <c r="Y419"/>
  <c r="Y426"/>
  <c r="Y449"/>
  <c r="Y456"/>
  <c r="Y469"/>
  <c r="Y475"/>
  <c r="Y8"/>
  <c r="Y480" l="1"/>
  <c r="Y476"/>
</calcChain>
</file>

<file path=xl/sharedStrings.xml><?xml version="1.0" encoding="utf-8"?>
<sst xmlns="http://schemas.openxmlformats.org/spreadsheetml/2006/main" count="1919" uniqueCount="779">
  <si>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</si>
  <si>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</si>
  <si>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</si>
  <si>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</si>
  <si>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</si>
  <si>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</si>
  <si>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</si>
  <si>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</si>
  <si>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</si>
  <si>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</si>
  <si>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</si>
  <si>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</si>
  <si>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</si>
  <si>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</si>
  <si>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</si>
  <si>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</si>
  <si>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</si>
  <si>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</si>
  <si>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</si>
  <si>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</si>
  <si>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</si>
  <si>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</si>
  <si>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</si>
  <si>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</si>
  <si>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</si>
  <si>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</si>
  <si>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</si>
  <si>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</si>
  <si>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</si>
  <si>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</si>
  <si>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</si>
  <si>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</si>
  <si>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</si>
  <si>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</si>
  <si>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</si>
  <si>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</si>
  <si>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</si>
  <si>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</si>
  <si>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SU004016</t>
  </si>
  <si>
    <t>P005150</t>
  </si>
  <si>
    <t>СК4</t>
  </si>
  <si>
    <t>Сосиски «Мясные для гриля» Фикс.вес 0,3 целлофан ТМ «Ядрена копоть»</t>
  </si>
  <si>
    <t>SU003665</t>
  </si>
  <si>
    <t>P004642</t>
  </si>
  <si>
    <t>Короб, мин. 14</t>
  </si>
  <si>
    <t>Сосиски «Сосиски с сыром» Фикс.вес 0,3 вискофан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</si>
  <si>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</si>
  <si>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</si>
  <si>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</si>
  <si>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</si>
  <si>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</si>
  <si>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</si>
  <si>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</si>
  <si>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</si>
  <si>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</si>
  <si>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</si>
  <si>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</si>
  <si>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</si>
  <si>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</si>
  <si>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</si>
  <si>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</si>
  <si>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</si>
  <si>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Вареные колбасы Докторская ГОСТ Вязанка Весовые Вектор Вязанка</t>
  </si>
  <si>
    <t>SU001485</t>
  </si>
  <si>
    <t>P003008</t>
  </si>
  <si>
    <t>12</t>
  </si>
  <si>
    <t>Короб, мин. 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</si>
  <si>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</si>
  <si>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</si>
  <si>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</si>
  <si>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</si>
  <si>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</si>
  <si>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</si>
  <si>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</si>
  <si>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</si>
  <si>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</si>
  <si>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</si>
  <si>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</si>
  <si>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SU002829</t>
  </si>
  <si>
    <t>P003235</t>
  </si>
  <si>
    <t>Вареные колбасы «Филейская» Весовые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</si>
  <si>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</si>
  <si>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</si>
  <si>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</si>
  <si>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</si>
  <si>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</si>
  <si>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</si>
  <si>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</si>
  <si>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</si>
  <si>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</si>
  <si>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</si>
  <si>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</si>
  <si>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</si>
  <si>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</si>
  <si>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</si>
  <si>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</si>
  <si>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</si>
  <si>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</si>
  <si>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</si>
  <si>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</si>
  <si>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</si>
  <si>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</si>
  <si>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</si>
  <si>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</si>
  <si>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</si>
  <si>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</si>
  <si>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</si>
  <si>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</si>
  <si>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</si>
  <si>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</si>
  <si>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</si>
  <si>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</si>
  <si>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</si>
  <si>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</si>
  <si>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</si>
  <si>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</si>
  <si>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</si>
  <si>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</si>
  <si>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</si>
  <si>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</si>
  <si>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</si>
  <si>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</si>
  <si>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</si>
  <si>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</si>
  <si>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</si>
  <si>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</si>
  <si>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</si>
  <si>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</si>
  <si>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</si>
  <si>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</si>
  <si>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</si>
  <si>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SU002834</t>
  </si>
  <si>
    <t>P003238</t>
  </si>
  <si>
    <t>Сардельки «Филейские» Фикс.вес 0,4 NDX ТМ «Вязанка»</t>
  </si>
  <si>
    <t>Молокуша</t>
  </si>
  <si>
    <t>SU002830</t>
  </si>
  <si>
    <t>P003239</t>
  </si>
  <si>
    <t>Вареные колбасы Молокуша Вязанка Вес п/а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</si>
  <si>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</si>
  <si>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</si>
  <si>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</si>
  <si>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</si>
  <si>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</si>
  <si>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</si>
  <si>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</si>
  <si>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</si>
  <si>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</si>
  <si>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SU003503</t>
  </si>
  <si>
    <t>P004411</t>
  </si>
  <si>
    <t>Сосиски «Вязанка Молочные» Фикс.вес 0,37 п/а ТМ «Вязанка»</t>
  </si>
  <si>
    <t>SU001718</t>
  </si>
  <si>
    <t>P003985</t>
  </si>
  <si>
    <t>Сосиски «Молокуши» ф/в 0,45 п/а мгс ТМ «Вязанка»</t>
  </si>
  <si>
    <t>SU002769</t>
  </si>
  <si>
    <t>P003324</t>
  </si>
  <si>
    <t>Сосиски Молокуши Миникушай Вязанка фикс.вес 0,33 п/а Вязанка</t>
  </si>
  <si>
    <t>Сливушка</t>
  </si>
  <si>
    <t>SU002928</t>
  </si>
  <si>
    <t>P003357</t>
  </si>
  <si>
    <t>Вареные колбасы «Сливушка» Вес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</si>
  <si>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</si>
  <si>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</si>
  <si>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</si>
  <si>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</si>
  <si>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</si>
  <si>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</si>
  <si>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</si>
  <si>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</si>
  <si>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</si>
  <si>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</si>
  <si>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</si>
  <si>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</si>
  <si>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</si>
  <si>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</si>
  <si>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</si>
  <si>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</si>
  <si>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</si>
  <si>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</si>
  <si>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</si>
  <si>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</si>
  <si>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</si>
  <si>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</si>
  <si>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</si>
  <si>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</si>
  <si>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</si>
  <si>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</si>
  <si>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</si>
  <si>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</si>
  <si>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</si>
  <si>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</si>
  <si>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SU002367</t>
  </si>
  <si>
    <t>P002644</t>
  </si>
  <si>
    <t>Сардельки «Сливушки» фикс.вес 0,33 п/а мгс ТМ «Вязанка»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</si>
  <si>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</si>
  <si>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</si>
  <si>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</si>
  <si>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</si>
  <si>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</si>
  <si>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</si>
  <si>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</si>
  <si>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</si>
  <si>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</si>
  <si>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</si>
  <si>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</si>
  <si>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</si>
  <si>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</si>
  <si>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</si>
  <si>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</si>
  <si>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</si>
  <si>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</si>
  <si>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</si>
  <si>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SU003932</t>
  </si>
  <si>
    <t>P005042</t>
  </si>
  <si>
    <t>Вареные колбасы «Элитная» Фикс.вес 0,3 п/а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</si>
  <si>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</si>
  <si>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</si>
  <si>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</si>
  <si>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</si>
  <si>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</si>
  <si>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</si>
  <si>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</si>
  <si>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</si>
  <si>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</si>
  <si>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</si>
  <si>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</si>
  <si>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</si>
  <si>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</si>
  <si>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</si>
  <si>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</si>
  <si>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</si>
  <si>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</si>
  <si>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</si>
  <si>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</si>
  <si>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</si>
  <si>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</si>
  <si>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</si>
  <si>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</si>
  <si>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</si>
  <si>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</si>
  <si>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Короб, мин. 18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</si>
  <si>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</si>
  <si>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</si>
  <si>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</si>
  <si>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</si>
  <si>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</si>
  <si>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</si>
  <si>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</si>
  <si>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</si>
  <si>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</si>
  <si>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</si>
  <si>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</si>
  <si>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</si>
  <si>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</si>
  <si>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</si>
  <si>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</si>
  <si>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</si>
  <si>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</si>
  <si>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</si>
  <si>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</si>
  <si>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</si>
  <si>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</si>
  <si>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SU003893</t>
  </si>
  <si>
    <t>P004978</t>
  </si>
  <si>
    <t>Сырокопченые колбасы «Сальчичон» Фикс.вес 0,07 нарезка ТМ «Стародворье»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</si>
  <si>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</si>
  <si>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</si>
  <si>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</si>
  <si>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</si>
  <si>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</si>
  <si>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</si>
  <si>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</si>
  <si>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</si>
  <si>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</si>
  <si>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</si>
  <si>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</si>
  <si>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</si>
  <si>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</si>
  <si>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</si>
  <si>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</si>
  <si>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</si>
  <si>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</si>
  <si>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</si>
  <si>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</si>
  <si>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</si>
  <si>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</si>
  <si>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</si>
  <si>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</si>
  <si>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</si>
  <si>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</si>
  <si>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</si>
  <si>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</si>
  <si>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</si>
  <si>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</si>
  <si>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</si>
  <si>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</si>
  <si>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</si>
  <si>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</si>
  <si>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</si>
  <si>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</si>
  <si>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</si>
  <si>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</si>
  <si>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</si>
  <si>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</si>
  <si>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</si>
  <si>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</si>
  <si>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</si>
  <si>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</si>
  <si>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</si>
  <si>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</si>
  <si>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</si>
  <si>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</si>
  <si>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</si>
  <si>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</si>
  <si>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</si>
  <si>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</si>
  <si>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</si>
  <si>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</si>
  <si>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</si>
  <si>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</si>
  <si>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</si>
  <si>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</si>
  <si>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</si>
  <si>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</si>
  <si>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</si>
  <si>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</si>
  <si>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</si>
  <si>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</si>
  <si>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</si>
  <si>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</si>
  <si>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</si>
  <si>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</si>
  <si>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</si>
  <si>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</si>
  <si>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</si>
  <si>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</si>
  <si>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</si>
  <si>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</si>
  <si>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</si>
  <si>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</si>
  <si>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</si>
  <si>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«Сочинки» Фикс.вес 0,4 п/а ТМ «Стародворье»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</si>
  <si>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</si>
  <si>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</si>
  <si>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</si>
  <si>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</si>
  <si>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</si>
  <si>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</si>
  <si>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</si>
  <si>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</si>
  <si>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</si>
  <si>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</si>
  <si>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</si>
  <si>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</si>
  <si>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</si>
  <si>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</si>
  <si>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</si>
  <si>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</si>
  <si>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</si>
  <si>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</si>
  <si>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</si>
  <si>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</si>
  <si>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</si>
  <si>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</si>
  <si>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</si>
  <si>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</si>
  <si>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</si>
  <si>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</si>
  <si>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</si>
  <si>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</si>
  <si>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</si>
  <si>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</si>
  <si>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</si>
  <si>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</si>
  <si>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</si>
  <si>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</si>
  <si>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</si>
  <si>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</si>
  <si>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</si>
  <si>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</si>
  <si>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</si>
  <si>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</si>
  <si>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</si>
  <si>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</si>
  <si>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</si>
  <si>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</si>
  <si>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</si>
  <si>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</si>
  <si>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</si>
  <si>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</si>
  <si>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</si>
  <si>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</si>
  <si>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</si>
  <si>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</si>
  <si>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</si>
  <si>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</si>
  <si>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</si>
  <si>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</si>
  <si>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</si>
  <si>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</si>
  <si>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</si>
  <si>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</si>
  <si>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</si>
  <si>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</si>
  <si>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</si>
  <si>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</si>
  <si>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</si>
  <si>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</si>
  <si>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</si>
  <si>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</si>
  <si>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</si>
  <si>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</si>
  <si>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</si>
  <si>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</si>
  <si>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</si>
  <si>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</si>
  <si>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</si>
  <si>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</si>
  <si>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</si>
  <si>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</si>
  <si>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SU003926</t>
  </si>
  <si>
    <t>P005038</t>
  </si>
  <si>
    <t>Вареные колбасы «Стародворская» Весовой б/о ТМ «Стародворье»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</si>
  <si>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</si>
  <si>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</si>
  <si>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</si>
  <si>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</si>
  <si>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</si>
  <si>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</si>
  <si>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</si>
  <si>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</si>
  <si>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</si>
  <si>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</si>
  <si>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</si>
  <si>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</si>
  <si>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</si>
  <si>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</si>
  <si>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SU003942</t>
  </si>
  <si>
    <t>P005056</t>
  </si>
  <si>
    <t>Копченые колбасы «Чесночная» Фикс.вес 0,4 фиброуз ТМ «Стародворье»</t>
  </si>
  <si>
    <t>SU003340</t>
  </si>
  <si>
    <t>P004090</t>
  </si>
  <si>
    <t>Сосиски «Венские» ф/в 0,6 п/а ТМ «Стародворье»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</si>
  <si>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</si>
  <si>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</si>
  <si>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</si>
  <si>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</si>
  <si>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Бордо</t>
  </si>
  <si>
    <t>SU001777</t>
  </si>
  <si>
    <t>P004919</t>
  </si>
  <si>
    <t>Вареные колбасы «Докторская Стародворская»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</si>
  <si>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</si>
  <si>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</si>
  <si>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</si>
  <si>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</si>
  <si>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</si>
  <si>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</si>
  <si>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</si>
  <si>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</si>
  <si>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</si>
  <si>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</si>
  <si>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</si>
  <si>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</si>
  <si>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</si>
  <si>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</si>
  <si>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</si>
  <si>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</si>
  <si>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</si>
  <si>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</si>
  <si>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</si>
  <si>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</si>
  <si>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</si>
  <si>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</si>
  <si>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</si>
  <si>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</si>
  <si>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</si>
  <si>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</si>
  <si>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</si>
  <si>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</si>
  <si>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</si>
  <si>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</si>
  <si>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</si>
  <si>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</si>
  <si>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</si>
  <si>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</si>
  <si>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</si>
  <si>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</si>
  <si>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</si>
  <si>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</si>
  <si>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</si>
  <si>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</si>
  <si>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</si>
  <si>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</si>
  <si>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</si>
  <si>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</si>
  <si>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</si>
  <si>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SU003333</t>
  </si>
  <si>
    <t>P004082</t>
  </si>
  <si>
    <t>Сосиски «Ганноверские» Фикс.вес 0,5 П/а мгс ТМ «Стародворье»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</si>
  <si>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</si>
  <si>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</si>
  <si>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</si>
  <si>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</si>
  <si>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</si>
  <si>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NDX мгс ТМ «Стародворье»</t>
  </si>
  <si>
    <t>SU000227</t>
  </si>
  <si>
    <t>P002536</t>
  </si>
  <si>
    <t>Сардельки «Стародворские с говядиной» Весовые NDX ТМ «Стародворье»</t>
  </si>
  <si>
    <t>SU001430</t>
  </si>
  <si>
    <t>P004913</t>
  </si>
  <si>
    <t>Сардельки «Шпикачки Стародворские» Весовой NDX ТМ «Стародворье»</t>
  </si>
  <si>
    <t>SU001921</t>
  </si>
  <si>
    <t>P001916</t>
  </si>
  <si>
    <t>С/к колбасы Салями Охотничья Бордо Весовые б/о терм/п 180 Стародворье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</si>
  <si>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</si>
  <si>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</si>
  <si>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</si>
  <si>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</si>
  <si>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</si>
  <si>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</si>
  <si>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</si>
  <si>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</si>
  <si>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</si>
  <si>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</si>
  <si>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</si>
  <si>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</si>
  <si>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</si>
  <si>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</si>
  <si>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</si>
  <si>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</si>
  <si>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</si>
  <si>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</si>
  <si>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</si>
  <si>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</si>
  <si>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</si>
  <si>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</si>
  <si>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</si>
  <si>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</si>
  <si>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</si>
  <si>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</si>
  <si>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</si>
  <si>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</si>
  <si>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</si>
  <si>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</si>
  <si>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</si>
  <si>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</si>
  <si>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</si>
  <si>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</si>
  <si>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</si>
  <si>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SU003423</t>
  </si>
  <si>
    <t>P004257</t>
  </si>
  <si>
    <t>Вареные колбасы «Со шпиком» Весовой п/а ТМ «Особый рецепт» большой батон</t>
  </si>
  <si>
    <t>SU000251</t>
  </si>
  <si>
    <t>P002584</t>
  </si>
  <si>
    <t>Вареные колбасы Докторская Особая Особая Весовые П/а Особый рецепт</t>
  </si>
  <si>
    <t>SU003420</t>
  </si>
  <si>
    <t>P004252</t>
  </si>
  <si>
    <t>Вареные колбасы «Филейная» Весовой п/а ТМ «Особый рецепт» большой батон</t>
  </si>
  <si>
    <t>SU002787</t>
  </si>
  <si>
    <t>P003189</t>
  </si>
  <si>
    <t>Вареные колбасы «Молочная с нежным филе» Фикс.вес 0,4 кг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</si>
  <si>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</si>
  <si>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</si>
  <si>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</si>
  <si>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</si>
  <si>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</si>
  <si>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</si>
  <si>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</si>
  <si>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</si>
  <si>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</si>
  <si>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</si>
  <si>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</si>
  <si>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</si>
  <si>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</si>
  <si>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</si>
  <si>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</si>
  <si>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SU000246</t>
  </si>
  <si>
    <t>P004843</t>
  </si>
  <si>
    <t>Сосиски «Молочные оригинальные» Весовой п/а ТМ «Особый рецепт»</t>
  </si>
  <si>
    <t>SU002287</t>
  </si>
  <si>
    <t>P005080</t>
  </si>
  <si>
    <t>Сардельки «Сочные» Весовой п/а ТМ «Особый рецепт»</t>
  </si>
  <si>
    <t>Особая Без свинины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</si>
  <si>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</si>
  <si>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</si>
  <si>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</si>
  <si>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</si>
  <si>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</si>
  <si>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</si>
  <si>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</si>
  <si>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</si>
  <si>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</si>
  <si>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</si>
  <si>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</si>
  <si>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</si>
  <si>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</si>
  <si>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Сосиски «Молочные для завтрака» Весовой п/а ТМ «Особый рецепт»</t>
  </si>
  <si>
    <t>SU002205</t>
  </si>
  <si>
    <t>P003969</t>
  </si>
  <si>
    <t>Сосиски «Молочные для завтрака» Фикс.вес 0,4 П/а мгс ТМ «Особый рецепт»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</si>
  <si>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</si>
  <si>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</si>
  <si>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</si>
  <si>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</si>
  <si>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</si>
  <si>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</si>
  <si>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</si>
  <si>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</si>
  <si>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</si>
  <si>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</si>
  <si>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</si>
  <si>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</si>
  <si>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</si>
  <si>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</si>
  <si>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</si>
  <si>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</si>
  <si>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</si>
  <si>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</si>
  <si>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</si>
  <si>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</si>
  <si>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</si>
  <si>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</si>
  <si>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</si>
  <si>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</si>
  <si>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</si>
  <si>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</si>
  <si>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</si>
  <si>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</si>
  <si>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</si>
  <si>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</si>
  <si>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</si>
  <si>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</si>
  <si>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</si>
  <si>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</si>
  <si>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</si>
  <si>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</si>
  <si>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</si>
  <si>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</si>
  <si>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</si>
  <si>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</si>
  <si>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SU002612</t>
  </si>
  <si>
    <t>P004896</t>
  </si>
  <si>
    <t>Копченые колбасы «Балыкбургская» Весовой фиброуз ТМ «Баварушка»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</si>
  <si>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</si>
  <si>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</si>
  <si>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</si>
  <si>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</si>
  <si>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</si>
  <si>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</si>
  <si>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</si>
  <si>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</si>
  <si>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</si>
  <si>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</si>
  <si>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</si>
  <si>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</si>
  <si>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</si>
  <si>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</si>
  <si>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</si>
  <si>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</si>
  <si>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</si>
  <si>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</si>
  <si>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</si>
  <si>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</si>
  <si>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SU002634</t>
  </si>
  <si>
    <t>P002989</t>
  </si>
  <si>
    <t>Вареные колбасы «Дугушка Стародворская» Вес п/а ТМ «Дугушка»</t>
  </si>
  <si>
    <t>SU002094</t>
  </si>
  <si>
    <t>P004938</t>
  </si>
  <si>
    <t>Вареные колбасы «Докторская Дугушка» Весовой п/а ТМ «Стародворье»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</si>
  <si>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</si>
  <si>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</si>
  <si>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</si>
  <si>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</si>
  <si>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</si>
  <si>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</si>
  <si>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</si>
  <si>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</si>
  <si>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</si>
  <si>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31.10.2025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</si>
  <si>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</si>
  <si>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</si>
  <si>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</si>
  <si>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</si>
  <si>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</si>
  <si>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</si>
  <si>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</si>
  <si>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</si>
  <si>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</si>
  <si>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</si>
  <si>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</si>
  <si>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</si>
  <si>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</si>
  <si>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</si>
  <si>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</si>
  <si>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</si>
  <si>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</si>
  <si>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</si>
  <si>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</si>
  <si>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</si>
  <si>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</si>
  <si>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</si>
  <si>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</si>
  <si>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</si>
  <si>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</si>
  <si>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</si>
  <si>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</si>
  <si>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</si>
  <si>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</si>
  <si>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</si>
  <si>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SU002151</t>
  </si>
  <si>
    <t>P004470</t>
  </si>
  <si>
    <t>В/к колбасы «Сервелат Запеченный» Весовые Вектор ТМ «Дугушка»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</si>
  <si>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</si>
  <si>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</si>
  <si>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</si>
  <si>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</si>
  <si>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</si>
  <si>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</si>
  <si>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</si>
  <si>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</si>
  <si>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</si>
  <si>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</si>
  <si>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</si>
  <si>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</si>
  <si>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SU002219</t>
  </si>
  <si>
    <t>P002855</t>
  </si>
  <si>
    <t>Сосиски «Сливочные Дугушки» Весовые П/а мгс ТМ «Дугушка»</t>
  </si>
  <si>
    <t>SU002146</t>
  </si>
  <si>
    <t>P002319</t>
  </si>
  <si>
    <t>Сосиски «Молочные Дугушки» ф/в 0,3 амицел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</si>
  <si>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</si>
  <si>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</si>
  <si>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</si>
  <si>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</si>
  <si>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</si>
  <si>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</si>
  <si>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</si>
  <si>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</si>
  <si>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</si>
  <si>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</si>
  <si>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</si>
  <si>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</si>
  <si>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</si>
  <si>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</si>
  <si>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</si>
  <si>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</si>
  <si>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</si>
  <si>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</si>
  <si>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</si>
  <si>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</si>
  <si>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</si>
  <si>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</si>
  <si>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</si>
  <si>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</si>
  <si>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</si>
  <si>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</si>
  <si>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</si>
  <si>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</si>
  <si>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</si>
  <si>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P004991</t>
  </si>
  <si>
    <t>Сосиски «Датские» Весовой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</si>
  <si>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</si>
  <si>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</si>
  <si>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</si>
  <si>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SU002971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</si>
  <si>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</si>
  <si>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</si>
  <si>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</si>
  <si>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</si>
  <si>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</si>
  <si>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</si>
  <si>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</si>
  <si>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</si>
  <si>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</si>
  <si>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</si>
  <si>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</si>
  <si>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</si>
  <si>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</si>
  <si>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</si>
  <si>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Заказ с округлением до короба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</si>
</sst>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14">
    <font>
      <sz val="11"/>
      <color theme="1"/>
      <name val="Calibri"/>
      <family val="2"/>
      <scheme val="minor"/>
    </font>
    <font>
      <b/>
      <sz val="8"/>
      <color rgb="FF651C32"/>
      <name val="Arial Cyr"/>
      <family val="2"/>
      <charset val="204"/>
    </font>
    <font>
      <b/>
      <sz val="10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b/>
      <sz val="8"/>
      <color rgb="FF651C32"/>
      <name val="Arial Cyr"/>
      <charset val="204"/>
    </font>
    <font>
      <sz val="10"/>
      <color rgb="FF651C32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</fills>
  <borders count="1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" fontId="4" fillId="0" borderId="4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/>
      <protection hidden="1"/>
    </xf>
    <xf numFmtId="0" fontId="12" fillId="2" borderId="1" xfId="0" applyFont="1" applyFill="1" applyBorder="1" applyAlignment="1" applyProtection="1">
      <alignment horizontal="center"/>
      <protection hidden="1"/>
    </xf>
    <xf numFmtId="165" fontId="13" fillId="0" borderId="1" xfId="0" applyNumberFormat="1" applyFont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166" fontId="9" fillId="2" borderId="1" xfId="0" applyNumberFormat="1" applyFont="1" applyFill="1" applyBorder="1" applyAlignment="1">
      <alignment horizontal="right"/>
    </xf>
    <xf numFmtId="0" fontId="8" fillId="0" borderId="18" xfId="0" applyFont="1" applyBorder="1" applyAlignment="1" applyProtection="1">
      <alignment horizontal="center"/>
      <protection hidden="1"/>
    </xf>
    <xf numFmtId="165" fontId="13" fillId="0" borderId="4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2" borderId="18" xfId="0" applyFont="1" applyFill="1" applyBorder="1" applyAlignment="1" applyProtection="1">
      <alignment horizontal="center"/>
      <protection hidden="1"/>
    </xf>
    <xf numFmtId="165" fontId="9" fillId="2" borderId="4" xfId="0" applyNumberFormat="1" applyFont="1" applyFill="1" applyBorder="1" applyAlignment="1">
      <alignment horizontal="right"/>
    </xf>
    <xf numFmtId="0" fontId="9" fillId="2" borderId="1" xfId="0" applyFont="1" applyFill="1" applyBorder="1" applyAlignment="1" applyProtection="1">
      <alignment horizontal="left"/>
      <protection hidden="1"/>
    </xf>
    <xf numFmtId="0" fontId="0" fillId="0" borderId="17" xfId="0" applyBorder="1" applyProtection="1">
      <protection hidden="1"/>
    </xf>
    <xf numFmtId="0" fontId="0" fillId="0" borderId="4" xfId="0" applyBorder="1" applyProtection="1">
      <protection hidden="1"/>
    </xf>
    <xf numFmtId="0" fontId="1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5" xfId="0" applyBorder="1" applyProtection="1">
      <protection locked="0" hidden="1"/>
    </xf>
    <xf numFmtId="1" fontId="4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7" fillId="0" borderId="9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12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2" xfId="0" applyBorder="1" applyProtection="1">
      <protection hidden="1"/>
    </xf>
    <xf numFmtId="0" fontId="9" fillId="2" borderId="13" xfId="0" applyFont="1" applyFill="1" applyBorder="1" applyAlignment="1" applyProtection="1">
      <alignment horizontal="right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11" fillId="0" borderId="9" xfId="0" applyFont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7" xfId="0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Y481"/>
  <sheetViews>
    <sheetView tabSelected="1" topLeftCell="C456" zoomScaleNormal="100" workbookViewId="0">
      <selection activeCell="X331" sqref="X331"/>
    </sheetView>
  </sheetViews>
  <sheetFormatPr defaultRowHeight="15"/>
  <cols>
    <col min="3" max="3" width="16.5703125" bestFit="1" customWidth="1"/>
    <col min="24" max="24" width="9.140625" style="16"/>
  </cols>
  <sheetData>
    <row r="1" spans="1:25">
      <c r="A1" s="39" t="s">
        <v>0</v>
      </c>
      <c r="B1" s="39" t="s">
        <v>1</v>
      </c>
      <c r="C1" s="47" t="s">
        <v>2</v>
      </c>
      <c r="D1" s="39" t="s">
        <v>3</v>
      </c>
      <c r="E1" s="42"/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41"/>
      <c r="R1" s="41"/>
      <c r="S1" s="41"/>
      <c r="T1" s="42"/>
      <c r="U1" s="46" t="s">
        <v>15</v>
      </c>
      <c r="V1" s="22"/>
      <c r="W1" s="39" t="s">
        <v>16</v>
      </c>
      <c r="Y1" s="23" t="s">
        <v>778</v>
      </c>
    </row>
    <row r="2" spans="1:25">
      <c r="A2" s="40"/>
      <c r="B2" s="40"/>
      <c r="C2" s="40"/>
      <c r="D2" s="43"/>
      <c r="E2" s="45"/>
      <c r="F2" s="40"/>
      <c r="G2" s="40"/>
      <c r="H2" s="40"/>
      <c r="I2" s="40"/>
      <c r="J2" s="40"/>
      <c r="K2" s="40"/>
      <c r="L2" s="40"/>
      <c r="M2" s="40"/>
      <c r="N2" s="40"/>
      <c r="O2" s="40"/>
      <c r="P2" s="43"/>
      <c r="Q2" s="44"/>
      <c r="R2" s="44"/>
      <c r="S2" s="44"/>
      <c r="T2" s="45"/>
      <c r="U2" s="1" t="s">
        <v>17</v>
      </c>
      <c r="V2" s="1" t="s">
        <v>18</v>
      </c>
      <c r="W2" s="40"/>
      <c r="Y2" s="24"/>
    </row>
    <row r="3" spans="1:25">
      <c r="A3" t="s">
        <v>19</v>
      </c>
    </row>
    <row r="4" spans="1:25">
      <c r="A4" t="s">
        <v>19</v>
      </c>
    </row>
    <row r="5" spans="1:25">
      <c r="A5" t="s">
        <v>20</v>
      </c>
    </row>
    <row r="6" spans="1:25">
      <c r="A6" s="2" t="s">
        <v>21</v>
      </c>
      <c r="B6" s="2" t="s">
        <v>22</v>
      </c>
      <c r="C6" s="3">
        <v>4301031278</v>
      </c>
      <c r="D6" s="25">
        <v>4680115886643</v>
      </c>
      <c r="E6" s="26"/>
      <c r="F6" s="4">
        <v>0.19</v>
      </c>
      <c r="G6" s="5">
        <v>10</v>
      </c>
      <c r="H6" s="4">
        <v>1.9</v>
      </c>
      <c r="I6" s="4">
        <v>2</v>
      </c>
      <c r="J6" s="5">
        <v>234</v>
      </c>
      <c r="K6" s="5" t="s">
        <v>23</v>
      </c>
      <c r="L6" s="5"/>
      <c r="M6" s="6" t="s">
        <v>24</v>
      </c>
      <c r="N6" s="6"/>
      <c r="O6" s="5">
        <v>40</v>
      </c>
      <c r="P6" s="27" t="s">
        <v>25</v>
      </c>
      <c r="Q6" s="28"/>
      <c r="R6" s="28"/>
      <c r="S6" s="28"/>
      <c r="T6" s="29"/>
      <c r="U6" s="7"/>
      <c r="V6" s="7"/>
      <c r="W6" s="14" t="s">
        <v>26</v>
      </c>
      <c r="X6" s="17"/>
      <c r="Y6" s="15">
        <f>IFERROR(IF(X6="",0,CEILING((X6/$H6),1)*$H6),"")</f>
        <v>0</v>
      </c>
    </row>
    <row r="7" spans="1:25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  <c r="P7" s="33" t="s">
        <v>27</v>
      </c>
      <c r="Q7" s="34"/>
      <c r="R7" s="34"/>
      <c r="S7" s="34"/>
      <c r="T7" s="34"/>
      <c r="U7" s="34"/>
      <c r="V7" s="35"/>
      <c r="W7" s="9" t="s">
        <v>28</v>
      </c>
      <c r="Y7" s="12">
        <f>IFERROR(Y6/H6,"0")</f>
        <v>0</v>
      </c>
    </row>
    <row r="8" spans="1: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  <c r="P8" s="33" t="s">
        <v>27</v>
      </c>
      <c r="Q8" s="34"/>
      <c r="R8" s="34"/>
      <c r="S8" s="34"/>
      <c r="T8" s="34"/>
      <c r="U8" s="34"/>
      <c r="V8" s="35"/>
      <c r="W8" s="9" t="s">
        <v>26</v>
      </c>
      <c r="Y8" s="12">
        <f>IFERROR(SUM(Y6:Y6),"0")</f>
        <v>0</v>
      </c>
    </row>
    <row r="9" spans="1:25">
      <c r="A9" t="s">
        <v>29</v>
      </c>
    </row>
    <row r="10" spans="1:25">
      <c r="A10" s="2" t="s">
        <v>30</v>
      </c>
      <c r="B10" s="2" t="s">
        <v>31</v>
      </c>
      <c r="C10" s="3">
        <v>4301051866</v>
      </c>
      <c r="D10" s="25">
        <v>4680115885912</v>
      </c>
      <c r="E10" s="26"/>
      <c r="F10" s="4">
        <v>0.3</v>
      </c>
      <c r="G10" s="5">
        <v>6</v>
      </c>
      <c r="H10" s="4">
        <v>1.8</v>
      </c>
      <c r="I10" s="4">
        <v>3.18</v>
      </c>
      <c r="J10" s="5">
        <v>182</v>
      </c>
      <c r="K10" s="5" t="s">
        <v>32</v>
      </c>
      <c r="L10" s="5"/>
      <c r="M10" s="6" t="s">
        <v>33</v>
      </c>
      <c r="N10" s="6"/>
      <c r="O10" s="5">
        <v>40</v>
      </c>
      <c r="P10" s="27" t="s">
        <v>34</v>
      </c>
      <c r="Q10" s="28"/>
      <c r="R10" s="28"/>
      <c r="S10" s="28"/>
      <c r="T10" s="29"/>
      <c r="U10" s="7"/>
      <c r="V10" s="7"/>
      <c r="W10" s="14" t="s">
        <v>26</v>
      </c>
      <c r="X10" s="17"/>
      <c r="Y10" s="15">
        <f>IFERROR(IF(X10="",0,CEILING((X10/$H10),1)*$H10),"")</f>
        <v>0</v>
      </c>
    </row>
    <row r="11" spans="1:25">
      <c r="A11" s="2" t="s">
        <v>35</v>
      </c>
      <c r="B11" s="2" t="s">
        <v>36</v>
      </c>
      <c r="C11" s="3">
        <v>4301051776</v>
      </c>
      <c r="D11" s="25">
        <v>4607091388237</v>
      </c>
      <c r="E11" s="26"/>
      <c r="F11" s="4">
        <v>0.42</v>
      </c>
      <c r="G11" s="5">
        <v>6</v>
      </c>
      <c r="H11" s="4">
        <v>2.52</v>
      </c>
      <c r="I11" s="4">
        <v>2.766</v>
      </c>
      <c r="J11" s="5">
        <v>182</v>
      </c>
      <c r="K11" s="5" t="s">
        <v>32</v>
      </c>
      <c r="L11" s="5"/>
      <c r="M11" s="6" t="s">
        <v>33</v>
      </c>
      <c r="N11" s="6"/>
      <c r="O11" s="5">
        <v>40</v>
      </c>
      <c r="P11" s="27" t="s">
        <v>37</v>
      </c>
      <c r="Q11" s="28"/>
      <c r="R11" s="28"/>
      <c r="S11" s="28"/>
      <c r="T11" s="29"/>
      <c r="U11" s="7"/>
      <c r="V11" s="7"/>
      <c r="W11" s="14" t="s">
        <v>26</v>
      </c>
      <c r="X11" s="17"/>
      <c r="Y11" s="15">
        <f>IFERROR(IF(X11="",0,CEILING((X11/$H11),1)*$H11),"")</f>
        <v>0</v>
      </c>
    </row>
    <row r="12" spans="1:25">
      <c r="A12" s="2" t="s">
        <v>38</v>
      </c>
      <c r="B12" s="2" t="s">
        <v>39</v>
      </c>
      <c r="C12" s="3">
        <v>4301052063</v>
      </c>
      <c r="D12" s="25">
        <v>4680115887350</v>
      </c>
      <c r="E12" s="26"/>
      <c r="F12" s="4">
        <v>0.3</v>
      </c>
      <c r="G12" s="5">
        <v>6</v>
      </c>
      <c r="H12" s="4">
        <v>1.8</v>
      </c>
      <c r="I12" s="4">
        <v>3.18</v>
      </c>
      <c r="J12" s="5">
        <v>182</v>
      </c>
      <c r="K12" s="5" t="s">
        <v>32</v>
      </c>
      <c r="L12" s="5"/>
      <c r="M12" s="6" t="s">
        <v>40</v>
      </c>
      <c r="N12" s="6"/>
      <c r="O12" s="5">
        <v>40</v>
      </c>
      <c r="P12" s="27" t="s">
        <v>41</v>
      </c>
      <c r="Q12" s="28"/>
      <c r="R12" s="28"/>
      <c r="S12" s="28"/>
      <c r="T12" s="29"/>
      <c r="U12" s="7"/>
      <c r="V12" s="7"/>
      <c r="W12" s="14" t="s">
        <v>26</v>
      </c>
      <c r="X12" s="17"/>
      <c r="Y12" s="15">
        <f>IFERROR(IF(X12="",0,CEILING((X12/$H12),1)*$H12),"")</f>
        <v>0</v>
      </c>
    </row>
    <row r="13" spans="1:25">
      <c r="A13" s="2" t="s">
        <v>42</v>
      </c>
      <c r="B13" s="2" t="s">
        <v>43</v>
      </c>
      <c r="C13" s="3">
        <v>4301051863</v>
      </c>
      <c r="D13" s="25">
        <v>4680115885905</v>
      </c>
      <c r="E13" s="26"/>
      <c r="F13" s="4">
        <v>0.3</v>
      </c>
      <c r="G13" s="5">
        <v>6</v>
      </c>
      <c r="H13" s="4">
        <v>1.8</v>
      </c>
      <c r="I13" s="4">
        <v>3.18</v>
      </c>
      <c r="J13" s="5">
        <v>182</v>
      </c>
      <c r="K13" s="5" t="s">
        <v>32</v>
      </c>
      <c r="L13" s="5" t="s">
        <v>44</v>
      </c>
      <c r="M13" s="6" t="s">
        <v>40</v>
      </c>
      <c r="N13" s="6"/>
      <c r="O13" s="5">
        <v>40</v>
      </c>
      <c r="P13" s="27" t="s">
        <v>45</v>
      </c>
      <c r="Q13" s="28"/>
      <c r="R13" s="28"/>
      <c r="S13" s="28"/>
      <c r="T13" s="29"/>
      <c r="U13" s="7"/>
      <c r="V13" s="7"/>
      <c r="W13" s="14" t="s">
        <v>26</v>
      </c>
      <c r="X13" s="17"/>
      <c r="Y13" s="15">
        <f>IFERROR(IF(X13="",0,CEILING((X13/$H13),1)*$H13),"")</f>
        <v>0</v>
      </c>
    </row>
    <row r="14" spans="1:25">
      <c r="A14" s="2" t="s">
        <v>46</v>
      </c>
      <c r="B14" s="2" t="s">
        <v>47</v>
      </c>
      <c r="C14" s="3">
        <v>4301051851</v>
      </c>
      <c r="D14" s="25">
        <v>4607091388244</v>
      </c>
      <c r="E14" s="26"/>
      <c r="F14" s="4">
        <v>0.42</v>
      </c>
      <c r="G14" s="5">
        <v>6</v>
      </c>
      <c r="H14" s="4">
        <v>2.52</v>
      </c>
      <c r="I14" s="4">
        <v>2.766</v>
      </c>
      <c r="J14" s="5">
        <v>182</v>
      </c>
      <c r="K14" s="5" t="s">
        <v>32</v>
      </c>
      <c r="L14" s="5" t="s">
        <v>44</v>
      </c>
      <c r="M14" s="6" t="s">
        <v>40</v>
      </c>
      <c r="N14" s="6"/>
      <c r="O14" s="5">
        <v>40</v>
      </c>
      <c r="P14" s="27" t="s">
        <v>48</v>
      </c>
      <c r="Q14" s="28"/>
      <c r="R14" s="28"/>
      <c r="S14" s="28"/>
      <c r="T14" s="29"/>
      <c r="U14" s="7"/>
      <c r="V14" s="7"/>
      <c r="W14" s="14" t="s">
        <v>26</v>
      </c>
      <c r="X14" s="17"/>
      <c r="Y14" s="15">
        <f>IFERROR(IF(X14="",0,CEILING((X14/$H14),1)*$H14),"")</f>
        <v>0</v>
      </c>
    </row>
    <row r="15" spans="1:2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 t="s">
        <v>27</v>
      </c>
      <c r="Q15" s="34"/>
      <c r="R15" s="34"/>
      <c r="S15" s="34"/>
      <c r="T15" s="34"/>
      <c r="U15" s="34"/>
      <c r="V15" s="35"/>
      <c r="W15" s="9" t="s">
        <v>28</v>
      </c>
      <c r="Y15" s="12">
        <f>IFERROR(Y10/H10,"0")+IFERROR(Y11/H11,"0")+IFERROR(Y12/H12,"0")+IFERROR(Y13/H13,"0")+IFERROR(Y14/H14,"0")</f>
        <v>0</v>
      </c>
    </row>
    <row r="16" spans="1: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3" t="s">
        <v>27</v>
      </c>
      <c r="Q16" s="34"/>
      <c r="R16" s="34"/>
      <c r="S16" s="34"/>
      <c r="T16" s="34"/>
      <c r="U16" s="34"/>
      <c r="V16" s="35"/>
      <c r="W16" s="9" t="s">
        <v>26</v>
      </c>
      <c r="Y16" s="12">
        <f>IFERROR(SUM(Y10:Y14),"0")</f>
        <v>0</v>
      </c>
    </row>
    <row r="17" spans="1:25">
      <c r="A17" t="s">
        <v>49</v>
      </c>
    </row>
    <row r="18" spans="1:25">
      <c r="A18" s="2" t="s">
        <v>50</v>
      </c>
      <c r="B18" s="2" t="s">
        <v>51</v>
      </c>
      <c r="C18" s="3">
        <v>4301032013</v>
      </c>
      <c r="D18" s="25">
        <v>4607091388503</v>
      </c>
      <c r="E18" s="26"/>
      <c r="F18" s="4">
        <v>0.05</v>
      </c>
      <c r="G18" s="5">
        <v>12</v>
      </c>
      <c r="H18" s="4">
        <v>0.6</v>
      </c>
      <c r="I18" s="4">
        <v>0.82199999999999995</v>
      </c>
      <c r="J18" s="5">
        <v>182</v>
      </c>
      <c r="K18" s="5" t="s">
        <v>32</v>
      </c>
      <c r="L18" s="5"/>
      <c r="M18" s="6" t="s">
        <v>52</v>
      </c>
      <c r="N18" s="6"/>
      <c r="O18" s="5">
        <v>120</v>
      </c>
      <c r="P18" s="27" t="s">
        <v>53</v>
      </c>
      <c r="Q18" s="28"/>
      <c r="R18" s="28"/>
      <c r="S18" s="28"/>
      <c r="T18" s="29"/>
      <c r="U18" s="7"/>
      <c r="V18" s="7"/>
      <c r="W18" s="14" t="s">
        <v>26</v>
      </c>
      <c r="X18" s="17"/>
      <c r="Y18" s="15">
        <f>IFERROR(IF(X18="",0,CEILING((X18/$H18),1)*$H18),"")</f>
        <v>0</v>
      </c>
    </row>
    <row r="19" spans="1: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  <c r="P19" s="33" t="s">
        <v>27</v>
      </c>
      <c r="Q19" s="34"/>
      <c r="R19" s="34"/>
      <c r="S19" s="34"/>
      <c r="T19" s="34"/>
      <c r="U19" s="34"/>
      <c r="V19" s="35"/>
      <c r="W19" s="9" t="s">
        <v>28</v>
      </c>
      <c r="Y19" s="12">
        <f>IFERROR(Y18/H18,"0")</f>
        <v>0</v>
      </c>
    </row>
    <row r="20" spans="1: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  <c r="P20" s="33" t="s">
        <v>27</v>
      </c>
      <c r="Q20" s="34"/>
      <c r="R20" s="34"/>
      <c r="S20" s="34"/>
      <c r="T20" s="34"/>
      <c r="U20" s="34"/>
      <c r="V20" s="35"/>
      <c r="W20" s="9" t="s">
        <v>26</v>
      </c>
      <c r="Y20" s="12">
        <f>IFERROR(SUM(Y18:Y18),"0")</f>
        <v>0</v>
      </c>
    </row>
    <row r="21" spans="1:25">
      <c r="A21" t="s">
        <v>54</v>
      </c>
    </row>
    <row r="22" spans="1:25">
      <c r="A22" t="s">
        <v>55</v>
      </c>
    </row>
    <row r="23" spans="1:25">
      <c r="A23" t="s">
        <v>56</v>
      </c>
    </row>
    <row r="24" spans="1:25">
      <c r="A24" s="2" t="s">
        <v>57</v>
      </c>
      <c r="B24" s="2" t="s">
        <v>58</v>
      </c>
      <c r="C24" s="3">
        <v>4301011380</v>
      </c>
      <c r="D24" s="25">
        <v>4607091385670</v>
      </c>
      <c r="E24" s="26"/>
      <c r="F24" s="4">
        <v>1.35</v>
      </c>
      <c r="G24" s="5">
        <v>8</v>
      </c>
      <c r="H24" s="4">
        <v>10.8</v>
      </c>
      <c r="I24" s="4">
        <v>11.234999999999999</v>
      </c>
      <c r="J24" s="5">
        <v>64</v>
      </c>
      <c r="K24" s="5" t="s">
        <v>59</v>
      </c>
      <c r="L24" s="5" t="s">
        <v>60</v>
      </c>
      <c r="M24" s="6" t="s">
        <v>61</v>
      </c>
      <c r="N24" s="6"/>
      <c r="O24" s="5">
        <v>50</v>
      </c>
      <c r="P24" s="27" t="s">
        <v>62</v>
      </c>
      <c r="Q24" s="28"/>
      <c r="R24" s="28"/>
      <c r="S24" s="28"/>
      <c r="T24" s="29"/>
      <c r="U24" s="7"/>
      <c r="V24" s="7"/>
      <c r="W24" s="14" t="s">
        <v>26</v>
      </c>
      <c r="X24" s="17"/>
      <c r="Y24" s="15">
        <f>IFERROR(IF(X24="",0,CEILING((X24/$H24),1)*$H24),"")</f>
        <v>0</v>
      </c>
    </row>
    <row r="25" spans="1:25">
      <c r="A25" s="2" t="s">
        <v>63</v>
      </c>
      <c r="B25" s="2" t="s">
        <v>64</v>
      </c>
      <c r="C25" s="3">
        <v>4301011382</v>
      </c>
      <c r="D25" s="25">
        <v>4607091385687</v>
      </c>
      <c r="E25" s="26"/>
      <c r="F25" s="4">
        <v>0.4</v>
      </c>
      <c r="G25" s="5">
        <v>10</v>
      </c>
      <c r="H25" s="4">
        <v>4</v>
      </c>
      <c r="I25" s="4">
        <v>4.21</v>
      </c>
      <c r="J25" s="5">
        <v>132</v>
      </c>
      <c r="K25" s="5" t="s">
        <v>65</v>
      </c>
      <c r="L25" s="5" t="s">
        <v>66</v>
      </c>
      <c r="M25" s="6" t="s">
        <v>33</v>
      </c>
      <c r="N25" s="6"/>
      <c r="O25" s="5">
        <v>50</v>
      </c>
      <c r="P25" s="27" t="s">
        <v>67</v>
      </c>
      <c r="Q25" s="28"/>
      <c r="R25" s="28"/>
      <c r="S25" s="28"/>
      <c r="T25" s="29"/>
      <c r="U25" s="7"/>
      <c r="V25" s="7"/>
      <c r="W25" s="14" t="s">
        <v>26</v>
      </c>
      <c r="X25" s="17"/>
      <c r="Y25" s="15">
        <f>IFERROR(IF(X25="",0,CEILING((X25/$H25),1)*$H25),"")</f>
        <v>0</v>
      </c>
    </row>
    <row r="26" spans="1:25">
      <c r="A26" s="2" t="s">
        <v>68</v>
      </c>
      <c r="B26" s="2" t="s">
        <v>69</v>
      </c>
      <c r="C26" s="3">
        <v>4301011565</v>
      </c>
      <c r="D26" s="25">
        <v>4680115882539</v>
      </c>
      <c r="E26" s="26"/>
      <c r="F26" s="4">
        <v>0.37</v>
      </c>
      <c r="G26" s="5">
        <v>10</v>
      </c>
      <c r="H26" s="4">
        <v>3.7</v>
      </c>
      <c r="I26" s="4">
        <v>3.91</v>
      </c>
      <c r="J26" s="5">
        <v>132</v>
      </c>
      <c r="K26" s="5" t="s">
        <v>65</v>
      </c>
      <c r="L26" s="5"/>
      <c r="M26" s="6" t="s">
        <v>33</v>
      </c>
      <c r="N26" s="6"/>
      <c r="O26" s="5">
        <v>50</v>
      </c>
      <c r="P26" s="27" t="s">
        <v>70</v>
      </c>
      <c r="Q26" s="28"/>
      <c r="R26" s="28"/>
      <c r="S26" s="28"/>
      <c r="T26" s="29"/>
      <c r="U26" s="7"/>
      <c r="V26" s="7"/>
      <c r="W26" s="14" t="s">
        <v>26</v>
      </c>
      <c r="X26" s="17"/>
      <c r="Y26" s="15">
        <f>IFERROR(IF(X26="",0,CEILING((X26/$H26),1)*$H26),"")</f>
        <v>0</v>
      </c>
    </row>
    <row r="27" spans="1:25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  <c r="P27" s="33" t="s">
        <v>27</v>
      </c>
      <c r="Q27" s="34"/>
      <c r="R27" s="34"/>
      <c r="S27" s="34"/>
      <c r="T27" s="34"/>
      <c r="U27" s="34"/>
      <c r="V27" s="35"/>
      <c r="W27" s="9" t="s">
        <v>28</v>
      </c>
      <c r="Y27" s="12">
        <f>IFERROR(Y24/H24,"0")+IFERROR(Y25/H25,"0")+IFERROR(Y26/H26,"0")</f>
        <v>0</v>
      </c>
    </row>
    <row r="28" spans="1: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3" t="s">
        <v>27</v>
      </c>
      <c r="Q28" s="34"/>
      <c r="R28" s="34"/>
      <c r="S28" s="34"/>
      <c r="T28" s="34"/>
      <c r="U28" s="34"/>
      <c r="V28" s="35"/>
      <c r="W28" s="9" t="s">
        <v>26</v>
      </c>
      <c r="Y28" s="12">
        <f>IFERROR(SUM(Y24:Y26),"0")</f>
        <v>0</v>
      </c>
    </row>
    <row r="29" spans="1:25">
      <c r="A29" t="s">
        <v>29</v>
      </c>
    </row>
    <row r="30" spans="1:25">
      <c r="A30" s="2" t="s">
        <v>71</v>
      </c>
      <c r="B30" s="2" t="s">
        <v>72</v>
      </c>
      <c r="C30" s="3">
        <v>4301051820</v>
      </c>
      <c r="D30" s="25">
        <v>4680115884915</v>
      </c>
      <c r="E30" s="26"/>
      <c r="F30" s="4">
        <v>0.3</v>
      </c>
      <c r="G30" s="5">
        <v>6</v>
      </c>
      <c r="H30" s="4">
        <v>1.8</v>
      </c>
      <c r="I30" s="4">
        <v>1.98</v>
      </c>
      <c r="J30" s="5">
        <v>182</v>
      </c>
      <c r="K30" s="5" t="s">
        <v>32</v>
      </c>
      <c r="L30" s="5" t="s">
        <v>44</v>
      </c>
      <c r="M30" s="6" t="s">
        <v>33</v>
      </c>
      <c r="N30" s="6"/>
      <c r="O30" s="5">
        <v>40</v>
      </c>
      <c r="P30" s="27" t="s">
        <v>73</v>
      </c>
      <c r="Q30" s="28"/>
      <c r="R30" s="28"/>
      <c r="S30" s="28"/>
      <c r="T30" s="29"/>
      <c r="U30" s="7"/>
      <c r="V30" s="7"/>
      <c r="W30" s="14" t="s">
        <v>26</v>
      </c>
      <c r="X30" s="17"/>
      <c r="Y30" s="15">
        <f>IFERROR(IF(X30="",0,CEILING((X30/$H30),1)*$H30),"")</f>
        <v>0</v>
      </c>
    </row>
    <row r="31" spans="1:25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  <c r="P31" s="33" t="s">
        <v>27</v>
      </c>
      <c r="Q31" s="34"/>
      <c r="R31" s="34"/>
      <c r="S31" s="34"/>
      <c r="T31" s="34"/>
      <c r="U31" s="34"/>
      <c r="V31" s="35"/>
      <c r="W31" s="9" t="s">
        <v>28</v>
      </c>
      <c r="Y31" s="12">
        <f>IFERROR(Y30/H30,"0")</f>
        <v>0</v>
      </c>
    </row>
    <row r="32" spans="1: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 t="s">
        <v>27</v>
      </c>
      <c r="Q32" s="34"/>
      <c r="R32" s="34"/>
      <c r="S32" s="34"/>
      <c r="T32" s="34"/>
      <c r="U32" s="34"/>
      <c r="V32" s="35"/>
      <c r="W32" s="9" t="s">
        <v>26</v>
      </c>
      <c r="Y32" s="12">
        <f>IFERROR(SUM(Y30:Y30),"0")</f>
        <v>0</v>
      </c>
    </row>
    <row r="33" spans="1:25">
      <c r="A33" t="s">
        <v>74</v>
      </c>
    </row>
    <row r="34" spans="1:25">
      <c r="A34" t="s">
        <v>56</v>
      </c>
    </row>
    <row r="35" spans="1:25">
      <c r="A35" s="2" t="s">
        <v>75</v>
      </c>
      <c r="B35" s="2" t="s">
        <v>76</v>
      </c>
      <c r="C35" s="3">
        <v>4301012030</v>
      </c>
      <c r="D35" s="25">
        <v>4680115885882</v>
      </c>
      <c r="E35" s="26"/>
      <c r="F35" s="4">
        <v>1.4</v>
      </c>
      <c r="G35" s="5">
        <v>8</v>
      </c>
      <c r="H35" s="4">
        <v>11.2</v>
      </c>
      <c r="I35" s="4">
        <v>11.635</v>
      </c>
      <c r="J35" s="5">
        <v>64</v>
      </c>
      <c r="K35" s="5" t="s">
        <v>59</v>
      </c>
      <c r="L35" s="5" t="s">
        <v>60</v>
      </c>
      <c r="M35" s="6" t="s">
        <v>33</v>
      </c>
      <c r="N35" s="6"/>
      <c r="O35" s="5">
        <v>50</v>
      </c>
      <c r="P35" s="27" t="s">
        <v>77</v>
      </c>
      <c r="Q35" s="28"/>
      <c r="R35" s="28"/>
      <c r="S35" s="28"/>
      <c r="T35" s="29"/>
      <c r="U35" s="7"/>
      <c r="V35" s="7"/>
      <c r="W35" s="14" t="s">
        <v>26</v>
      </c>
      <c r="X35" s="17"/>
      <c r="Y35" s="15">
        <f t="shared" ref="Y35:Y40" si="0">IFERROR(IF(X35="",0,CEILING((X35/$H35),1)*$H35),"")</f>
        <v>0</v>
      </c>
    </row>
    <row r="36" spans="1:25">
      <c r="A36" s="2" t="s">
        <v>78</v>
      </c>
      <c r="B36" s="2" t="s">
        <v>79</v>
      </c>
      <c r="C36" s="3">
        <v>4301011816</v>
      </c>
      <c r="D36" s="25">
        <v>4680115881426</v>
      </c>
      <c r="E36" s="26"/>
      <c r="F36" s="4">
        <v>1.35</v>
      </c>
      <c r="G36" s="5">
        <v>8</v>
      </c>
      <c r="H36" s="4">
        <v>10.8</v>
      </c>
      <c r="I36" s="4">
        <v>11.234999999999999</v>
      </c>
      <c r="J36" s="5">
        <v>64</v>
      </c>
      <c r="K36" s="5" t="s">
        <v>59</v>
      </c>
      <c r="L36" s="5"/>
      <c r="M36" s="6" t="s">
        <v>61</v>
      </c>
      <c r="N36" s="6"/>
      <c r="O36" s="5">
        <v>50</v>
      </c>
      <c r="P36" s="27" t="s">
        <v>80</v>
      </c>
      <c r="Q36" s="28"/>
      <c r="R36" s="28"/>
      <c r="S36" s="28"/>
      <c r="T36" s="29"/>
      <c r="U36" s="7"/>
      <c r="V36" s="7"/>
      <c r="W36" s="14" t="s">
        <v>26</v>
      </c>
      <c r="X36" s="17"/>
      <c r="Y36" s="15">
        <f t="shared" si="0"/>
        <v>0</v>
      </c>
    </row>
    <row r="37" spans="1:25">
      <c r="A37" s="2" t="s">
        <v>81</v>
      </c>
      <c r="B37" s="2" t="s">
        <v>82</v>
      </c>
      <c r="C37" s="3">
        <v>4301011386</v>
      </c>
      <c r="D37" s="25">
        <v>4680115880283</v>
      </c>
      <c r="E37" s="26"/>
      <c r="F37" s="4">
        <v>0.6</v>
      </c>
      <c r="G37" s="5">
        <v>8</v>
      </c>
      <c r="H37" s="4">
        <v>4.8</v>
      </c>
      <c r="I37" s="4">
        <v>5.01</v>
      </c>
      <c r="J37" s="5">
        <v>132</v>
      </c>
      <c r="K37" s="5" t="s">
        <v>65</v>
      </c>
      <c r="L37" s="5"/>
      <c r="M37" s="6" t="s">
        <v>61</v>
      </c>
      <c r="N37" s="6"/>
      <c r="O37" s="5">
        <v>45</v>
      </c>
      <c r="P37" s="27" t="s">
        <v>83</v>
      </c>
      <c r="Q37" s="28"/>
      <c r="R37" s="28"/>
      <c r="S37" s="28"/>
      <c r="T37" s="29"/>
      <c r="U37" s="7"/>
      <c r="V37" s="7"/>
      <c r="W37" s="14" t="s">
        <v>26</v>
      </c>
      <c r="X37" s="17"/>
      <c r="Y37" s="15">
        <f t="shared" si="0"/>
        <v>0</v>
      </c>
    </row>
    <row r="38" spans="1:25">
      <c r="A38" s="2" t="s">
        <v>84</v>
      </c>
      <c r="B38" s="2" t="s">
        <v>85</v>
      </c>
      <c r="C38" s="3">
        <v>4301011806</v>
      </c>
      <c r="D38" s="25">
        <v>4680115881525</v>
      </c>
      <c r="E38" s="26"/>
      <c r="F38" s="4">
        <v>0.4</v>
      </c>
      <c r="G38" s="5">
        <v>10</v>
      </c>
      <c r="H38" s="4">
        <v>4</v>
      </c>
      <c r="I38" s="4">
        <v>4.21</v>
      </c>
      <c r="J38" s="5">
        <v>132</v>
      </c>
      <c r="K38" s="5" t="s">
        <v>65</v>
      </c>
      <c r="L38" s="5"/>
      <c r="M38" s="6" t="s">
        <v>61</v>
      </c>
      <c r="N38" s="6"/>
      <c r="O38" s="5">
        <v>50</v>
      </c>
      <c r="P38" s="27" t="s">
        <v>86</v>
      </c>
      <c r="Q38" s="28"/>
      <c r="R38" s="28"/>
      <c r="S38" s="28"/>
      <c r="T38" s="29"/>
      <c r="U38" s="7"/>
      <c r="V38" s="7"/>
      <c r="W38" s="14" t="s">
        <v>26</v>
      </c>
      <c r="X38" s="17"/>
      <c r="Y38" s="15">
        <f t="shared" si="0"/>
        <v>0</v>
      </c>
    </row>
    <row r="39" spans="1:25">
      <c r="A39" s="2" t="s">
        <v>87</v>
      </c>
      <c r="B39" s="2" t="s">
        <v>88</v>
      </c>
      <c r="C39" s="3">
        <v>4301011589</v>
      </c>
      <c r="D39" s="25">
        <v>4680115885899</v>
      </c>
      <c r="E39" s="26"/>
      <c r="F39" s="4">
        <v>0.35</v>
      </c>
      <c r="G39" s="5">
        <v>6</v>
      </c>
      <c r="H39" s="4">
        <v>2.1</v>
      </c>
      <c r="I39" s="4">
        <v>2.2799999999999998</v>
      </c>
      <c r="J39" s="5">
        <v>182</v>
      </c>
      <c r="K39" s="5" t="s">
        <v>32</v>
      </c>
      <c r="L39" s="5" t="s">
        <v>44</v>
      </c>
      <c r="M39" s="6" t="s">
        <v>40</v>
      </c>
      <c r="N39" s="6"/>
      <c r="O39" s="5">
        <v>50</v>
      </c>
      <c r="P39" s="27" t="s">
        <v>89</v>
      </c>
      <c r="Q39" s="28"/>
      <c r="R39" s="28"/>
      <c r="S39" s="28"/>
      <c r="T39" s="29"/>
      <c r="U39" s="7"/>
      <c r="V39" s="7"/>
      <c r="W39" s="14" t="s">
        <v>26</v>
      </c>
      <c r="X39" s="17"/>
      <c r="Y39" s="15">
        <f t="shared" si="0"/>
        <v>0</v>
      </c>
    </row>
    <row r="40" spans="1:25">
      <c r="A40" s="2" t="s">
        <v>90</v>
      </c>
      <c r="B40" s="2" t="s">
        <v>91</v>
      </c>
      <c r="C40" s="3">
        <v>4301011801</v>
      </c>
      <c r="D40" s="25">
        <v>4680115881419</v>
      </c>
      <c r="E40" s="26"/>
      <c r="F40" s="4">
        <v>0.45</v>
      </c>
      <c r="G40" s="5">
        <v>10</v>
      </c>
      <c r="H40" s="4">
        <v>4.5</v>
      </c>
      <c r="I40" s="4">
        <v>4.71</v>
      </c>
      <c r="J40" s="5">
        <v>132</v>
      </c>
      <c r="K40" s="5" t="s">
        <v>65</v>
      </c>
      <c r="L40" s="5"/>
      <c r="M40" s="6" t="s">
        <v>61</v>
      </c>
      <c r="N40" s="6"/>
      <c r="O40" s="5">
        <v>50</v>
      </c>
      <c r="P40" s="27" t="s">
        <v>92</v>
      </c>
      <c r="Q40" s="28"/>
      <c r="R40" s="28"/>
      <c r="S40" s="28"/>
      <c r="T40" s="29"/>
      <c r="U40" s="7"/>
      <c r="V40" s="7"/>
      <c r="W40" s="14" t="s">
        <v>26</v>
      </c>
      <c r="X40" s="17"/>
      <c r="Y40" s="15">
        <f t="shared" si="0"/>
        <v>0</v>
      </c>
    </row>
    <row r="41" spans="1: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33" t="s">
        <v>27</v>
      </c>
      <c r="Q41" s="34"/>
      <c r="R41" s="34"/>
      <c r="S41" s="34"/>
      <c r="T41" s="34"/>
      <c r="U41" s="34"/>
      <c r="V41" s="35"/>
      <c r="W41" s="9" t="s">
        <v>28</v>
      </c>
      <c r="Y41" s="12">
        <f>IFERROR(Y35/H35,"0")+IFERROR(Y36/H36,"0")+IFERROR(Y37/H37,"0")+IFERROR(Y38/H38,"0")+IFERROR(Y39/H39,"0")+IFERROR(Y40/H40,"0")</f>
        <v>0</v>
      </c>
    </row>
    <row r="42" spans="1: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2"/>
      <c r="P42" s="33" t="s">
        <v>27</v>
      </c>
      <c r="Q42" s="34"/>
      <c r="R42" s="34"/>
      <c r="S42" s="34"/>
      <c r="T42" s="34"/>
      <c r="U42" s="34"/>
      <c r="V42" s="35"/>
      <c r="W42" s="9" t="s">
        <v>26</v>
      </c>
      <c r="Y42" s="12">
        <f>IFERROR(SUM(Y35:Y40),"0")</f>
        <v>0</v>
      </c>
    </row>
    <row r="43" spans="1:25">
      <c r="A43" t="s">
        <v>93</v>
      </c>
    </row>
    <row r="44" spans="1:25">
      <c r="A44" s="2" t="s">
        <v>94</v>
      </c>
      <c r="B44" s="2" t="s">
        <v>95</v>
      </c>
      <c r="C44" s="3">
        <v>4301020298</v>
      </c>
      <c r="D44" s="25">
        <v>4680115881440</v>
      </c>
      <c r="E44" s="26"/>
      <c r="F44" s="4">
        <v>1.35</v>
      </c>
      <c r="G44" s="5">
        <v>8</v>
      </c>
      <c r="H44" s="4">
        <v>10.8</v>
      </c>
      <c r="I44" s="4">
        <v>11.234999999999999</v>
      </c>
      <c r="J44" s="5">
        <v>64</v>
      </c>
      <c r="K44" s="5" t="s">
        <v>59</v>
      </c>
      <c r="L44" s="5" t="s">
        <v>60</v>
      </c>
      <c r="M44" s="6" t="s">
        <v>61</v>
      </c>
      <c r="N44" s="6"/>
      <c r="O44" s="5">
        <v>50</v>
      </c>
      <c r="P44" s="27" t="s">
        <v>96</v>
      </c>
      <c r="Q44" s="28"/>
      <c r="R44" s="28"/>
      <c r="S44" s="28"/>
      <c r="T44" s="29"/>
      <c r="U44" s="7"/>
      <c r="V44" s="7"/>
      <c r="W44" s="14" t="s">
        <v>26</v>
      </c>
      <c r="X44" s="17"/>
      <c r="Y44" s="15">
        <f>IFERROR(IF(X44="",0,CEILING((X44/$H44),1)*$H44),"")</f>
        <v>0</v>
      </c>
    </row>
    <row r="45" spans="1:25">
      <c r="A45" s="2" t="s">
        <v>97</v>
      </c>
      <c r="B45" s="2" t="s">
        <v>98</v>
      </c>
      <c r="C45" s="3">
        <v>4301020358</v>
      </c>
      <c r="D45" s="25">
        <v>4680115885950</v>
      </c>
      <c r="E45" s="26"/>
      <c r="F45" s="4">
        <v>0.37</v>
      </c>
      <c r="G45" s="5">
        <v>6</v>
      </c>
      <c r="H45" s="4">
        <v>2.2200000000000002</v>
      </c>
      <c r="I45" s="4">
        <v>2.4</v>
      </c>
      <c r="J45" s="5">
        <v>182</v>
      </c>
      <c r="K45" s="5" t="s">
        <v>32</v>
      </c>
      <c r="L45" s="5"/>
      <c r="M45" s="6" t="s">
        <v>33</v>
      </c>
      <c r="N45" s="6"/>
      <c r="O45" s="5">
        <v>50</v>
      </c>
      <c r="P45" s="27" t="s">
        <v>99</v>
      </c>
      <c r="Q45" s="28"/>
      <c r="R45" s="28"/>
      <c r="S45" s="28"/>
      <c r="T45" s="29"/>
      <c r="U45" s="7"/>
      <c r="V45" s="7"/>
      <c r="W45" s="14" t="s">
        <v>26</v>
      </c>
      <c r="X45" s="17"/>
      <c r="Y45" s="15">
        <f>IFERROR(IF(X45="",0,CEILING((X45/$H45),1)*$H45),"")</f>
        <v>0</v>
      </c>
    </row>
    <row r="46" spans="1:25">
      <c r="A46" s="2" t="s">
        <v>100</v>
      </c>
      <c r="B46" s="2" t="s">
        <v>101</v>
      </c>
      <c r="C46" s="3">
        <v>4301020296</v>
      </c>
      <c r="D46" s="25">
        <v>4680115881433</v>
      </c>
      <c r="E46" s="26"/>
      <c r="F46" s="4">
        <v>0.45</v>
      </c>
      <c r="G46" s="5">
        <v>6</v>
      </c>
      <c r="H46" s="4">
        <v>2.7</v>
      </c>
      <c r="I46" s="4">
        <v>2.88</v>
      </c>
      <c r="J46" s="5">
        <v>182</v>
      </c>
      <c r="K46" s="5" t="s">
        <v>32</v>
      </c>
      <c r="L46" s="5"/>
      <c r="M46" s="6" t="s">
        <v>61</v>
      </c>
      <c r="N46" s="6"/>
      <c r="O46" s="5">
        <v>50</v>
      </c>
      <c r="P46" s="27" t="s">
        <v>102</v>
      </c>
      <c r="Q46" s="28"/>
      <c r="R46" s="28"/>
      <c r="S46" s="28"/>
      <c r="T46" s="29"/>
      <c r="U46" s="7"/>
      <c r="V46" s="7"/>
      <c r="W46" s="14" t="s">
        <v>26</v>
      </c>
      <c r="X46" s="17"/>
      <c r="Y46" s="15">
        <f>IFERROR(IF(X46="",0,CEILING((X46/$H46),1)*$H46),"")</f>
        <v>0</v>
      </c>
    </row>
    <row r="47" spans="1:2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3" t="s">
        <v>27</v>
      </c>
      <c r="Q47" s="34"/>
      <c r="R47" s="34"/>
      <c r="S47" s="34"/>
      <c r="T47" s="34"/>
      <c r="U47" s="34"/>
      <c r="V47" s="35"/>
      <c r="W47" s="9" t="s">
        <v>28</v>
      </c>
      <c r="Y47" s="12">
        <f>IFERROR(Y44/H44,"0")+IFERROR(Y45/H45,"0")+IFERROR(Y46/H46,"0")</f>
        <v>0</v>
      </c>
    </row>
    <row r="48" spans="1: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3" t="s">
        <v>27</v>
      </c>
      <c r="Q48" s="34"/>
      <c r="R48" s="34"/>
      <c r="S48" s="34"/>
      <c r="T48" s="34"/>
      <c r="U48" s="34"/>
      <c r="V48" s="35"/>
      <c r="W48" s="9" t="s">
        <v>26</v>
      </c>
      <c r="Y48" s="12">
        <f>IFERROR(SUM(Y44:Y46),"0")</f>
        <v>0</v>
      </c>
    </row>
    <row r="49" spans="1:25">
      <c r="A49" t="s">
        <v>20</v>
      </c>
    </row>
    <row r="50" spans="1:25">
      <c r="A50" s="2" t="s">
        <v>103</v>
      </c>
      <c r="B50" s="2" t="s">
        <v>104</v>
      </c>
      <c r="C50" s="3">
        <v>4301031243</v>
      </c>
      <c r="D50" s="25">
        <v>4680115885073</v>
      </c>
      <c r="E50" s="26"/>
      <c r="F50" s="4">
        <v>0.3</v>
      </c>
      <c r="G50" s="5">
        <v>6</v>
      </c>
      <c r="H50" s="4">
        <v>1.8</v>
      </c>
      <c r="I50" s="4">
        <v>1.9</v>
      </c>
      <c r="J50" s="5">
        <v>234</v>
      </c>
      <c r="K50" s="5" t="s">
        <v>23</v>
      </c>
      <c r="L50" s="5"/>
      <c r="M50" s="6" t="s">
        <v>24</v>
      </c>
      <c r="N50" s="6"/>
      <c r="O50" s="5">
        <v>40</v>
      </c>
      <c r="P50" s="27" t="s">
        <v>105</v>
      </c>
      <c r="Q50" s="28"/>
      <c r="R50" s="28"/>
      <c r="S50" s="28"/>
      <c r="T50" s="29"/>
      <c r="U50" s="7"/>
      <c r="V50" s="7"/>
      <c r="W50" s="14" t="s">
        <v>26</v>
      </c>
      <c r="X50" s="17"/>
      <c r="Y50" s="15">
        <f>IFERROR(IF(X50="",0,CEILING((X50/$H50),1)*$H50),"")</f>
        <v>0</v>
      </c>
    </row>
    <row r="51" spans="1:25">
      <c r="A51" s="2" t="s">
        <v>106</v>
      </c>
      <c r="B51" s="2" t="s">
        <v>107</v>
      </c>
      <c r="C51" s="3">
        <v>4301031241</v>
      </c>
      <c r="D51" s="25">
        <v>4680115885059</v>
      </c>
      <c r="E51" s="26"/>
      <c r="F51" s="4">
        <v>0.3</v>
      </c>
      <c r="G51" s="5">
        <v>6</v>
      </c>
      <c r="H51" s="4">
        <v>1.8</v>
      </c>
      <c r="I51" s="4">
        <v>1.9</v>
      </c>
      <c r="J51" s="5">
        <v>234</v>
      </c>
      <c r="K51" s="5" t="s">
        <v>23</v>
      </c>
      <c r="L51" s="5"/>
      <c r="M51" s="6" t="s">
        <v>24</v>
      </c>
      <c r="N51" s="6"/>
      <c r="O51" s="5">
        <v>40</v>
      </c>
      <c r="P51" s="27" t="s">
        <v>108</v>
      </c>
      <c r="Q51" s="28"/>
      <c r="R51" s="28"/>
      <c r="S51" s="28"/>
      <c r="T51" s="29"/>
      <c r="U51" s="7"/>
      <c r="V51" s="7"/>
      <c r="W51" s="14" t="s">
        <v>26</v>
      </c>
      <c r="X51" s="17"/>
      <c r="Y51" s="15">
        <f>IFERROR(IF(X51="",0,CEILING((X51/$H51),1)*$H51),"")</f>
        <v>0</v>
      </c>
    </row>
    <row r="52" spans="1:25">
      <c r="A52" s="2" t="s">
        <v>109</v>
      </c>
      <c r="B52" s="2" t="s">
        <v>110</v>
      </c>
      <c r="C52" s="3">
        <v>4301031316</v>
      </c>
      <c r="D52" s="25">
        <v>4680115885097</v>
      </c>
      <c r="E52" s="26"/>
      <c r="F52" s="4">
        <v>0.3</v>
      </c>
      <c r="G52" s="5">
        <v>6</v>
      </c>
      <c r="H52" s="4">
        <v>1.8</v>
      </c>
      <c r="I52" s="4">
        <v>1.9</v>
      </c>
      <c r="J52" s="5">
        <v>234</v>
      </c>
      <c r="K52" s="5" t="s">
        <v>23</v>
      </c>
      <c r="L52" s="5"/>
      <c r="M52" s="6" t="s">
        <v>24</v>
      </c>
      <c r="N52" s="6"/>
      <c r="O52" s="5">
        <v>40</v>
      </c>
      <c r="P52" s="27" t="s">
        <v>111</v>
      </c>
      <c r="Q52" s="28"/>
      <c r="R52" s="28"/>
      <c r="S52" s="28"/>
      <c r="T52" s="29"/>
      <c r="U52" s="7"/>
      <c r="V52" s="7"/>
      <c r="W52" s="14" t="s">
        <v>26</v>
      </c>
      <c r="X52" s="17"/>
      <c r="Y52" s="15">
        <f>IFERROR(IF(X52="",0,CEILING((X52/$H52),1)*$H52),"")</f>
        <v>0</v>
      </c>
    </row>
    <row r="53" spans="1:25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3" t="s">
        <v>27</v>
      </c>
      <c r="Q53" s="34"/>
      <c r="R53" s="34"/>
      <c r="S53" s="34"/>
      <c r="T53" s="34"/>
      <c r="U53" s="34"/>
      <c r="V53" s="35"/>
      <c r="W53" s="9" t="s">
        <v>28</v>
      </c>
      <c r="Y53" s="12">
        <f>IFERROR(Y50/H50,"0")+IFERROR(Y51/H51,"0")+IFERROR(Y52/H52,"0")</f>
        <v>0</v>
      </c>
    </row>
    <row r="54" spans="1: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3" t="s">
        <v>27</v>
      </c>
      <c r="Q54" s="34"/>
      <c r="R54" s="34"/>
      <c r="S54" s="34"/>
      <c r="T54" s="34"/>
      <c r="U54" s="34"/>
      <c r="V54" s="35"/>
      <c r="W54" s="9" t="s">
        <v>26</v>
      </c>
      <c r="Y54" s="12">
        <f>IFERROR(SUM(Y50:Y52),"0")</f>
        <v>0</v>
      </c>
    </row>
    <row r="55" spans="1:25">
      <c r="A55" t="s">
        <v>29</v>
      </c>
    </row>
    <row r="56" spans="1:25">
      <c r="A56" s="2" t="s">
        <v>112</v>
      </c>
      <c r="B56" s="2" t="s">
        <v>113</v>
      </c>
      <c r="C56" s="3">
        <v>4301051838</v>
      </c>
      <c r="D56" s="25">
        <v>4680115881891</v>
      </c>
      <c r="E56" s="26"/>
      <c r="F56" s="4">
        <v>1.4</v>
      </c>
      <c r="G56" s="5">
        <v>6</v>
      </c>
      <c r="H56" s="4">
        <v>8.4</v>
      </c>
      <c r="I56" s="4">
        <v>8.9190000000000005</v>
      </c>
      <c r="J56" s="5">
        <v>64</v>
      </c>
      <c r="K56" s="5" t="s">
        <v>59</v>
      </c>
      <c r="L56" s="5"/>
      <c r="M56" s="6" t="s">
        <v>33</v>
      </c>
      <c r="N56" s="6"/>
      <c r="O56" s="5">
        <v>40</v>
      </c>
      <c r="P56" s="27" t="s">
        <v>114</v>
      </c>
      <c r="Q56" s="28"/>
      <c r="R56" s="28"/>
      <c r="S56" s="28"/>
      <c r="T56" s="29"/>
      <c r="U56" s="7"/>
      <c r="V56" s="7"/>
      <c r="W56" s="14" t="s">
        <v>26</v>
      </c>
      <c r="X56" s="17"/>
      <c r="Y56" s="15">
        <f>IFERROR(IF(X56="",0,CEILING((X56/$H56),1)*$H56),"")</f>
        <v>0</v>
      </c>
    </row>
    <row r="57" spans="1:25">
      <c r="A57" s="2" t="s">
        <v>115</v>
      </c>
      <c r="B57" s="2" t="s">
        <v>116</v>
      </c>
      <c r="C57" s="3">
        <v>4301051846</v>
      </c>
      <c r="D57" s="25">
        <v>4680115885769</v>
      </c>
      <c r="E57" s="26"/>
      <c r="F57" s="4">
        <v>1.4</v>
      </c>
      <c r="G57" s="5">
        <v>6</v>
      </c>
      <c r="H57" s="4">
        <v>8.4</v>
      </c>
      <c r="I57" s="4">
        <v>8.8350000000000009</v>
      </c>
      <c r="J57" s="5">
        <v>64</v>
      </c>
      <c r="K57" s="5" t="s">
        <v>59</v>
      </c>
      <c r="L57" s="5"/>
      <c r="M57" s="6" t="s">
        <v>33</v>
      </c>
      <c r="N57" s="6"/>
      <c r="O57" s="5">
        <v>45</v>
      </c>
      <c r="P57" s="27" t="s">
        <v>117</v>
      </c>
      <c r="Q57" s="28"/>
      <c r="R57" s="28"/>
      <c r="S57" s="28"/>
      <c r="T57" s="29"/>
      <c r="U57" s="7"/>
      <c r="V57" s="7"/>
      <c r="W57" s="14" t="s">
        <v>26</v>
      </c>
      <c r="X57" s="17"/>
      <c r="Y57" s="15">
        <f>IFERROR(IF(X57="",0,CEILING((X57/$H57),1)*$H57),"")</f>
        <v>0</v>
      </c>
    </row>
    <row r="58" spans="1:25">
      <c r="A58" s="2" t="s">
        <v>118</v>
      </c>
      <c r="B58" s="2" t="s">
        <v>119</v>
      </c>
      <c r="C58" s="3">
        <v>4301051837</v>
      </c>
      <c r="D58" s="25">
        <v>4680115884311</v>
      </c>
      <c r="E58" s="26"/>
      <c r="F58" s="4">
        <v>0.3</v>
      </c>
      <c r="G58" s="5">
        <v>6</v>
      </c>
      <c r="H58" s="4">
        <v>1.8</v>
      </c>
      <c r="I58" s="4">
        <v>2.0459999999999998</v>
      </c>
      <c r="J58" s="5">
        <v>182</v>
      </c>
      <c r="K58" s="5" t="s">
        <v>32</v>
      </c>
      <c r="L58" s="5" t="s">
        <v>44</v>
      </c>
      <c r="M58" s="6" t="s">
        <v>33</v>
      </c>
      <c r="N58" s="6"/>
      <c r="O58" s="5">
        <v>40</v>
      </c>
      <c r="P58" s="27" t="s">
        <v>120</v>
      </c>
      <c r="Q58" s="28"/>
      <c r="R58" s="28"/>
      <c r="S58" s="28"/>
      <c r="T58" s="29"/>
      <c r="U58" s="7"/>
      <c r="V58" s="7"/>
      <c r="W58" s="14" t="s">
        <v>26</v>
      </c>
      <c r="X58" s="17"/>
      <c r="Y58" s="15">
        <f>IFERROR(IF(X58="",0,CEILING((X58/$H58),1)*$H58),"")</f>
        <v>0</v>
      </c>
    </row>
    <row r="59" spans="1:25">
      <c r="A59" s="2" t="s">
        <v>121</v>
      </c>
      <c r="B59" s="2" t="s">
        <v>122</v>
      </c>
      <c r="C59" s="3">
        <v>4301051844</v>
      </c>
      <c r="D59" s="25">
        <v>4680115885929</v>
      </c>
      <c r="E59" s="26"/>
      <c r="F59" s="4">
        <v>0.42</v>
      </c>
      <c r="G59" s="5">
        <v>6</v>
      </c>
      <c r="H59" s="4">
        <v>2.52</v>
      </c>
      <c r="I59" s="4">
        <v>2.7</v>
      </c>
      <c r="J59" s="5">
        <v>182</v>
      </c>
      <c r="K59" s="5" t="s">
        <v>32</v>
      </c>
      <c r="L59" s="5"/>
      <c r="M59" s="6" t="s">
        <v>33</v>
      </c>
      <c r="N59" s="6"/>
      <c r="O59" s="5">
        <v>45</v>
      </c>
      <c r="P59" s="27" t="s">
        <v>123</v>
      </c>
      <c r="Q59" s="28"/>
      <c r="R59" s="28"/>
      <c r="S59" s="28"/>
      <c r="T59" s="29"/>
      <c r="U59" s="7"/>
      <c r="V59" s="7"/>
      <c r="W59" s="14" t="s">
        <v>26</v>
      </c>
      <c r="X59" s="17"/>
      <c r="Y59" s="15">
        <f>IFERROR(IF(X59="",0,CEILING((X59/$H59),1)*$H59),"")</f>
        <v>0</v>
      </c>
    </row>
    <row r="60" spans="1:25">
      <c r="A60" s="2" t="s">
        <v>124</v>
      </c>
      <c r="B60" s="2" t="s">
        <v>125</v>
      </c>
      <c r="C60" s="3">
        <v>4301051929</v>
      </c>
      <c r="D60" s="25">
        <v>4680115884403</v>
      </c>
      <c r="E60" s="26"/>
      <c r="F60" s="4">
        <v>0.3</v>
      </c>
      <c r="G60" s="5">
        <v>6</v>
      </c>
      <c r="H60" s="4">
        <v>1.8</v>
      </c>
      <c r="I60" s="4">
        <v>1.98</v>
      </c>
      <c r="J60" s="5">
        <v>182</v>
      </c>
      <c r="K60" s="5" t="s">
        <v>32</v>
      </c>
      <c r="L60" s="5" t="s">
        <v>44</v>
      </c>
      <c r="M60" s="6" t="s">
        <v>33</v>
      </c>
      <c r="N60" s="6"/>
      <c r="O60" s="5">
        <v>40</v>
      </c>
      <c r="P60" s="27" t="s">
        <v>126</v>
      </c>
      <c r="Q60" s="28"/>
      <c r="R60" s="28"/>
      <c r="S60" s="28"/>
      <c r="T60" s="29"/>
      <c r="U60" s="7"/>
      <c r="V60" s="7"/>
      <c r="W60" s="14" t="s">
        <v>26</v>
      </c>
      <c r="X60" s="17"/>
      <c r="Y60" s="15">
        <f>IFERROR(IF(X60="",0,CEILING((X60/$H60),1)*$H60),"")</f>
        <v>0</v>
      </c>
    </row>
    <row r="61" spans="1:25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3" t="s">
        <v>27</v>
      </c>
      <c r="Q61" s="34"/>
      <c r="R61" s="34"/>
      <c r="S61" s="34"/>
      <c r="T61" s="34"/>
      <c r="U61" s="34"/>
      <c r="V61" s="35"/>
      <c r="W61" s="9" t="s">
        <v>28</v>
      </c>
      <c r="Y61" s="12">
        <f>IFERROR(Y56/H56,"0")+IFERROR(Y57/H57,"0")+IFERROR(Y58/H58,"0")+IFERROR(Y59/H59,"0")+IFERROR(Y60/H60,"0")</f>
        <v>0</v>
      </c>
    </row>
    <row r="62" spans="1: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3" t="s">
        <v>27</v>
      </c>
      <c r="Q62" s="34"/>
      <c r="R62" s="34"/>
      <c r="S62" s="34"/>
      <c r="T62" s="34"/>
      <c r="U62" s="34"/>
      <c r="V62" s="35"/>
      <c r="W62" s="9" t="s">
        <v>26</v>
      </c>
      <c r="Y62" s="12">
        <f>IFERROR(SUM(Y56:Y60),"0")</f>
        <v>0</v>
      </c>
    </row>
    <row r="63" spans="1:25">
      <c r="A63" t="s">
        <v>127</v>
      </c>
    </row>
    <row r="64" spans="1:25">
      <c r="A64" s="2" t="s">
        <v>128</v>
      </c>
      <c r="B64" s="2" t="s">
        <v>129</v>
      </c>
      <c r="C64" s="3">
        <v>4301060455</v>
      </c>
      <c r="D64" s="25">
        <v>4680115881532</v>
      </c>
      <c r="E64" s="26"/>
      <c r="F64" s="4">
        <v>1.3</v>
      </c>
      <c r="G64" s="5">
        <v>6</v>
      </c>
      <c r="H64" s="4">
        <v>7.8</v>
      </c>
      <c r="I64" s="4">
        <v>8.2349999999999994</v>
      </c>
      <c r="J64" s="5">
        <v>64</v>
      </c>
      <c r="K64" s="5" t="s">
        <v>59</v>
      </c>
      <c r="L64" s="5" t="s">
        <v>60</v>
      </c>
      <c r="M64" s="6" t="s">
        <v>40</v>
      </c>
      <c r="N64" s="6"/>
      <c r="O64" s="5">
        <v>30</v>
      </c>
      <c r="P64" s="27" t="s">
        <v>130</v>
      </c>
      <c r="Q64" s="28"/>
      <c r="R64" s="28"/>
      <c r="S64" s="28"/>
      <c r="T64" s="29"/>
      <c r="U64" s="7"/>
      <c r="V64" s="7"/>
      <c r="W64" s="14" t="s">
        <v>26</v>
      </c>
      <c r="X64" s="17"/>
      <c r="Y64" s="15">
        <f>IFERROR(IF(X64="",0,CEILING((X64/$H64),1)*$H64),"")</f>
        <v>0</v>
      </c>
    </row>
    <row r="65" spans="1:25">
      <c r="A65" s="2" t="s">
        <v>131</v>
      </c>
      <c r="B65" s="2" t="s">
        <v>132</v>
      </c>
      <c r="C65" s="3">
        <v>4301060351</v>
      </c>
      <c r="D65" s="25">
        <v>4680115881464</v>
      </c>
      <c r="E65" s="26"/>
      <c r="F65" s="4">
        <v>0.4</v>
      </c>
      <c r="G65" s="5">
        <v>6</v>
      </c>
      <c r="H65" s="4">
        <v>2.4</v>
      </c>
      <c r="I65" s="4">
        <v>2.61</v>
      </c>
      <c r="J65" s="5">
        <v>132</v>
      </c>
      <c r="K65" s="5" t="s">
        <v>65</v>
      </c>
      <c r="L65" s="5" t="s">
        <v>66</v>
      </c>
      <c r="M65" s="6" t="s">
        <v>33</v>
      </c>
      <c r="N65" s="6"/>
      <c r="O65" s="5">
        <v>30</v>
      </c>
      <c r="P65" s="27" t="s">
        <v>133</v>
      </c>
      <c r="Q65" s="28"/>
      <c r="R65" s="28"/>
      <c r="S65" s="28"/>
      <c r="T65" s="29"/>
      <c r="U65" s="7"/>
      <c r="V65" s="7"/>
      <c r="W65" s="14" t="s">
        <v>26</v>
      </c>
      <c r="X65" s="17"/>
      <c r="Y65" s="15">
        <f>IFERROR(IF(X65="",0,CEILING((X65/$H65),1)*$H65),"")</f>
        <v>0</v>
      </c>
    </row>
    <row r="66" spans="1:25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3" t="s">
        <v>27</v>
      </c>
      <c r="Q66" s="34"/>
      <c r="R66" s="34"/>
      <c r="S66" s="34"/>
      <c r="T66" s="34"/>
      <c r="U66" s="34"/>
      <c r="V66" s="35"/>
      <c r="W66" s="9" t="s">
        <v>28</v>
      </c>
      <c r="Y66" s="12">
        <f>IFERROR(Y64/H64,"0")+IFERROR(Y65/H65,"0")</f>
        <v>0</v>
      </c>
    </row>
    <row r="67" spans="1: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3" t="s">
        <v>27</v>
      </c>
      <c r="Q67" s="34"/>
      <c r="R67" s="34"/>
      <c r="S67" s="34"/>
      <c r="T67" s="34"/>
      <c r="U67" s="34"/>
      <c r="V67" s="35"/>
      <c r="W67" s="9" t="s">
        <v>26</v>
      </c>
      <c r="Y67" s="12">
        <f>IFERROR(SUM(Y64:Y65),"0")</f>
        <v>0</v>
      </c>
    </row>
    <row r="68" spans="1:25">
      <c r="A68" t="s">
        <v>134</v>
      </c>
    </row>
    <row r="69" spans="1:25">
      <c r="A69" t="s">
        <v>56</v>
      </c>
    </row>
    <row r="70" spans="1:25">
      <c r="A70" s="2" t="s">
        <v>135</v>
      </c>
      <c r="B70" s="2" t="s">
        <v>136</v>
      </c>
      <c r="C70" s="3">
        <v>4301011468</v>
      </c>
      <c r="D70" s="25">
        <v>4680115881327</v>
      </c>
      <c r="E70" s="26"/>
      <c r="F70" s="4">
        <v>1.35</v>
      </c>
      <c r="G70" s="5">
        <v>8</v>
      </c>
      <c r="H70" s="4">
        <v>10.8</v>
      </c>
      <c r="I70" s="4">
        <v>11.234999999999999</v>
      </c>
      <c r="J70" s="5">
        <v>64</v>
      </c>
      <c r="K70" s="5" t="s">
        <v>59</v>
      </c>
      <c r="L70" s="5" t="s">
        <v>60</v>
      </c>
      <c r="M70" s="6" t="s">
        <v>40</v>
      </c>
      <c r="N70" s="6"/>
      <c r="O70" s="5">
        <v>50</v>
      </c>
      <c r="P70" s="27" t="s">
        <v>137</v>
      </c>
      <c r="Q70" s="28"/>
      <c r="R70" s="28"/>
      <c r="S70" s="28"/>
      <c r="T70" s="29"/>
      <c r="U70" s="7"/>
      <c r="V70" s="7"/>
      <c r="W70" s="14" t="s">
        <v>26</v>
      </c>
      <c r="X70" s="17"/>
      <c r="Y70" s="15">
        <f>IFERROR(IF(X70="",0,CEILING((X70/$H70),1)*$H70),"")</f>
        <v>0</v>
      </c>
    </row>
    <row r="71" spans="1:25">
      <c r="A71" s="2" t="s">
        <v>138</v>
      </c>
      <c r="B71" s="2" t="s">
        <v>139</v>
      </c>
      <c r="C71" s="3">
        <v>4301011476</v>
      </c>
      <c r="D71" s="25">
        <v>4680115881518</v>
      </c>
      <c r="E71" s="26"/>
      <c r="F71" s="4">
        <v>0.4</v>
      </c>
      <c r="G71" s="5">
        <v>10</v>
      </c>
      <c r="H71" s="4">
        <v>4</v>
      </c>
      <c r="I71" s="4">
        <v>4.21</v>
      </c>
      <c r="J71" s="5">
        <v>132</v>
      </c>
      <c r="K71" s="5" t="s">
        <v>65</v>
      </c>
      <c r="L71" s="5"/>
      <c r="M71" s="6" t="s">
        <v>33</v>
      </c>
      <c r="N71" s="6"/>
      <c r="O71" s="5">
        <v>50</v>
      </c>
      <c r="P71" s="27" t="s">
        <v>140</v>
      </c>
      <c r="Q71" s="28"/>
      <c r="R71" s="28"/>
      <c r="S71" s="28"/>
      <c r="T71" s="29"/>
      <c r="U71" s="7"/>
      <c r="V71" s="7"/>
      <c r="W71" s="14" t="s">
        <v>26</v>
      </c>
      <c r="X71" s="17"/>
      <c r="Y71" s="15">
        <f>IFERROR(IF(X71="",0,CEILING((X71/$H71),1)*$H71),"")</f>
        <v>0</v>
      </c>
    </row>
    <row r="72" spans="1:25">
      <c r="A72" s="2" t="s">
        <v>141</v>
      </c>
      <c r="B72" s="2" t="s">
        <v>142</v>
      </c>
      <c r="C72" s="3">
        <v>4301011443</v>
      </c>
      <c r="D72" s="25">
        <v>4680115881303</v>
      </c>
      <c r="E72" s="26"/>
      <c r="F72" s="4">
        <v>0.45</v>
      </c>
      <c r="G72" s="5">
        <v>10</v>
      </c>
      <c r="H72" s="4">
        <v>4.5</v>
      </c>
      <c r="I72" s="4">
        <v>4.71</v>
      </c>
      <c r="J72" s="5">
        <v>132</v>
      </c>
      <c r="K72" s="5" t="s">
        <v>65</v>
      </c>
      <c r="L72" s="5" t="s">
        <v>66</v>
      </c>
      <c r="M72" s="6" t="s">
        <v>40</v>
      </c>
      <c r="N72" s="6"/>
      <c r="O72" s="5">
        <v>50</v>
      </c>
      <c r="P72" s="27" t="s">
        <v>143</v>
      </c>
      <c r="Q72" s="28"/>
      <c r="R72" s="28"/>
      <c r="S72" s="28"/>
      <c r="T72" s="29"/>
      <c r="U72" s="7"/>
      <c r="V72" s="7"/>
      <c r="W72" s="14" t="s">
        <v>26</v>
      </c>
      <c r="X72" s="17"/>
      <c r="Y72" s="15">
        <f>IFERROR(IF(X72="",0,CEILING((X72/$H72),1)*$H72),"")</f>
        <v>0</v>
      </c>
    </row>
    <row r="73" spans="1:2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3" t="s">
        <v>27</v>
      </c>
      <c r="Q73" s="34"/>
      <c r="R73" s="34"/>
      <c r="S73" s="34"/>
      <c r="T73" s="34"/>
      <c r="U73" s="34"/>
      <c r="V73" s="35"/>
      <c r="W73" s="9" t="s">
        <v>28</v>
      </c>
      <c r="Y73" s="12">
        <f>IFERROR(Y70/H70,"0")+IFERROR(Y71/H71,"0")+IFERROR(Y72/H72,"0")</f>
        <v>0</v>
      </c>
    </row>
    <row r="74" spans="1: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3" t="s">
        <v>27</v>
      </c>
      <c r="Q74" s="34"/>
      <c r="R74" s="34"/>
      <c r="S74" s="34"/>
      <c r="T74" s="34"/>
      <c r="U74" s="34"/>
      <c r="V74" s="35"/>
      <c r="W74" s="9" t="s">
        <v>26</v>
      </c>
      <c r="Y74" s="12">
        <f>IFERROR(SUM(Y70:Y72),"0")</f>
        <v>0</v>
      </c>
    </row>
    <row r="75" spans="1:25">
      <c r="A75" t="s">
        <v>29</v>
      </c>
    </row>
    <row r="76" spans="1:25">
      <c r="A76" s="2" t="s">
        <v>144</v>
      </c>
      <c r="B76" s="2" t="s">
        <v>145</v>
      </c>
      <c r="C76" s="3">
        <v>4301051712</v>
      </c>
      <c r="D76" s="25">
        <v>4607091386967</v>
      </c>
      <c r="E76" s="26"/>
      <c r="F76" s="4">
        <v>1.35</v>
      </c>
      <c r="G76" s="5">
        <v>6</v>
      </c>
      <c r="H76" s="4">
        <v>8.1</v>
      </c>
      <c r="I76" s="4">
        <v>8.6189999999999998</v>
      </c>
      <c r="J76" s="5">
        <v>64</v>
      </c>
      <c r="K76" s="5" t="s">
        <v>59</v>
      </c>
      <c r="L76" s="5" t="s">
        <v>60</v>
      </c>
      <c r="M76" s="6" t="s">
        <v>40</v>
      </c>
      <c r="N76" s="6"/>
      <c r="O76" s="5">
        <v>45</v>
      </c>
      <c r="P76" s="27" t="s">
        <v>146</v>
      </c>
      <c r="Q76" s="28"/>
      <c r="R76" s="28"/>
      <c r="S76" s="28"/>
      <c r="T76" s="29"/>
      <c r="U76" s="7"/>
      <c r="V76" s="7"/>
      <c r="W76" s="14" t="s">
        <v>26</v>
      </c>
      <c r="X76" s="17"/>
      <c r="Y76" s="15">
        <f>IFERROR(IF(X76="",0,CEILING((X76/$H76),1)*$H76),"")</f>
        <v>0</v>
      </c>
    </row>
    <row r="77" spans="1:25">
      <c r="A77" s="2" t="s">
        <v>147</v>
      </c>
      <c r="B77" s="2" t="s">
        <v>148</v>
      </c>
      <c r="C77" s="3">
        <v>4301051788</v>
      </c>
      <c r="D77" s="25">
        <v>4680115884953</v>
      </c>
      <c r="E77" s="26"/>
      <c r="F77" s="4">
        <v>0.37</v>
      </c>
      <c r="G77" s="5">
        <v>6</v>
      </c>
      <c r="H77" s="4">
        <v>2.2200000000000002</v>
      </c>
      <c r="I77" s="4">
        <v>2.472</v>
      </c>
      <c r="J77" s="5">
        <v>182</v>
      </c>
      <c r="K77" s="5" t="s">
        <v>32</v>
      </c>
      <c r="L77" s="5"/>
      <c r="M77" s="6" t="s">
        <v>33</v>
      </c>
      <c r="N77" s="6"/>
      <c r="O77" s="5">
        <v>45</v>
      </c>
      <c r="P77" s="27" t="s">
        <v>149</v>
      </c>
      <c r="Q77" s="28"/>
      <c r="R77" s="28"/>
      <c r="S77" s="28"/>
      <c r="T77" s="29"/>
      <c r="U77" s="7"/>
      <c r="V77" s="7"/>
      <c r="W77" s="14" t="s">
        <v>26</v>
      </c>
      <c r="X77" s="17"/>
      <c r="Y77" s="15">
        <f>IFERROR(IF(X77="",0,CEILING((X77/$H77),1)*$H77),"")</f>
        <v>0</v>
      </c>
    </row>
    <row r="78" spans="1:25">
      <c r="A78" s="2" t="s">
        <v>150</v>
      </c>
      <c r="B78" s="2" t="s">
        <v>151</v>
      </c>
      <c r="C78" s="3">
        <v>4301051718</v>
      </c>
      <c r="D78" s="25">
        <v>4607091385731</v>
      </c>
      <c r="E78" s="26"/>
      <c r="F78" s="4">
        <v>0.45</v>
      </c>
      <c r="G78" s="5">
        <v>6</v>
      </c>
      <c r="H78" s="4">
        <v>2.7</v>
      </c>
      <c r="I78" s="4">
        <v>2.952</v>
      </c>
      <c r="J78" s="5">
        <v>182</v>
      </c>
      <c r="K78" s="5" t="s">
        <v>32</v>
      </c>
      <c r="L78" s="5"/>
      <c r="M78" s="6" t="s">
        <v>40</v>
      </c>
      <c r="N78" s="6"/>
      <c r="O78" s="5">
        <v>45</v>
      </c>
      <c r="P78" s="27" t="s">
        <v>152</v>
      </c>
      <c r="Q78" s="28"/>
      <c r="R78" s="28"/>
      <c r="S78" s="28"/>
      <c r="T78" s="29"/>
      <c r="U78" s="7"/>
      <c r="V78" s="7"/>
      <c r="W78" s="14" t="s">
        <v>26</v>
      </c>
      <c r="X78" s="17"/>
      <c r="Y78" s="15">
        <f>IFERROR(IF(X78="",0,CEILING((X78/$H78),1)*$H78),"")</f>
        <v>0</v>
      </c>
    </row>
    <row r="79" spans="1:25">
      <c r="A79" s="2" t="s">
        <v>153</v>
      </c>
      <c r="B79" s="2" t="s">
        <v>154</v>
      </c>
      <c r="C79" s="3">
        <v>4301051438</v>
      </c>
      <c r="D79" s="25">
        <v>4680115880894</v>
      </c>
      <c r="E79" s="26"/>
      <c r="F79" s="4">
        <v>0.33</v>
      </c>
      <c r="G79" s="5">
        <v>6</v>
      </c>
      <c r="H79" s="4">
        <v>1.98</v>
      </c>
      <c r="I79" s="4">
        <v>2.238</v>
      </c>
      <c r="J79" s="5">
        <v>182</v>
      </c>
      <c r="K79" s="5" t="s">
        <v>32</v>
      </c>
      <c r="L79" s="5" t="s">
        <v>44</v>
      </c>
      <c r="M79" s="6" t="s">
        <v>33</v>
      </c>
      <c r="N79" s="6"/>
      <c r="O79" s="5">
        <v>45</v>
      </c>
      <c r="P79" s="27" t="s">
        <v>155</v>
      </c>
      <c r="Q79" s="28"/>
      <c r="R79" s="28"/>
      <c r="S79" s="28"/>
      <c r="T79" s="29"/>
      <c r="U79" s="7"/>
      <c r="V79" s="7"/>
      <c r="W79" s="14" t="s">
        <v>26</v>
      </c>
      <c r="X79" s="17"/>
      <c r="Y79" s="15">
        <f>IFERROR(IF(X79="",0,CEILING((X79/$H79),1)*$H79),"")</f>
        <v>0</v>
      </c>
    </row>
    <row r="80" spans="1:25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3" t="s">
        <v>27</v>
      </c>
      <c r="Q80" s="34"/>
      <c r="R80" s="34"/>
      <c r="S80" s="34"/>
      <c r="T80" s="34"/>
      <c r="U80" s="34"/>
      <c r="V80" s="35"/>
      <c r="W80" s="9" t="s">
        <v>28</v>
      </c>
      <c r="Y80" s="12">
        <f>IFERROR(Y76/H76,"0")+IFERROR(Y77/H77,"0")+IFERROR(Y78/H78,"0")+IFERROR(Y79/H79,"0")</f>
        <v>0</v>
      </c>
    </row>
    <row r="81" spans="1: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3" t="s">
        <v>27</v>
      </c>
      <c r="Q81" s="34"/>
      <c r="R81" s="34"/>
      <c r="S81" s="34"/>
      <c r="T81" s="34"/>
      <c r="U81" s="34"/>
      <c r="V81" s="35"/>
      <c r="W81" s="9" t="s">
        <v>26</v>
      </c>
      <c r="Y81" s="12">
        <f>IFERROR(SUM(Y76:Y79),"0")</f>
        <v>0</v>
      </c>
    </row>
    <row r="82" spans="1:25">
      <c r="A82" t="s">
        <v>156</v>
      </c>
    </row>
    <row r="83" spans="1:25">
      <c r="A83" t="s">
        <v>56</v>
      </c>
    </row>
    <row r="84" spans="1:25">
      <c r="A84" s="2" t="s">
        <v>157</v>
      </c>
      <c r="B84" s="2" t="s">
        <v>158</v>
      </c>
      <c r="C84" s="3">
        <v>4301011514</v>
      </c>
      <c r="D84" s="25">
        <v>4680115882133</v>
      </c>
      <c r="E84" s="26"/>
      <c r="F84" s="4">
        <v>1.35</v>
      </c>
      <c r="G84" s="5">
        <v>8</v>
      </c>
      <c r="H84" s="4">
        <v>10.8</v>
      </c>
      <c r="I84" s="4">
        <v>11.234999999999999</v>
      </c>
      <c r="J84" s="5">
        <v>64</v>
      </c>
      <c r="K84" s="5" t="s">
        <v>59</v>
      </c>
      <c r="L84" s="5" t="s">
        <v>60</v>
      </c>
      <c r="M84" s="6" t="s">
        <v>61</v>
      </c>
      <c r="N84" s="6"/>
      <c r="O84" s="5">
        <v>50</v>
      </c>
      <c r="P84" s="27" t="s">
        <v>159</v>
      </c>
      <c r="Q84" s="28"/>
      <c r="R84" s="28"/>
      <c r="S84" s="28"/>
      <c r="T84" s="29"/>
      <c r="U84" s="7"/>
      <c r="V84" s="7"/>
      <c r="W84" s="8" t="s">
        <v>26</v>
      </c>
      <c r="X84" s="17"/>
      <c r="Y84" s="11">
        <f>IFERROR(IF(X84="",0,CEILING((X84/$H84),1)*$H84),"")</f>
        <v>0</v>
      </c>
    </row>
    <row r="85" spans="1:25">
      <c r="A85" s="2" t="s">
        <v>160</v>
      </c>
      <c r="B85" s="2" t="s">
        <v>161</v>
      </c>
      <c r="C85" s="3">
        <v>4301011417</v>
      </c>
      <c r="D85" s="25">
        <v>4680115880269</v>
      </c>
      <c r="E85" s="26"/>
      <c r="F85" s="4">
        <v>0.375</v>
      </c>
      <c r="G85" s="5">
        <v>10</v>
      </c>
      <c r="H85" s="4">
        <v>3.75</v>
      </c>
      <c r="I85" s="4">
        <v>3.96</v>
      </c>
      <c r="J85" s="5">
        <v>132</v>
      </c>
      <c r="K85" s="5" t="s">
        <v>65</v>
      </c>
      <c r="L85" s="5" t="s">
        <v>66</v>
      </c>
      <c r="M85" s="6" t="s">
        <v>33</v>
      </c>
      <c r="N85" s="6"/>
      <c r="O85" s="5">
        <v>50</v>
      </c>
      <c r="P85" s="27" t="s">
        <v>162</v>
      </c>
      <c r="Q85" s="28"/>
      <c r="R85" s="28"/>
      <c r="S85" s="28"/>
      <c r="T85" s="29"/>
      <c r="U85" s="7"/>
      <c r="V85" s="7"/>
      <c r="W85" s="8" t="s">
        <v>26</v>
      </c>
      <c r="X85" s="17"/>
      <c r="Y85" s="11">
        <f>IFERROR(IF(X85="",0,CEILING((X85/$H85),1)*$H85),"")</f>
        <v>0</v>
      </c>
    </row>
    <row r="86" spans="1:25">
      <c r="A86" s="2" t="s">
        <v>163</v>
      </c>
      <c r="B86" s="2" t="s">
        <v>164</v>
      </c>
      <c r="C86" s="3">
        <v>4301011415</v>
      </c>
      <c r="D86" s="25">
        <v>4680115880429</v>
      </c>
      <c r="E86" s="26"/>
      <c r="F86" s="4">
        <v>0.45</v>
      </c>
      <c r="G86" s="5">
        <v>10</v>
      </c>
      <c r="H86" s="4">
        <v>4.5</v>
      </c>
      <c r="I86" s="4">
        <v>4.71</v>
      </c>
      <c r="J86" s="5">
        <v>132</v>
      </c>
      <c r="K86" s="5" t="s">
        <v>65</v>
      </c>
      <c r="L86" s="5" t="s">
        <v>66</v>
      </c>
      <c r="M86" s="6" t="s">
        <v>33</v>
      </c>
      <c r="N86" s="6"/>
      <c r="O86" s="5">
        <v>50</v>
      </c>
      <c r="P86" s="27" t="s">
        <v>165</v>
      </c>
      <c r="Q86" s="28"/>
      <c r="R86" s="28"/>
      <c r="S86" s="28"/>
      <c r="T86" s="29"/>
      <c r="U86" s="7"/>
      <c r="V86" s="7"/>
      <c r="W86" s="8" t="s">
        <v>26</v>
      </c>
      <c r="X86" s="17"/>
      <c r="Y86" s="11">
        <f>IFERROR(IF(X86="",0,CEILING((X86/$H86),1)*$H86),"")</f>
        <v>0</v>
      </c>
    </row>
    <row r="87" spans="1:25">
      <c r="A87" s="2" t="s">
        <v>166</v>
      </c>
      <c r="B87" s="2" t="s">
        <v>167</v>
      </c>
      <c r="C87" s="3">
        <v>4301011462</v>
      </c>
      <c r="D87" s="25">
        <v>4680115881457</v>
      </c>
      <c r="E87" s="26"/>
      <c r="F87" s="4">
        <v>0.75</v>
      </c>
      <c r="G87" s="5">
        <v>6</v>
      </c>
      <c r="H87" s="4">
        <v>4.5</v>
      </c>
      <c r="I87" s="4">
        <v>4.71</v>
      </c>
      <c r="J87" s="5">
        <v>132</v>
      </c>
      <c r="K87" s="5" t="s">
        <v>65</v>
      </c>
      <c r="L87" s="5"/>
      <c r="M87" s="6" t="s">
        <v>33</v>
      </c>
      <c r="N87" s="6"/>
      <c r="O87" s="5">
        <v>50</v>
      </c>
      <c r="P87" s="27" t="s">
        <v>168</v>
      </c>
      <c r="Q87" s="28"/>
      <c r="R87" s="28"/>
      <c r="S87" s="28"/>
      <c r="T87" s="29"/>
      <c r="U87" s="7"/>
      <c r="V87" s="7"/>
      <c r="W87" s="8" t="s">
        <v>26</v>
      </c>
      <c r="X87" s="17"/>
      <c r="Y87" s="11">
        <f>IFERROR(IF(X87="",0,CEILING((X87/$H87),1)*$H87),"")</f>
        <v>0</v>
      </c>
    </row>
    <row r="88" spans="1:25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3" t="s">
        <v>27</v>
      </c>
      <c r="Q88" s="34"/>
      <c r="R88" s="34"/>
      <c r="S88" s="34"/>
      <c r="T88" s="34"/>
      <c r="U88" s="34"/>
      <c r="V88" s="35"/>
      <c r="W88" s="9" t="s">
        <v>28</v>
      </c>
      <c r="Y88" s="12">
        <f>IFERROR(Y84/H84,"0")+IFERROR(Y85/H85,"0")+IFERROR(Y86/H86,"0")+IFERROR(Y87/H87,"0")</f>
        <v>0</v>
      </c>
    </row>
    <row r="89" spans="1: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3" t="s">
        <v>27</v>
      </c>
      <c r="Q89" s="34"/>
      <c r="R89" s="34"/>
      <c r="S89" s="34"/>
      <c r="T89" s="34"/>
      <c r="U89" s="34"/>
      <c r="V89" s="35"/>
      <c r="W89" s="9" t="s">
        <v>26</v>
      </c>
      <c r="Y89" s="12">
        <f>IFERROR(SUM(Y84:Y87),"0")</f>
        <v>0</v>
      </c>
    </row>
    <row r="90" spans="1:25">
      <c r="A90" t="s">
        <v>93</v>
      </c>
    </row>
    <row r="91" spans="1:25">
      <c r="A91" s="2" t="s">
        <v>169</v>
      </c>
      <c r="B91" s="2" t="s">
        <v>170</v>
      </c>
      <c r="C91" s="3">
        <v>4301020345</v>
      </c>
      <c r="D91" s="25">
        <v>4680115881488</v>
      </c>
      <c r="E91" s="26"/>
      <c r="F91" s="4">
        <v>1.35</v>
      </c>
      <c r="G91" s="5">
        <v>8</v>
      </c>
      <c r="H91" s="4">
        <v>10.8</v>
      </c>
      <c r="I91" s="4">
        <v>11.234999999999999</v>
      </c>
      <c r="J91" s="5">
        <v>64</v>
      </c>
      <c r="K91" s="5" t="s">
        <v>59</v>
      </c>
      <c r="L91" s="5"/>
      <c r="M91" s="6" t="s">
        <v>61</v>
      </c>
      <c r="N91" s="6"/>
      <c r="O91" s="5">
        <v>55</v>
      </c>
      <c r="P91" s="27" t="s">
        <v>171</v>
      </c>
      <c r="Q91" s="28"/>
      <c r="R91" s="28"/>
      <c r="S91" s="28"/>
      <c r="T91" s="29"/>
      <c r="U91" s="7"/>
      <c r="V91" s="7"/>
      <c r="W91" s="8" t="s">
        <v>26</v>
      </c>
      <c r="X91" s="17"/>
      <c r="Y91" s="11">
        <f>IFERROR(IF(X91="",0,CEILING((X91/$H91),1)*$H91),"")</f>
        <v>0</v>
      </c>
    </row>
    <row r="92" spans="1:25">
      <c r="A92" s="2" t="s">
        <v>172</v>
      </c>
      <c r="B92" s="2" t="s">
        <v>173</v>
      </c>
      <c r="C92" s="3">
        <v>4301020346</v>
      </c>
      <c r="D92" s="25">
        <v>4680115882775</v>
      </c>
      <c r="E92" s="26"/>
      <c r="F92" s="4">
        <v>0.3</v>
      </c>
      <c r="G92" s="5">
        <v>8</v>
      </c>
      <c r="H92" s="4">
        <v>2.4</v>
      </c>
      <c r="I92" s="4">
        <v>2.5</v>
      </c>
      <c r="J92" s="5">
        <v>234</v>
      </c>
      <c r="K92" s="5" t="s">
        <v>23</v>
      </c>
      <c r="L92" s="5"/>
      <c r="M92" s="6" t="s">
        <v>61</v>
      </c>
      <c r="N92" s="6"/>
      <c r="O92" s="5">
        <v>55</v>
      </c>
      <c r="P92" s="27" t="s">
        <v>174</v>
      </c>
      <c r="Q92" s="28"/>
      <c r="R92" s="28"/>
      <c r="S92" s="28"/>
      <c r="T92" s="29"/>
      <c r="U92" s="7"/>
      <c r="V92" s="7"/>
      <c r="W92" s="8" t="s">
        <v>26</v>
      </c>
      <c r="X92" s="17"/>
      <c r="Y92" s="11">
        <f>IFERROR(IF(X92="",0,CEILING((X92/$H92),1)*$H92),"")</f>
        <v>0</v>
      </c>
    </row>
    <row r="93" spans="1:25">
      <c r="A93" s="2" t="s">
        <v>175</v>
      </c>
      <c r="B93" s="2" t="s">
        <v>176</v>
      </c>
      <c r="C93" s="3">
        <v>4301020344</v>
      </c>
      <c r="D93" s="25">
        <v>4680115880658</v>
      </c>
      <c r="E93" s="26"/>
      <c r="F93" s="4">
        <v>0.4</v>
      </c>
      <c r="G93" s="5">
        <v>6</v>
      </c>
      <c r="H93" s="4">
        <v>2.4</v>
      </c>
      <c r="I93" s="4">
        <v>2.58</v>
      </c>
      <c r="J93" s="5">
        <v>182</v>
      </c>
      <c r="K93" s="5" t="s">
        <v>32</v>
      </c>
      <c r="L93" s="5"/>
      <c r="M93" s="6" t="s">
        <v>61</v>
      </c>
      <c r="N93" s="6"/>
      <c r="O93" s="5">
        <v>55</v>
      </c>
      <c r="P93" s="27" t="s">
        <v>177</v>
      </c>
      <c r="Q93" s="28"/>
      <c r="R93" s="28"/>
      <c r="S93" s="28"/>
      <c r="T93" s="29"/>
      <c r="U93" s="7"/>
      <c r="V93" s="7"/>
      <c r="W93" s="8" t="s">
        <v>26</v>
      </c>
      <c r="X93" s="17"/>
      <c r="Y93" s="11">
        <f>IFERROR(IF(X93="",0,CEILING((X93/$H93),1)*$H93),"")</f>
        <v>0</v>
      </c>
    </row>
    <row r="94" spans="1:25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3" t="s">
        <v>27</v>
      </c>
      <c r="Q94" s="34"/>
      <c r="R94" s="34"/>
      <c r="S94" s="34"/>
      <c r="T94" s="34"/>
      <c r="U94" s="34"/>
      <c r="V94" s="35"/>
      <c r="W94" s="9" t="s">
        <v>28</v>
      </c>
      <c r="Y94" s="12">
        <f>IFERROR(Y91/H91,"0")+IFERROR(Y92/H92,"0")+IFERROR(Y93/H93,"0")</f>
        <v>0</v>
      </c>
    </row>
    <row r="95" spans="1: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3" t="s">
        <v>27</v>
      </c>
      <c r="Q95" s="34"/>
      <c r="R95" s="34"/>
      <c r="S95" s="34"/>
      <c r="T95" s="34"/>
      <c r="U95" s="34"/>
      <c r="V95" s="35"/>
      <c r="W95" s="9" t="s">
        <v>26</v>
      </c>
      <c r="Y95" s="12">
        <f>IFERROR(SUM(Y91:Y93),"0")</f>
        <v>0</v>
      </c>
    </row>
    <row r="96" spans="1:25">
      <c r="A96" t="s">
        <v>29</v>
      </c>
    </row>
    <row r="97" spans="1:25">
      <c r="A97" s="2" t="s">
        <v>178</v>
      </c>
      <c r="B97" s="2" t="s">
        <v>179</v>
      </c>
      <c r="C97" s="3">
        <v>4301051724</v>
      </c>
      <c r="D97" s="25">
        <v>4607091385168</v>
      </c>
      <c r="E97" s="26"/>
      <c r="F97" s="4">
        <v>1.35</v>
      </c>
      <c r="G97" s="5">
        <v>6</v>
      </c>
      <c r="H97" s="4">
        <v>8.1</v>
      </c>
      <c r="I97" s="4">
        <v>8.6129999999999995</v>
      </c>
      <c r="J97" s="5">
        <v>64</v>
      </c>
      <c r="K97" s="5" t="s">
        <v>59</v>
      </c>
      <c r="L97" s="5" t="s">
        <v>60</v>
      </c>
      <c r="M97" s="6" t="s">
        <v>40</v>
      </c>
      <c r="N97" s="6"/>
      <c r="O97" s="5">
        <v>45</v>
      </c>
      <c r="P97" s="27" t="s">
        <v>180</v>
      </c>
      <c r="Q97" s="28"/>
      <c r="R97" s="28"/>
      <c r="S97" s="28"/>
      <c r="T97" s="29"/>
      <c r="U97" s="7"/>
      <c r="V97" s="7"/>
      <c r="W97" s="8" t="s">
        <v>26</v>
      </c>
      <c r="X97" s="17"/>
      <c r="Y97" s="11">
        <f>IFERROR(IF(X97="",0,CEILING((X97/$H97),1)*$H97),"")</f>
        <v>0</v>
      </c>
    </row>
    <row r="98" spans="1:25">
      <c r="A98" s="2" t="s">
        <v>181</v>
      </c>
      <c r="B98" s="2" t="s">
        <v>182</v>
      </c>
      <c r="C98" s="3">
        <v>4301051730</v>
      </c>
      <c r="D98" s="25">
        <v>4607091383256</v>
      </c>
      <c r="E98" s="26"/>
      <c r="F98" s="4">
        <v>0.33</v>
      </c>
      <c r="G98" s="5">
        <v>6</v>
      </c>
      <c r="H98" s="4">
        <v>1.98</v>
      </c>
      <c r="I98" s="4">
        <v>2.226</v>
      </c>
      <c r="J98" s="5">
        <v>182</v>
      </c>
      <c r="K98" s="5" t="s">
        <v>32</v>
      </c>
      <c r="L98" s="5" t="s">
        <v>44</v>
      </c>
      <c r="M98" s="6" t="s">
        <v>40</v>
      </c>
      <c r="N98" s="6"/>
      <c r="O98" s="5">
        <v>45</v>
      </c>
      <c r="P98" s="27" t="s">
        <v>183</v>
      </c>
      <c r="Q98" s="28"/>
      <c r="R98" s="28"/>
      <c r="S98" s="28"/>
      <c r="T98" s="29"/>
      <c r="U98" s="7"/>
      <c r="V98" s="7"/>
      <c r="W98" s="8" t="s">
        <v>26</v>
      </c>
      <c r="X98" s="17"/>
      <c r="Y98" s="11">
        <f>IFERROR(IF(X98="",0,CEILING((X98/$H98),1)*$H98),"")</f>
        <v>0</v>
      </c>
    </row>
    <row r="99" spans="1:25">
      <c r="A99" s="2" t="s">
        <v>184</v>
      </c>
      <c r="B99" s="2" t="s">
        <v>185</v>
      </c>
      <c r="C99" s="3">
        <v>4301051721</v>
      </c>
      <c r="D99" s="25">
        <v>4607091385748</v>
      </c>
      <c r="E99" s="26"/>
      <c r="F99" s="4">
        <v>0.45</v>
      </c>
      <c r="G99" s="5">
        <v>6</v>
      </c>
      <c r="H99" s="4">
        <v>2.7</v>
      </c>
      <c r="I99" s="4">
        <v>2.952</v>
      </c>
      <c r="J99" s="5">
        <v>182</v>
      </c>
      <c r="K99" s="5" t="s">
        <v>32</v>
      </c>
      <c r="L99" s="5" t="s">
        <v>44</v>
      </c>
      <c r="M99" s="6" t="s">
        <v>40</v>
      </c>
      <c r="N99" s="6"/>
      <c r="O99" s="5">
        <v>45</v>
      </c>
      <c r="P99" s="27" t="s">
        <v>186</v>
      </c>
      <c r="Q99" s="28"/>
      <c r="R99" s="28"/>
      <c r="S99" s="28"/>
      <c r="T99" s="29"/>
      <c r="U99" s="7"/>
      <c r="V99" s="7"/>
      <c r="W99" s="8" t="s">
        <v>26</v>
      </c>
      <c r="X99" s="17"/>
      <c r="Y99" s="11">
        <f>IFERROR(IF(X99="",0,CEILING((X99/$H99),1)*$H99),"")</f>
        <v>0</v>
      </c>
    </row>
    <row r="100" spans="1:25">
      <c r="A100" s="2" t="s">
        <v>187</v>
      </c>
      <c r="B100" s="2" t="s">
        <v>188</v>
      </c>
      <c r="C100" s="3">
        <v>4301051740</v>
      </c>
      <c r="D100" s="25">
        <v>4680115884533</v>
      </c>
      <c r="E100" s="26"/>
      <c r="F100" s="4">
        <v>0.3</v>
      </c>
      <c r="G100" s="5">
        <v>6</v>
      </c>
      <c r="H100" s="4">
        <v>1.8</v>
      </c>
      <c r="I100" s="4">
        <v>1.98</v>
      </c>
      <c r="J100" s="5">
        <v>182</v>
      </c>
      <c r="K100" s="5" t="s">
        <v>32</v>
      </c>
      <c r="L100" s="5" t="s">
        <v>44</v>
      </c>
      <c r="M100" s="6" t="s">
        <v>33</v>
      </c>
      <c r="N100" s="6"/>
      <c r="O100" s="5">
        <v>45</v>
      </c>
      <c r="P100" s="27" t="s">
        <v>189</v>
      </c>
      <c r="Q100" s="28"/>
      <c r="R100" s="28"/>
      <c r="S100" s="28"/>
      <c r="T100" s="29"/>
      <c r="U100" s="7"/>
      <c r="V100" s="7"/>
      <c r="W100" s="8" t="s">
        <v>26</v>
      </c>
      <c r="X100" s="17"/>
      <c r="Y100" s="11">
        <f>IFERROR(IF(X100="",0,CEILING((X100/$H100),1)*$H100),"")</f>
        <v>0</v>
      </c>
    </row>
    <row r="101" spans="1:25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3" t="s">
        <v>27</v>
      </c>
      <c r="Q101" s="34"/>
      <c r="R101" s="34"/>
      <c r="S101" s="34"/>
      <c r="T101" s="34"/>
      <c r="U101" s="34"/>
      <c r="V101" s="35"/>
      <c r="W101" s="9" t="s">
        <v>28</v>
      </c>
      <c r="Y101" s="12">
        <f>IFERROR(Y97/H97,"0")+IFERROR(Y98/H98,"0")+IFERROR(Y99/H99,"0")+IFERROR(Y100/H100,"0")</f>
        <v>0</v>
      </c>
    </row>
    <row r="102" spans="1: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3" t="s">
        <v>27</v>
      </c>
      <c r="Q102" s="34"/>
      <c r="R102" s="34"/>
      <c r="S102" s="34"/>
      <c r="T102" s="34"/>
      <c r="U102" s="34"/>
      <c r="V102" s="35"/>
      <c r="W102" s="9" t="s">
        <v>26</v>
      </c>
      <c r="Y102" s="12">
        <f>IFERROR(SUM(Y97:Y100),"0")</f>
        <v>0</v>
      </c>
    </row>
    <row r="103" spans="1:25">
      <c r="A103" t="s">
        <v>127</v>
      </c>
    </row>
    <row r="104" spans="1:25">
      <c r="A104" s="2" t="s">
        <v>190</v>
      </c>
      <c r="B104" s="2" t="s">
        <v>191</v>
      </c>
      <c r="C104" s="3">
        <v>4301060317</v>
      </c>
      <c r="D104" s="25">
        <v>4680115880238</v>
      </c>
      <c r="E104" s="26"/>
      <c r="F104" s="4">
        <v>0.33</v>
      </c>
      <c r="G104" s="5">
        <v>6</v>
      </c>
      <c r="H104" s="4">
        <v>1.98</v>
      </c>
      <c r="I104" s="4">
        <v>2.238</v>
      </c>
      <c r="J104" s="5">
        <v>182</v>
      </c>
      <c r="K104" s="5" t="s">
        <v>32</v>
      </c>
      <c r="L104" s="5" t="s">
        <v>44</v>
      </c>
      <c r="M104" s="6" t="s">
        <v>33</v>
      </c>
      <c r="N104" s="6"/>
      <c r="O104" s="5">
        <v>40</v>
      </c>
      <c r="P104" s="27" t="s">
        <v>192</v>
      </c>
      <c r="Q104" s="28"/>
      <c r="R104" s="28"/>
      <c r="S104" s="28"/>
      <c r="T104" s="29"/>
      <c r="U104" s="7"/>
      <c r="V104" s="7"/>
      <c r="W104" s="8" t="s">
        <v>26</v>
      </c>
      <c r="X104" s="17"/>
      <c r="Y104" s="11">
        <f>IFERROR(IF(X104="",0,CEILING((X104/$H104),1)*$H104),"")</f>
        <v>0</v>
      </c>
    </row>
    <row r="105" spans="1:25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3" t="s">
        <v>27</v>
      </c>
      <c r="Q105" s="34"/>
      <c r="R105" s="34"/>
      <c r="S105" s="34"/>
      <c r="T105" s="34"/>
      <c r="U105" s="34"/>
      <c r="V105" s="35"/>
      <c r="W105" s="9" t="s">
        <v>28</v>
      </c>
      <c r="Y105" s="12">
        <f>IFERROR(Y104/H104,"0")</f>
        <v>0</v>
      </c>
    </row>
    <row r="106" spans="1: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3" t="s">
        <v>27</v>
      </c>
      <c r="Q106" s="34"/>
      <c r="R106" s="34"/>
      <c r="S106" s="34"/>
      <c r="T106" s="34"/>
      <c r="U106" s="34"/>
      <c r="V106" s="35"/>
      <c r="W106" s="9" t="s">
        <v>26</v>
      </c>
      <c r="Y106" s="12">
        <f>IFERROR(SUM(Y104:Y104),"0")</f>
        <v>0</v>
      </c>
    </row>
    <row r="107" spans="1:25">
      <c r="A107" t="s">
        <v>193</v>
      </c>
    </row>
    <row r="108" spans="1:25">
      <c r="A108" t="s">
        <v>56</v>
      </c>
    </row>
    <row r="109" spans="1:25">
      <c r="A109" s="2" t="s">
        <v>194</v>
      </c>
      <c r="B109" s="2" t="s">
        <v>195</v>
      </c>
      <c r="C109" s="3">
        <v>4301011562</v>
      </c>
      <c r="D109" s="25">
        <v>4680115882577</v>
      </c>
      <c r="E109" s="26"/>
      <c r="F109" s="4">
        <v>0.4</v>
      </c>
      <c r="G109" s="5">
        <v>8</v>
      </c>
      <c r="H109" s="4">
        <v>3.2</v>
      </c>
      <c r="I109" s="4">
        <v>3.38</v>
      </c>
      <c r="J109" s="5">
        <v>182</v>
      </c>
      <c r="K109" s="5" t="s">
        <v>32</v>
      </c>
      <c r="L109" s="5" t="s">
        <v>44</v>
      </c>
      <c r="M109" s="6" t="s">
        <v>52</v>
      </c>
      <c r="N109" s="6"/>
      <c r="O109" s="5">
        <v>90</v>
      </c>
      <c r="P109" s="27" t="s">
        <v>196</v>
      </c>
      <c r="Q109" s="28"/>
      <c r="R109" s="28"/>
      <c r="S109" s="28"/>
      <c r="T109" s="29"/>
      <c r="U109" s="7"/>
      <c r="V109" s="7"/>
      <c r="W109" s="8" t="s">
        <v>26</v>
      </c>
      <c r="X109" s="17"/>
      <c r="Y109" s="11">
        <f>IFERROR(IF(X109="",0,CEILING((X109/$H109),1)*$H109),"")</f>
        <v>0</v>
      </c>
    </row>
    <row r="110" spans="1:25">
      <c r="A110" s="2" t="s">
        <v>194</v>
      </c>
      <c r="B110" s="2" t="s">
        <v>197</v>
      </c>
      <c r="C110" s="3">
        <v>4301011564</v>
      </c>
      <c r="D110" s="25">
        <v>4680115882577</v>
      </c>
      <c r="E110" s="26"/>
      <c r="F110" s="4">
        <v>0.4</v>
      </c>
      <c r="G110" s="5">
        <v>8</v>
      </c>
      <c r="H110" s="4">
        <v>3.2</v>
      </c>
      <c r="I110" s="4">
        <v>3.38</v>
      </c>
      <c r="J110" s="5">
        <v>182</v>
      </c>
      <c r="K110" s="5" t="s">
        <v>32</v>
      </c>
      <c r="L110" s="5" t="s">
        <v>44</v>
      </c>
      <c r="M110" s="6" t="s">
        <v>52</v>
      </c>
      <c r="N110" s="6"/>
      <c r="O110" s="5">
        <v>90</v>
      </c>
      <c r="P110" s="27" t="s">
        <v>198</v>
      </c>
      <c r="Q110" s="28"/>
      <c r="R110" s="28"/>
      <c r="S110" s="28"/>
      <c r="T110" s="29"/>
      <c r="U110" s="7"/>
      <c r="V110" s="7"/>
      <c r="W110" s="8" t="s">
        <v>26</v>
      </c>
      <c r="X110" s="17"/>
      <c r="Y110" s="11">
        <f>IFERROR(IF(X110="",0,CEILING((X110/$H110),1)*$H110),"")</f>
        <v>0</v>
      </c>
    </row>
    <row r="111" spans="1:25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3" t="s">
        <v>27</v>
      </c>
      <c r="Q111" s="34"/>
      <c r="R111" s="34"/>
      <c r="S111" s="34"/>
      <c r="T111" s="34"/>
      <c r="U111" s="34"/>
      <c r="V111" s="35"/>
      <c r="W111" s="9" t="s">
        <v>28</v>
      </c>
      <c r="Y111" s="12">
        <f>IFERROR(Y109/H109,"0")+IFERROR(Y110/H110,"0")</f>
        <v>0</v>
      </c>
    </row>
    <row r="112" spans="1: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3" t="s">
        <v>27</v>
      </c>
      <c r="Q112" s="34"/>
      <c r="R112" s="34"/>
      <c r="S112" s="34"/>
      <c r="T112" s="34"/>
      <c r="U112" s="34"/>
      <c r="V112" s="35"/>
      <c r="W112" s="9" t="s">
        <v>26</v>
      </c>
      <c r="Y112" s="12">
        <f>IFERROR(SUM(Y109:Y110),"0")</f>
        <v>0</v>
      </c>
    </row>
    <row r="113" spans="1:25">
      <c r="A113" t="s">
        <v>20</v>
      </c>
    </row>
    <row r="114" spans="1:25">
      <c r="A114" s="2" t="s">
        <v>199</v>
      </c>
      <c r="B114" s="2" t="s">
        <v>200</v>
      </c>
      <c r="C114" s="3">
        <v>4301031235</v>
      </c>
      <c r="D114" s="25">
        <v>4680115883444</v>
      </c>
      <c r="E114" s="26"/>
      <c r="F114" s="4">
        <v>0.35</v>
      </c>
      <c r="G114" s="5">
        <v>8</v>
      </c>
      <c r="H114" s="4">
        <v>2.8</v>
      </c>
      <c r="I114" s="4">
        <v>3.0680000000000001</v>
      </c>
      <c r="J114" s="5">
        <v>182</v>
      </c>
      <c r="K114" s="5" t="s">
        <v>32</v>
      </c>
      <c r="L114" s="5" t="s">
        <v>44</v>
      </c>
      <c r="M114" s="6" t="s">
        <v>52</v>
      </c>
      <c r="N114" s="6"/>
      <c r="O114" s="5">
        <v>90</v>
      </c>
      <c r="P114" s="27" t="s">
        <v>201</v>
      </c>
      <c r="Q114" s="28"/>
      <c r="R114" s="28"/>
      <c r="S114" s="28"/>
      <c r="T114" s="29"/>
      <c r="U114" s="7"/>
      <c r="V114" s="7"/>
      <c r="W114" s="8" t="s">
        <v>26</v>
      </c>
      <c r="X114" s="17"/>
      <c r="Y114" s="11">
        <f>IFERROR(IF(X114="",0,CEILING((X114/$H114),1)*$H114),"")</f>
        <v>0</v>
      </c>
    </row>
    <row r="115" spans="1:25">
      <c r="A115" s="2" t="s">
        <v>199</v>
      </c>
      <c r="B115" s="2" t="s">
        <v>202</v>
      </c>
      <c r="C115" s="3">
        <v>4301031234</v>
      </c>
      <c r="D115" s="25">
        <v>4680115883444</v>
      </c>
      <c r="E115" s="26"/>
      <c r="F115" s="4">
        <v>0.35</v>
      </c>
      <c r="G115" s="5">
        <v>8</v>
      </c>
      <c r="H115" s="4">
        <v>2.8</v>
      </c>
      <c r="I115" s="4">
        <v>3.0680000000000001</v>
      </c>
      <c r="J115" s="5">
        <v>182</v>
      </c>
      <c r="K115" s="5" t="s">
        <v>32</v>
      </c>
      <c r="L115" s="5" t="s">
        <v>44</v>
      </c>
      <c r="M115" s="6" t="s">
        <v>52</v>
      </c>
      <c r="N115" s="6"/>
      <c r="O115" s="5">
        <v>90</v>
      </c>
      <c r="P115" s="27" t="s">
        <v>201</v>
      </c>
      <c r="Q115" s="28"/>
      <c r="R115" s="28"/>
      <c r="S115" s="28"/>
      <c r="T115" s="29"/>
      <c r="U115" s="7"/>
      <c r="V115" s="7"/>
      <c r="W115" s="8" t="s">
        <v>26</v>
      </c>
      <c r="X115" s="17"/>
      <c r="Y115" s="11">
        <f>IFERROR(IF(X115="",0,CEILING((X115/$H115),1)*$H115),"")</f>
        <v>0</v>
      </c>
    </row>
    <row r="116" spans="1:25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3" t="s">
        <v>27</v>
      </c>
      <c r="Q116" s="34"/>
      <c r="R116" s="34"/>
      <c r="S116" s="34"/>
      <c r="T116" s="34"/>
      <c r="U116" s="34"/>
      <c r="V116" s="35"/>
      <c r="W116" s="9" t="s">
        <v>28</v>
      </c>
      <c r="Y116" s="12">
        <f>IFERROR(Y114/H114,"0")+IFERROR(Y115/H115,"0")</f>
        <v>0</v>
      </c>
    </row>
    <row r="117" spans="1: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3" t="s">
        <v>27</v>
      </c>
      <c r="Q117" s="34"/>
      <c r="R117" s="34"/>
      <c r="S117" s="34"/>
      <c r="T117" s="34"/>
      <c r="U117" s="34"/>
      <c r="V117" s="35"/>
      <c r="W117" s="9" t="s">
        <v>26</v>
      </c>
      <c r="Y117" s="12">
        <f>IFERROR(SUM(Y114:Y115),"0")</f>
        <v>0</v>
      </c>
    </row>
    <row r="118" spans="1:25">
      <c r="A118" t="s">
        <v>29</v>
      </c>
    </row>
    <row r="119" spans="1:25">
      <c r="A119" s="2" t="s">
        <v>203</v>
      </c>
      <c r="B119" s="2" t="s">
        <v>204</v>
      </c>
      <c r="C119" s="3">
        <v>4301051477</v>
      </c>
      <c r="D119" s="25">
        <v>4680115882584</v>
      </c>
      <c r="E119" s="26"/>
      <c r="F119" s="4">
        <v>0.33</v>
      </c>
      <c r="G119" s="5">
        <v>8</v>
      </c>
      <c r="H119" s="4">
        <v>2.64</v>
      </c>
      <c r="I119" s="4">
        <v>2.9079999999999999</v>
      </c>
      <c r="J119" s="5">
        <v>182</v>
      </c>
      <c r="K119" s="5" t="s">
        <v>32</v>
      </c>
      <c r="L119" s="5"/>
      <c r="M119" s="6" t="s">
        <v>52</v>
      </c>
      <c r="N119" s="6"/>
      <c r="O119" s="5">
        <v>60</v>
      </c>
      <c r="P119" s="27" t="s">
        <v>205</v>
      </c>
      <c r="Q119" s="28"/>
      <c r="R119" s="28"/>
      <c r="S119" s="28"/>
      <c r="T119" s="29"/>
      <c r="U119" s="7"/>
      <c r="V119" s="7"/>
      <c r="W119" s="8" t="s">
        <v>26</v>
      </c>
      <c r="X119" s="17"/>
      <c r="Y119" s="11">
        <f>IFERROR(IF(X119="",0,CEILING((X119/$H119),1)*$H119),"")</f>
        <v>0</v>
      </c>
    </row>
    <row r="120" spans="1:25">
      <c r="A120" s="2" t="s">
        <v>203</v>
      </c>
      <c r="B120" s="2" t="s">
        <v>206</v>
      </c>
      <c r="C120" s="3">
        <v>4301051476</v>
      </c>
      <c r="D120" s="25">
        <v>4680115882584</v>
      </c>
      <c r="E120" s="26"/>
      <c r="F120" s="4">
        <v>0.33</v>
      </c>
      <c r="G120" s="5">
        <v>8</v>
      </c>
      <c r="H120" s="4">
        <v>2.64</v>
      </c>
      <c r="I120" s="4">
        <v>2.9079999999999999</v>
      </c>
      <c r="J120" s="5">
        <v>182</v>
      </c>
      <c r="K120" s="5" t="s">
        <v>32</v>
      </c>
      <c r="L120" s="5" t="s">
        <v>44</v>
      </c>
      <c r="M120" s="6" t="s">
        <v>52</v>
      </c>
      <c r="N120" s="6"/>
      <c r="O120" s="5">
        <v>60</v>
      </c>
      <c r="P120" s="27" t="s">
        <v>207</v>
      </c>
      <c r="Q120" s="28"/>
      <c r="R120" s="28"/>
      <c r="S120" s="28"/>
      <c r="T120" s="29"/>
      <c r="U120" s="7"/>
      <c r="V120" s="7"/>
      <c r="W120" s="8" t="s">
        <v>26</v>
      </c>
      <c r="X120" s="17"/>
      <c r="Y120" s="11">
        <f>IFERROR(IF(X120="",0,CEILING((X120/$H120),1)*$H120),"")</f>
        <v>0</v>
      </c>
    </row>
    <row r="121" spans="1:25">
      <c r="A121" s="3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3" t="s">
        <v>27</v>
      </c>
      <c r="Q121" s="34"/>
      <c r="R121" s="34"/>
      <c r="S121" s="34"/>
      <c r="T121" s="34"/>
      <c r="U121" s="34"/>
      <c r="V121" s="35"/>
      <c r="W121" s="9" t="s">
        <v>28</v>
      </c>
      <c r="Y121" s="12">
        <f>IFERROR(Y119/H119,"0")+IFERROR(Y120/H120,"0")</f>
        <v>0</v>
      </c>
    </row>
    <row r="122" spans="1: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3" t="s">
        <v>27</v>
      </c>
      <c r="Q122" s="34"/>
      <c r="R122" s="34"/>
      <c r="S122" s="34"/>
      <c r="T122" s="34"/>
      <c r="U122" s="34"/>
      <c r="V122" s="35"/>
      <c r="W122" s="9" t="s">
        <v>26</v>
      </c>
      <c r="Y122" s="12">
        <f>IFERROR(SUM(Y119:Y120),"0")</f>
        <v>0</v>
      </c>
    </row>
    <row r="123" spans="1:25">
      <c r="A123" t="s">
        <v>54</v>
      </c>
    </row>
    <row r="124" spans="1:25">
      <c r="A124" t="s">
        <v>56</v>
      </c>
    </row>
    <row r="125" spans="1:25">
      <c r="A125" s="2" t="s">
        <v>208</v>
      </c>
      <c r="B125" s="2" t="s">
        <v>209</v>
      </c>
      <c r="C125" s="3">
        <v>4301011705</v>
      </c>
      <c r="D125" s="25">
        <v>4607091384604</v>
      </c>
      <c r="E125" s="26"/>
      <c r="F125" s="4">
        <v>0.4</v>
      </c>
      <c r="G125" s="5">
        <v>10</v>
      </c>
      <c r="H125" s="4">
        <v>4</v>
      </c>
      <c r="I125" s="4">
        <v>4.21</v>
      </c>
      <c r="J125" s="5">
        <v>132</v>
      </c>
      <c r="K125" s="5" t="s">
        <v>65</v>
      </c>
      <c r="L125" s="5" t="s">
        <v>66</v>
      </c>
      <c r="M125" s="6" t="s">
        <v>61</v>
      </c>
      <c r="N125" s="6"/>
      <c r="O125" s="5">
        <v>50</v>
      </c>
      <c r="P125" s="27" t="s">
        <v>210</v>
      </c>
      <c r="Q125" s="28"/>
      <c r="R125" s="28"/>
      <c r="S125" s="28"/>
      <c r="T125" s="29"/>
      <c r="U125" s="7"/>
      <c r="V125" s="7"/>
      <c r="W125" s="8" t="s">
        <v>26</v>
      </c>
      <c r="X125" s="17"/>
      <c r="Y125" s="11">
        <f>IFERROR(IF(X125="",0,CEILING((X125/$H125),1)*$H125),"")</f>
        <v>0</v>
      </c>
    </row>
    <row r="126" spans="1:25">
      <c r="A126" s="2" t="s">
        <v>211</v>
      </c>
      <c r="B126" s="2" t="s">
        <v>212</v>
      </c>
      <c r="C126" s="3">
        <v>4301012179</v>
      </c>
      <c r="D126" s="25">
        <v>4680115886810</v>
      </c>
      <c r="E126" s="26"/>
      <c r="F126" s="4">
        <v>0.3</v>
      </c>
      <c r="G126" s="5">
        <v>10</v>
      </c>
      <c r="H126" s="4">
        <v>3</v>
      </c>
      <c r="I126" s="4">
        <v>3.18</v>
      </c>
      <c r="J126" s="5">
        <v>182</v>
      </c>
      <c r="K126" s="5" t="s">
        <v>32</v>
      </c>
      <c r="L126" s="5"/>
      <c r="M126" s="6" t="s">
        <v>61</v>
      </c>
      <c r="N126" s="6"/>
      <c r="O126" s="5">
        <v>55</v>
      </c>
      <c r="P126" s="27" t="s">
        <v>213</v>
      </c>
      <c r="Q126" s="28"/>
      <c r="R126" s="28"/>
      <c r="S126" s="28"/>
      <c r="T126" s="29"/>
      <c r="U126" s="7"/>
      <c r="V126" s="7"/>
      <c r="W126" s="8" t="s">
        <v>26</v>
      </c>
      <c r="X126" s="17"/>
      <c r="Y126" s="11">
        <f>IFERROR(IF(X126="",0,CEILING((X126/$H126),1)*$H126),"")</f>
        <v>0</v>
      </c>
    </row>
    <row r="127" spans="1:25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3" t="s">
        <v>27</v>
      </c>
      <c r="Q127" s="34"/>
      <c r="R127" s="34"/>
      <c r="S127" s="34"/>
      <c r="T127" s="34"/>
      <c r="U127" s="34"/>
      <c r="V127" s="35"/>
      <c r="W127" s="9" t="s">
        <v>28</v>
      </c>
      <c r="Y127" s="12">
        <f>IFERROR(Y125/H125,"0")+IFERROR(Y126/H126,"0")</f>
        <v>0</v>
      </c>
    </row>
    <row r="128" spans="1: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3" t="s">
        <v>27</v>
      </c>
      <c r="Q128" s="34"/>
      <c r="R128" s="34"/>
      <c r="S128" s="34"/>
      <c r="T128" s="34"/>
      <c r="U128" s="34"/>
      <c r="V128" s="35"/>
      <c r="W128" s="9" t="s">
        <v>26</v>
      </c>
      <c r="Y128" s="12">
        <f>IFERROR(SUM(Y125:Y126),"0")</f>
        <v>0</v>
      </c>
    </row>
    <row r="129" spans="1:25">
      <c r="A129" t="s">
        <v>20</v>
      </c>
    </row>
    <row r="130" spans="1:25">
      <c r="A130" s="2" t="s">
        <v>214</v>
      </c>
      <c r="B130" s="2" t="s">
        <v>215</v>
      </c>
      <c r="C130" s="3">
        <v>4301030895</v>
      </c>
      <c r="D130" s="25">
        <v>4607091387667</v>
      </c>
      <c r="E130" s="26"/>
      <c r="F130" s="4">
        <v>0.9</v>
      </c>
      <c r="G130" s="5">
        <v>10</v>
      </c>
      <c r="H130" s="4">
        <v>9</v>
      </c>
      <c r="I130" s="4">
        <v>9.5850000000000009</v>
      </c>
      <c r="J130" s="5">
        <v>64</v>
      </c>
      <c r="K130" s="5" t="s">
        <v>59</v>
      </c>
      <c r="L130" s="5" t="s">
        <v>60</v>
      </c>
      <c r="M130" s="6" t="s">
        <v>61</v>
      </c>
      <c r="N130" s="6"/>
      <c r="O130" s="5">
        <v>40</v>
      </c>
      <c r="P130" s="27" t="s">
        <v>216</v>
      </c>
      <c r="Q130" s="28"/>
      <c r="R130" s="28"/>
      <c r="S130" s="28"/>
      <c r="T130" s="29"/>
      <c r="U130" s="7"/>
      <c r="V130" s="7"/>
      <c r="W130" s="8" t="s">
        <v>26</v>
      </c>
      <c r="X130" s="17"/>
      <c r="Y130" s="11">
        <f>IFERROR(IF(X130="",0,CEILING((X130/$H130),1)*$H130),"")</f>
        <v>0</v>
      </c>
    </row>
    <row r="131" spans="1:25">
      <c r="A131" s="2" t="s">
        <v>217</v>
      </c>
      <c r="B131" s="2" t="s">
        <v>218</v>
      </c>
      <c r="C131" s="3">
        <v>4301030961</v>
      </c>
      <c r="D131" s="25">
        <v>4607091387636</v>
      </c>
      <c r="E131" s="26"/>
      <c r="F131" s="4">
        <v>0.7</v>
      </c>
      <c r="G131" s="5">
        <v>6</v>
      </c>
      <c r="H131" s="4">
        <v>4.2</v>
      </c>
      <c r="I131" s="4">
        <v>4.47</v>
      </c>
      <c r="J131" s="5">
        <v>182</v>
      </c>
      <c r="K131" s="5" t="s">
        <v>32</v>
      </c>
      <c r="L131" s="5"/>
      <c r="M131" s="6" t="s">
        <v>24</v>
      </c>
      <c r="N131" s="6"/>
      <c r="O131" s="5">
        <v>40</v>
      </c>
      <c r="P131" s="27" t="s">
        <v>219</v>
      </c>
      <c r="Q131" s="28"/>
      <c r="R131" s="28"/>
      <c r="S131" s="28"/>
      <c r="T131" s="29"/>
      <c r="U131" s="7"/>
      <c r="V131" s="7"/>
      <c r="W131" s="8" t="s">
        <v>26</v>
      </c>
      <c r="X131" s="17"/>
      <c r="Y131" s="11">
        <f>IFERROR(IF(X131="",0,CEILING((X131/$H131),1)*$H131),"")</f>
        <v>0</v>
      </c>
    </row>
    <row r="132" spans="1:25">
      <c r="A132" s="2" t="s">
        <v>220</v>
      </c>
      <c r="B132" s="2" t="s">
        <v>221</v>
      </c>
      <c r="C132" s="3">
        <v>4301030963</v>
      </c>
      <c r="D132" s="25">
        <v>4607091382426</v>
      </c>
      <c r="E132" s="26"/>
      <c r="F132" s="4">
        <v>0.9</v>
      </c>
      <c r="G132" s="5">
        <v>10</v>
      </c>
      <c r="H132" s="4">
        <v>9</v>
      </c>
      <c r="I132" s="4">
        <v>9.5850000000000009</v>
      </c>
      <c r="J132" s="5">
        <v>64</v>
      </c>
      <c r="K132" s="5" t="s">
        <v>59</v>
      </c>
      <c r="L132" s="5" t="s">
        <v>60</v>
      </c>
      <c r="M132" s="6" t="s">
        <v>24</v>
      </c>
      <c r="N132" s="6"/>
      <c r="O132" s="5">
        <v>40</v>
      </c>
      <c r="P132" s="27" t="s">
        <v>222</v>
      </c>
      <c r="Q132" s="28"/>
      <c r="R132" s="28"/>
      <c r="S132" s="28"/>
      <c r="T132" s="29"/>
      <c r="U132" s="7"/>
      <c r="V132" s="7"/>
      <c r="W132" s="8" t="s">
        <v>26</v>
      </c>
      <c r="X132" s="17"/>
      <c r="Y132" s="11">
        <f>IFERROR(IF(X132="",0,CEILING((X132/$H132),1)*$H132),"")</f>
        <v>0</v>
      </c>
    </row>
    <row r="133" spans="1:25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3" t="s">
        <v>27</v>
      </c>
      <c r="Q133" s="34"/>
      <c r="R133" s="34"/>
      <c r="S133" s="34"/>
      <c r="T133" s="34"/>
      <c r="U133" s="34"/>
      <c r="V133" s="35"/>
      <c r="W133" s="9" t="s">
        <v>28</v>
      </c>
      <c r="Y133" s="12">
        <f>IFERROR(Y130/H130,"0")+IFERROR(Y131/H131,"0")+IFERROR(Y132/H132,"0")</f>
        <v>0</v>
      </c>
    </row>
    <row r="134" spans="1: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3" t="s">
        <v>27</v>
      </c>
      <c r="Q134" s="34"/>
      <c r="R134" s="34"/>
      <c r="S134" s="34"/>
      <c r="T134" s="34"/>
      <c r="U134" s="34"/>
      <c r="V134" s="35"/>
      <c r="W134" s="9" t="s">
        <v>26</v>
      </c>
      <c r="Y134" s="12">
        <f>IFERROR(SUM(Y130:Y132),"0")</f>
        <v>0</v>
      </c>
    </row>
    <row r="135" spans="1:25">
      <c r="A135" t="s">
        <v>223</v>
      </c>
    </row>
    <row r="136" spans="1:25">
      <c r="A136" t="s">
        <v>224</v>
      </c>
    </row>
    <row r="137" spans="1:25">
      <c r="A137" t="s">
        <v>93</v>
      </c>
    </row>
    <row r="138" spans="1:25">
      <c r="A138" s="2" t="s">
        <v>225</v>
      </c>
      <c r="B138" s="2" t="s">
        <v>226</v>
      </c>
      <c r="C138" s="3">
        <v>4301020323</v>
      </c>
      <c r="D138" s="25">
        <v>4680115886223</v>
      </c>
      <c r="E138" s="26"/>
      <c r="F138" s="4">
        <v>0.33</v>
      </c>
      <c r="G138" s="5">
        <v>6</v>
      </c>
      <c r="H138" s="4">
        <v>1.98</v>
      </c>
      <c r="I138" s="4">
        <v>2.08</v>
      </c>
      <c r="J138" s="5">
        <v>234</v>
      </c>
      <c r="K138" s="5" t="s">
        <v>23</v>
      </c>
      <c r="L138" s="5"/>
      <c r="M138" s="6" t="s">
        <v>24</v>
      </c>
      <c r="N138" s="6"/>
      <c r="O138" s="5">
        <v>40</v>
      </c>
      <c r="P138" s="27" t="s">
        <v>227</v>
      </c>
      <c r="Q138" s="28"/>
      <c r="R138" s="28"/>
      <c r="S138" s="28"/>
      <c r="T138" s="29"/>
      <c r="U138" s="7"/>
      <c r="V138" s="7"/>
      <c r="W138" s="8" t="s">
        <v>26</v>
      </c>
      <c r="X138" s="17"/>
      <c r="Y138" s="11">
        <f>IFERROR(IF(X138="",0,CEILING((X138/$H138),1)*$H138),"")</f>
        <v>0</v>
      </c>
    </row>
    <row r="139" spans="1:25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3" t="s">
        <v>27</v>
      </c>
      <c r="Q139" s="34"/>
      <c r="R139" s="34"/>
      <c r="S139" s="34"/>
      <c r="T139" s="34"/>
      <c r="U139" s="34"/>
      <c r="V139" s="35"/>
      <c r="W139" s="9" t="s">
        <v>28</v>
      </c>
      <c r="Y139" s="12">
        <f>IFERROR(Y138/H138,"0")</f>
        <v>0</v>
      </c>
    </row>
    <row r="140" spans="1: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3" t="s">
        <v>27</v>
      </c>
      <c r="Q140" s="34"/>
      <c r="R140" s="34"/>
      <c r="S140" s="34"/>
      <c r="T140" s="34"/>
      <c r="U140" s="34"/>
      <c r="V140" s="35"/>
      <c r="W140" s="9" t="s">
        <v>26</v>
      </c>
      <c r="Y140" s="12">
        <f>IFERROR(SUM(Y138:Y138),"0")</f>
        <v>0</v>
      </c>
    </row>
    <row r="141" spans="1:25">
      <c r="A141" t="s">
        <v>20</v>
      </c>
    </row>
    <row r="142" spans="1:25">
      <c r="A142" s="2" t="s">
        <v>228</v>
      </c>
      <c r="B142" s="2" t="s">
        <v>229</v>
      </c>
      <c r="C142" s="3">
        <v>4301031191</v>
      </c>
      <c r="D142" s="25">
        <v>4680115880993</v>
      </c>
      <c r="E142" s="26"/>
      <c r="F142" s="4">
        <v>0.7</v>
      </c>
      <c r="G142" s="5">
        <v>6</v>
      </c>
      <c r="H142" s="4">
        <v>4.2</v>
      </c>
      <c r="I142" s="4">
        <v>4.47</v>
      </c>
      <c r="J142" s="5">
        <v>132</v>
      </c>
      <c r="K142" s="5" t="s">
        <v>65</v>
      </c>
      <c r="L142" s="5" t="s">
        <v>66</v>
      </c>
      <c r="M142" s="6" t="s">
        <v>24</v>
      </c>
      <c r="N142" s="6"/>
      <c r="O142" s="5">
        <v>40</v>
      </c>
      <c r="P142" s="27" t="s">
        <v>230</v>
      </c>
      <c r="Q142" s="28"/>
      <c r="R142" s="28"/>
      <c r="S142" s="28"/>
      <c r="T142" s="29"/>
      <c r="U142" s="7"/>
      <c r="V142" s="7"/>
      <c r="W142" s="8" t="s">
        <v>26</v>
      </c>
      <c r="X142" s="17"/>
      <c r="Y142" s="11">
        <f t="shared" ref="Y142:Y150" si="1">IFERROR(IF(X142="",0,CEILING((X142/$H142),1)*$H142),"")</f>
        <v>0</v>
      </c>
    </row>
    <row r="143" spans="1:25">
      <c r="A143" s="2" t="s">
        <v>231</v>
      </c>
      <c r="B143" s="2" t="s">
        <v>232</v>
      </c>
      <c r="C143" s="3">
        <v>4301031204</v>
      </c>
      <c r="D143" s="25">
        <v>4680115881761</v>
      </c>
      <c r="E143" s="26"/>
      <c r="F143" s="4">
        <v>0.7</v>
      </c>
      <c r="G143" s="5">
        <v>6</v>
      </c>
      <c r="H143" s="4">
        <v>4.2</v>
      </c>
      <c r="I143" s="4">
        <v>4.47</v>
      </c>
      <c r="J143" s="5">
        <v>132</v>
      </c>
      <c r="K143" s="5" t="s">
        <v>65</v>
      </c>
      <c r="L143" s="5"/>
      <c r="M143" s="6" t="s">
        <v>24</v>
      </c>
      <c r="N143" s="6"/>
      <c r="O143" s="5">
        <v>40</v>
      </c>
      <c r="P143" s="27" t="s">
        <v>233</v>
      </c>
      <c r="Q143" s="28"/>
      <c r="R143" s="28"/>
      <c r="S143" s="28"/>
      <c r="T143" s="29"/>
      <c r="U143" s="7"/>
      <c r="V143" s="7"/>
      <c r="W143" s="8" t="s">
        <v>26</v>
      </c>
      <c r="X143" s="17"/>
      <c r="Y143" s="11">
        <f t="shared" si="1"/>
        <v>0</v>
      </c>
    </row>
    <row r="144" spans="1:25">
      <c r="A144" s="2" t="s">
        <v>234</v>
      </c>
      <c r="B144" s="2" t="s">
        <v>235</v>
      </c>
      <c r="C144" s="3">
        <v>4301031201</v>
      </c>
      <c r="D144" s="25">
        <v>4680115881563</v>
      </c>
      <c r="E144" s="26"/>
      <c r="F144" s="4">
        <v>0.7</v>
      </c>
      <c r="G144" s="5">
        <v>6</v>
      </c>
      <c r="H144" s="4">
        <v>4.2</v>
      </c>
      <c r="I144" s="4">
        <v>4.41</v>
      </c>
      <c r="J144" s="5">
        <v>132</v>
      </c>
      <c r="K144" s="5" t="s">
        <v>65</v>
      </c>
      <c r="L144" s="5" t="s">
        <v>66</v>
      </c>
      <c r="M144" s="6" t="s">
        <v>24</v>
      </c>
      <c r="N144" s="6"/>
      <c r="O144" s="5">
        <v>40</v>
      </c>
      <c r="P144" s="27" t="s">
        <v>236</v>
      </c>
      <c r="Q144" s="28"/>
      <c r="R144" s="28"/>
      <c r="S144" s="28"/>
      <c r="T144" s="29"/>
      <c r="U144" s="7"/>
      <c r="V144" s="7"/>
      <c r="W144" s="8" t="s">
        <v>26</v>
      </c>
      <c r="X144" s="17"/>
      <c r="Y144" s="11">
        <f t="shared" si="1"/>
        <v>0</v>
      </c>
    </row>
    <row r="145" spans="1:25">
      <c r="A145" s="2" t="s">
        <v>237</v>
      </c>
      <c r="B145" s="2" t="s">
        <v>238</v>
      </c>
      <c r="C145" s="3">
        <v>4301031199</v>
      </c>
      <c r="D145" s="25">
        <v>4680115880986</v>
      </c>
      <c r="E145" s="26"/>
      <c r="F145" s="4">
        <v>0.35</v>
      </c>
      <c r="G145" s="5">
        <v>6</v>
      </c>
      <c r="H145" s="4">
        <v>2.1</v>
      </c>
      <c r="I145" s="4">
        <v>2.23</v>
      </c>
      <c r="J145" s="5">
        <v>234</v>
      </c>
      <c r="K145" s="5" t="s">
        <v>23</v>
      </c>
      <c r="L145" s="5" t="s">
        <v>239</v>
      </c>
      <c r="M145" s="6" t="s">
        <v>24</v>
      </c>
      <c r="N145" s="6"/>
      <c r="O145" s="5">
        <v>40</v>
      </c>
      <c r="P145" s="27" t="s">
        <v>240</v>
      </c>
      <c r="Q145" s="28"/>
      <c r="R145" s="28"/>
      <c r="S145" s="28"/>
      <c r="T145" s="29"/>
      <c r="U145" s="7"/>
      <c r="V145" s="7"/>
      <c r="W145" s="8" t="s">
        <v>26</v>
      </c>
      <c r="X145" s="17"/>
      <c r="Y145" s="11">
        <f t="shared" si="1"/>
        <v>0</v>
      </c>
    </row>
    <row r="146" spans="1:25">
      <c r="A146" s="2" t="s">
        <v>241</v>
      </c>
      <c r="B146" s="2" t="s">
        <v>242</v>
      </c>
      <c r="C146" s="3">
        <v>4301031205</v>
      </c>
      <c r="D146" s="25">
        <v>4680115881785</v>
      </c>
      <c r="E146" s="26"/>
      <c r="F146" s="4">
        <v>0.35</v>
      </c>
      <c r="G146" s="5">
        <v>6</v>
      </c>
      <c r="H146" s="4">
        <v>2.1</v>
      </c>
      <c r="I146" s="4">
        <v>2.23</v>
      </c>
      <c r="J146" s="5">
        <v>234</v>
      </c>
      <c r="K146" s="5" t="s">
        <v>23</v>
      </c>
      <c r="L146" s="5" t="s">
        <v>239</v>
      </c>
      <c r="M146" s="6" t="s">
        <v>24</v>
      </c>
      <c r="N146" s="6"/>
      <c r="O146" s="5">
        <v>40</v>
      </c>
      <c r="P146" s="27" t="s">
        <v>243</v>
      </c>
      <c r="Q146" s="28"/>
      <c r="R146" s="28"/>
      <c r="S146" s="28"/>
      <c r="T146" s="29"/>
      <c r="U146" s="7"/>
      <c r="V146" s="7"/>
      <c r="W146" s="8" t="s">
        <v>26</v>
      </c>
      <c r="X146" s="17"/>
      <c r="Y146" s="11">
        <f t="shared" si="1"/>
        <v>0</v>
      </c>
    </row>
    <row r="147" spans="1:25">
      <c r="A147" s="2" t="s">
        <v>244</v>
      </c>
      <c r="B147" s="2" t="s">
        <v>245</v>
      </c>
      <c r="C147" s="3">
        <v>4301031399</v>
      </c>
      <c r="D147" s="25">
        <v>4680115886537</v>
      </c>
      <c r="E147" s="26"/>
      <c r="F147" s="4">
        <v>0.3</v>
      </c>
      <c r="G147" s="5">
        <v>6</v>
      </c>
      <c r="H147" s="4">
        <v>1.8</v>
      </c>
      <c r="I147" s="4">
        <v>1.93</v>
      </c>
      <c r="J147" s="5">
        <v>234</v>
      </c>
      <c r="K147" s="5" t="s">
        <v>23</v>
      </c>
      <c r="L147" s="5"/>
      <c r="M147" s="6" t="s">
        <v>24</v>
      </c>
      <c r="N147" s="6"/>
      <c r="O147" s="5">
        <v>40</v>
      </c>
      <c r="P147" s="27" t="s">
        <v>246</v>
      </c>
      <c r="Q147" s="28"/>
      <c r="R147" s="28"/>
      <c r="S147" s="28"/>
      <c r="T147" s="29"/>
      <c r="U147" s="7"/>
      <c r="V147" s="7"/>
      <c r="W147" s="8" t="s">
        <v>26</v>
      </c>
      <c r="X147" s="17"/>
      <c r="Y147" s="11">
        <f t="shared" si="1"/>
        <v>0</v>
      </c>
    </row>
    <row r="148" spans="1:25">
      <c r="A148" s="2" t="s">
        <v>247</v>
      </c>
      <c r="B148" s="2" t="s">
        <v>248</v>
      </c>
      <c r="C148" s="3">
        <v>4301031202</v>
      </c>
      <c r="D148" s="25">
        <v>4680115881679</v>
      </c>
      <c r="E148" s="26"/>
      <c r="F148" s="4">
        <v>0.35</v>
      </c>
      <c r="G148" s="5">
        <v>6</v>
      </c>
      <c r="H148" s="4">
        <v>2.1</v>
      </c>
      <c r="I148" s="4">
        <v>2.2000000000000002</v>
      </c>
      <c r="J148" s="5">
        <v>234</v>
      </c>
      <c r="K148" s="5" t="s">
        <v>23</v>
      </c>
      <c r="L148" s="5" t="s">
        <v>239</v>
      </c>
      <c r="M148" s="6" t="s">
        <v>24</v>
      </c>
      <c r="N148" s="6"/>
      <c r="O148" s="5">
        <v>40</v>
      </c>
      <c r="P148" s="27" t="s">
        <v>249</v>
      </c>
      <c r="Q148" s="28"/>
      <c r="R148" s="28"/>
      <c r="S148" s="28"/>
      <c r="T148" s="29"/>
      <c r="U148" s="7"/>
      <c r="V148" s="7"/>
      <c r="W148" s="8" t="s">
        <v>26</v>
      </c>
      <c r="X148" s="17"/>
      <c r="Y148" s="11">
        <f t="shared" si="1"/>
        <v>0</v>
      </c>
    </row>
    <row r="149" spans="1:25">
      <c r="A149" s="2" t="s">
        <v>250</v>
      </c>
      <c r="B149" s="2" t="s">
        <v>251</v>
      </c>
      <c r="C149" s="3">
        <v>4301031158</v>
      </c>
      <c r="D149" s="25">
        <v>4680115880191</v>
      </c>
      <c r="E149" s="26"/>
      <c r="F149" s="4">
        <v>0.4</v>
      </c>
      <c r="G149" s="5">
        <v>6</v>
      </c>
      <c r="H149" s="4">
        <v>2.4</v>
      </c>
      <c r="I149" s="4">
        <v>2.58</v>
      </c>
      <c r="J149" s="5">
        <v>182</v>
      </c>
      <c r="K149" s="5" t="s">
        <v>32</v>
      </c>
      <c r="L149" s="5"/>
      <c r="M149" s="6" t="s">
        <v>24</v>
      </c>
      <c r="N149" s="6"/>
      <c r="O149" s="5">
        <v>40</v>
      </c>
      <c r="P149" s="27" t="s">
        <v>252</v>
      </c>
      <c r="Q149" s="28"/>
      <c r="R149" s="28"/>
      <c r="S149" s="28"/>
      <c r="T149" s="29"/>
      <c r="U149" s="7"/>
      <c r="V149" s="7"/>
      <c r="W149" s="8" t="s">
        <v>26</v>
      </c>
      <c r="X149" s="17"/>
      <c r="Y149" s="11">
        <f t="shared" si="1"/>
        <v>0</v>
      </c>
    </row>
    <row r="150" spans="1:25">
      <c r="A150" s="2" t="s">
        <v>253</v>
      </c>
      <c r="B150" s="2" t="s">
        <v>254</v>
      </c>
      <c r="C150" s="3">
        <v>4301031245</v>
      </c>
      <c r="D150" s="25">
        <v>4680115883963</v>
      </c>
      <c r="E150" s="26"/>
      <c r="F150" s="4">
        <v>0.28000000000000003</v>
      </c>
      <c r="G150" s="5">
        <v>6</v>
      </c>
      <c r="H150" s="4">
        <v>1.68</v>
      </c>
      <c r="I150" s="4">
        <v>1.78</v>
      </c>
      <c r="J150" s="5">
        <v>234</v>
      </c>
      <c r="K150" s="5" t="s">
        <v>23</v>
      </c>
      <c r="L150" s="5"/>
      <c r="M150" s="6" t="s">
        <v>24</v>
      </c>
      <c r="N150" s="6"/>
      <c r="O150" s="5">
        <v>40</v>
      </c>
      <c r="P150" s="27" t="s">
        <v>255</v>
      </c>
      <c r="Q150" s="28"/>
      <c r="R150" s="28"/>
      <c r="S150" s="28"/>
      <c r="T150" s="29"/>
      <c r="U150" s="7"/>
      <c r="V150" s="7"/>
      <c r="W150" s="8" t="s">
        <v>26</v>
      </c>
      <c r="X150" s="17"/>
      <c r="Y150" s="11">
        <f t="shared" si="1"/>
        <v>0</v>
      </c>
    </row>
    <row r="151" spans="1:25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3" t="s">
        <v>27</v>
      </c>
      <c r="Q151" s="34"/>
      <c r="R151" s="34"/>
      <c r="S151" s="34"/>
      <c r="T151" s="34"/>
      <c r="U151" s="34"/>
      <c r="V151" s="35"/>
      <c r="W151" s="9" t="s">
        <v>28</v>
      </c>
      <c r="Y151" s="12">
        <f>IFERROR(Y142/H142,"0")+IFERROR(Y143/H143,"0")+IFERROR(Y144/H144,"0")+IFERROR(Y145/H145,"0")+IFERROR(Y146/H146,"0")+IFERROR(Y147/H147,"0")+IFERROR(Y148/H148,"0")+IFERROR(Y149/H149,"0")+IFERROR(Y150/H150,"0")</f>
        <v>0</v>
      </c>
    </row>
    <row r="152" spans="1: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3" t="s">
        <v>27</v>
      </c>
      <c r="Q152" s="34"/>
      <c r="R152" s="34"/>
      <c r="S152" s="34"/>
      <c r="T152" s="34"/>
      <c r="U152" s="34"/>
      <c r="V152" s="35"/>
      <c r="W152" s="9" t="s">
        <v>26</v>
      </c>
      <c r="Y152" s="12">
        <f>IFERROR(SUM(Y142:Y150),"0")</f>
        <v>0</v>
      </c>
    </row>
    <row r="153" spans="1:25">
      <c r="A153" t="s">
        <v>49</v>
      </c>
    </row>
    <row r="154" spans="1:25">
      <c r="A154" s="2" t="s">
        <v>256</v>
      </c>
      <c r="B154" s="2" t="s">
        <v>257</v>
      </c>
      <c r="C154" s="3">
        <v>4301032053</v>
      </c>
      <c r="D154" s="25">
        <v>4680115886780</v>
      </c>
      <c r="E154" s="26"/>
      <c r="F154" s="4">
        <v>7.0000000000000007E-2</v>
      </c>
      <c r="G154" s="5">
        <v>18</v>
      </c>
      <c r="H154" s="4">
        <v>1.26</v>
      </c>
      <c r="I154" s="4">
        <v>1.45</v>
      </c>
      <c r="J154" s="5">
        <v>216</v>
      </c>
      <c r="K154" s="5" t="s">
        <v>258</v>
      </c>
      <c r="L154" s="5"/>
      <c r="M154" s="6" t="s">
        <v>259</v>
      </c>
      <c r="N154" s="6"/>
      <c r="O154" s="5">
        <v>60</v>
      </c>
      <c r="P154" s="27" t="s">
        <v>260</v>
      </c>
      <c r="Q154" s="28"/>
      <c r="R154" s="28"/>
      <c r="S154" s="28"/>
      <c r="T154" s="29"/>
      <c r="U154" s="7"/>
      <c r="V154" s="7"/>
      <c r="W154" s="8" t="s">
        <v>26</v>
      </c>
      <c r="X154" s="17"/>
      <c r="Y154" s="11">
        <f>IFERROR(IF(X154="",0,CEILING((X154/$H154),1)*$H154),"")</f>
        <v>0</v>
      </c>
    </row>
    <row r="155" spans="1:25">
      <c r="A155" s="2" t="s">
        <v>261</v>
      </c>
      <c r="B155" s="2" t="s">
        <v>262</v>
      </c>
      <c r="C155" s="3">
        <v>4301032051</v>
      </c>
      <c r="D155" s="25">
        <v>4680115886742</v>
      </c>
      <c r="E155" s="26"/>
      <c r="F155" s="4">
        <v>7.0000000000000007E-2</v>
      </c>
      <c r="G155" s="5">
        <v>18</v>
      </c>
      <c r="H155" s="4">
        <v>1.26</v>
      </c>
      <c r="I155" s="4">
        <v>1.45</v>
      </c>
      <c r="J155" s="5">
        <v>216</v>
      </c>
      <c r="K155" s="5" t="s">
        <v>258</v>
      </c>
      <c r="L155" s="5"/>
      <c r="M155" s="6" t="s">
        <v>259</v>
      </c>
      <c r="N155" s="6"/>
      <c r="O155" s="5">
        <v>90</v>
      </c>
      <c r="P155" s="27" t="s">
        <v>263</v>
      </c>
      <c r="Q155" s="28"/>
      <c r="R155" s="28"/>
      <c r="S155" s="28"/>
      <c r="T155" s="29"/>
      <c r="U155" s="7"/>
      <c r="V155" s="7"/>
      <c r="W155" s="8" t="s">
        <v>26</v>
      </c>
      <c r="X155" s="17"/>
      <c r="Y155" s="11">
        <f>IFERROR(IF(X155="",0,CEILING((X155/$H155),1)*$H155),"")</f>
        <v>0</v>
      </c>
    </row>
    <row r="156" spans="1:25">
      <c r="A156" s="2" t="s">
        <v>264</v>
      </c>
      <c r="B156" s="2" t="s">
        <v>265</v>
      </c>
      <c r="C156" s="3">
        <v>4301032052</v>
      </c>
      <c r="D156" s="25">
        <v>4680115886766</v>
      </c>
      <c r="E156" s="26"/>
      <c r="F156" s="4">
        <v>7.0000000000000007E-2</v>
      </c>
      <c r="G156" s="5">
        <v>18</v>
      </c>
      <c r="H156" s="4">
        <v>1.26</v>
      </c>
      <c r="I156" s="4">
        <v>1.45</v>
      </c>
      <c r="J156" s="5">
        <v>216</v>
      </c>
      <c r="K156" s="5" t="s">
        <v>258</v>
      </c>
      <c r="L156" s="5"/>
      <c r="M156" s="6" t="s">
        <v>259</v>
      </c>
      <c r="N156" s="6"/>
      <c r="O156" s="5">
        <v>90</v>
      </c>
      <c r="P156" s="27" t="s">
        <v>266</v>
      </c>
      <c r="Q156" s="28"/>
      <c r="R156" s="28"/>
      <c r="S156" s="28"/>
      <c r="T156" s="29"/>
      <c r="U156" s="7"/>
      <c r="V156" s="7"/>
      <c r="W156" s="8" t="s">
        <v>26</v>
      </c>
      <c r="X156" s="17"/>
      <c r="Y156" s="11">
        <f>IFERROR(IF(X156="",0,CEILING((X156/$H156),1)*$H156),"")</f>
        <v>0</v>
      </c>
    </row>
    <row r="157" spans="1:25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3" t="s">
        <v>27</v>
      </c>
      <c r="Q157" s="34"/>
      <c r="R157" s="34"/>
      <c r="S157" s="34"/>
      <c r="T157" s="34"/>
      <c r="U157" s="34"/>
      <c r="V157" s="35"/>
      <c r="W157" s="9" t="s">
        <v>28</v>
      </c>
      <c r="Y157" s="12">
        <f>IFERROR(Y154/H154,"0")+IFERROR(Y155/H155,"0")+IFERROR(Y156/H156,"0")</f>
        <v>0</v>
      </c>
    </row>
    <row r="158" spans="1: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3" t="s">
        <v>27</v>
      </c>
      <c r="Q158" s="34"/>
      <c r="R158" s="34"/>
      <c r="S158" s="34"/>
      <c r="T158" s="34"/>
      <c r="U158" s="34"/>
      <c r="V158" s="35"/>
      <c r="W158" s="9" t="s">
        <v>26</v>
      </c>
      <c r="Y158" s="12">
        <f>IFERROR(SUM(Y154:Y156),"0")</f>
        <v>0</v>
      </c>
    </row>
    <row r="159" spans="1:25">
      <c r="A159" t="s">
        <v>267</v>
      </c>
    </row>
    <row r="160" spans="1:25">
      <c r="A160" s="2" t="s">
        <v>268</v>
      </c>
      <c r="B160" s="2" t="s">
        <v>269</v>
      </c>
      <c r="C160" s="3">
        <v>4301170013</v>
      </c>
      <c r="D160" s="25">
        <v>4680115886797</v>
      </c>
      <c r="E160" s="26"/>
      <c r="F160" s="4">
        <v>7.0000000000000007E-2</v>
      </c>
      <c r="G160" s="5">
        <v>18</v>
      </c>
      <c r="H160" s="4">
        <v>1.26</v>
      </c>
      <c r="I160" s="4">
        <v>1.45</v>
      </c>
      <c r="J160" s="5">
        <v>216</v>
      </c>
      <c r="K160" s="5" t="s">
        <v>258</v>
      </c>
      <c r="L160" s="5"/>
      <c r="M160" s="6" t="s">
        <v>259</v>
      </c>
      <c r="N160" s="6"/>
      <c r="O160" s="5">
        <v>90</v>
      </c>
      <c r="P160" s="27" t="s">
        <v>270</v>
      </c>
      <c r="Q160" s="28"/>
      <c r="R160" s="28"/>
      <c r="S160" s="28"/>
      <c r="T160" s="29"/>
      <c r="U160" s="7"/>
      <c r="V160" s="7"/>
      <c r="W160" s="8" t="s">
        <v>26</v>
      </c>
      <c r="X160" s="17"/>
      <c r="Y160" s="11">
        <f>IFERROR(IF(X160="",0,CEILING((X160/$H160),1)*$H160),"")</f>
        <v>0</v>
      </c>
    </row>
    <row r="161" spans="1:25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2"/>
      <c r="P161" s="33" t="s">
        <v>27</v>
      </c>
      <c r="Q161" s="34"/>
      <c r="R161" s="34"/>
      <c r="S161" s="34"/>
      <c r="T161" s="34"/>
      <c r="U161" s="34"/>
      <c r="V161" s="35"/>
      <c r="W161" s="9" t="s">
        <v>28</v>
      </c>
      <c r="Y161" s="12">
        <f>IFERROR(Y160/H160,"0")</f>
        <v>0</v>
      </c>
    </row>
    <row r="162" spans="1: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2"/>
      <c r="P162" s="33" t="s">
        <v>27</v>
      </c>
      <c r="Q162" s="34"/>
      <c r="R162" s="34"/>
      <c r="S162" s="34"/>
      <c r="T162" s="34"/>
      <c r="U162" s="34"/>
      <c r="V162" s="35"/>
      <c r="W162" s="9" t="s">
        <v>26</v>
      </c>
      <c r="Y162" s="12">
        <f>IFERROR(SUM(Y160:Y160),"0")</f>
        <v>0</v>
      </c>
    </row>
    <row r="163" spans="1:25">
      <c r="A163" t="s">
        <v>271</v>
      </c>
    </row>
    <row r="164" spans="1:25">
      <c r="A164" t="s">
        <v>56</v>
      </c>
    </row>
    <row r="165" spans="1:25">
      <c r="A165" s="2" t="s">
        <v>272</v>
      </c>
      <c r="B165" s="2" t="s">
        <v>273</v>
      </c>
      <c r="C165" s="3">
        <v>4301011450</v>
      </c>
      <c r="D165" s="25">
        <v>4680115881402</v>
      </c>
      <c r="E165" s="26"/>
      <c r="F165" s="4">
        <v>1.35</v>
      </c>
      <c r="G165" s="5">
        <v>8</v>
      </c>
      <c r="H165" s="4">
        <v>10.8</v>
      </c>
      <c r="I165" s="4">
        <v>11.234999999999999</v>
      </c>
      <c r="J165" s="5">
        <v>64</v>
      </c>
      <c r="K165" s="5" t="s">
        <v>59</v>
      </c>
      <c r="L165" s="5"/>
      <c r="M165" s="6" t="s">
        <v>61</v>
      </c>
      <c r="N165" s="6"/>
      <c r="O165" s="5">
        <v>55</v>
      </c>
      <c r="P165" s="27" t="s">
        <v>274</v>
      </c>
      <c r="Q165" s="28"/>
      <c r="R165" s="28"/>
      <c r="S165" s="28"/>
      <c r="T165" s="29"/>
      <c r="U165" s="7"/>
      <c r="V165" s="7"/>
      <c r="W165" s="8" t="s">
        <v>26</v>
      </c>
      <c r="X165" s="17"/>
      <c r="Y165" s="11">
        <f>IFERROR(IF(X165="",0,CEILING((X165/$H165),1)*$H165),"")</f>
        <v>0</v>
      </c>
    </row>
    <row r="166" spans="1:25">
      <c r="A166" s="2" t="s">
        <v>275</v>
      </c>
      <c r="B166" s="2" t="s">
        <v>276</v>
      </c>
      <c r="C166" s="3">
        <v>4301011768</v>
      </c>
      <c r="D166" s="25">
        <v>4680115881396</v>
      </c>
      <c r="E166" s="26"/>
      <c r="F166" s="4">
        <v>0.45</v>
      </c>
      <c r="G166" s="5">
        <v>6</v>
      </c>
      <c r="H166" s="4">
        <v>2.7</v>
      </c>
      <c r="I166" s="4">
        <v>2.88</v>
      </c>
      <c r="J166" s="5">
        <v>182</v>
      </c>
      <c r="K166" s="5" t="s">
        <v>32</v>
      </c>
      <c r="L166" s="5" t="s">
        <v>44</v>
      </c>
      <c r="M166" s="6" t="s">
        <v>61</v>
      </c>
      <c r="N166" s="6"/>
      <c r="O166" s="5">
        <v>55</v>
      </c>
      <c r="P166" s="27" t="s">
        <v>277</v>
      </c>
      <c r="Q166" s="28"/>
      <c r="R166" s="28"/>
      <c r="S166" s="28"/>
      <c r="T166" s="29"/>
      <c r="U166" s="7"/>
      <c r="V166" s="7"/>
      <c r="W166" s="8" t="s">
        <v>26</v>
      </c>
      <c r="X166" s="17"/>
      <c r="Y166" s="11">
        <f>IFERROR(IF(X166="",0,CEILING((X166/$H166),1)*$H166),"")</f>
        <v>0</v>
      </c>
    </row>
    <row r="167" spans="1:25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2"/>
      <c r="P167" s="33" t="s">
        <v>27</v>
      </c>
      <c r="Q167" s="34"/>
      <c r="R167" s="34"/>
      <c r="S167" s="34"/>
      <c r="T167" s="34"/>
      <c r="U167" s="34"/>
      <c r="V167" s="35"/>
      <c r="W167" s="9" t="s">
        <v>28</v>
      </c>
      <c r="Y167" s="12">
        <f>IFERROR(Y165/H165,"0")+IFERROR(Y166/H166,"0")</f>
        <v>0</v>
      </c>
    </row>
    <row r="168" spans="1: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2"/>
      <c r="P168" s="33" t="s">
        <v>27</v>
      </c>
      <c r="Q168" s="34"/>
      <c r="R168" s="34"/>
      <c r="S168" s="34"/>
      <c r="T168" s="34"/>
      <c r="U168" s="34"/>
      <c r="V168" s="35"/>
      <c r="W168" s="9" t="s">
        <v>26</v>
      </c>
      <c r="Y168" s="12">
        <f>IFERROR(SUM(Y165:Y166),"0")</f>
        <v>0</v>
      </c>
    </row>
    <row r="169" spans="1:25">
      <c r="A169" t="s">
        <v>93</v>
      </c>
    </row>
    <row r="170" spans="1:25">
      <c r="A170" s="2" t="s">
        <v>278</v>
      </c>
      <c r="B170" s="2" t="s">
        <v>279</v>
      </c>
      <c r="C170" s="3">
        <v>4301020261</v>
      </c>
      <c r="D170" s="25">
        <v>4680115882935</v>
      </c>
      <c r="E170" s="26"/>
      <c r="F170" s="4">
        <v>1.35</v>
      </c>
      <c r="G170" s="5">
        <v>8</v>
      </c>
      <c r="H170" s="4">
        <v>10.8</v>
      </c>
      <c r="I170" s="4">
        <v>11.234999999999999</v>
      </c>
      <c r="J170" s="5">
        <v>64</v>
      </c>
      <c r="K170" s="5" t="s">
        <v>59</v>
      </c>
      <c r="L170" s="5"/>
      <c r="M170" s="6" t="s">
        <v>61</v>
      </c>
      <c r="N170" s="6"/>
      <c r="O170" s="5">
        <v>50</v>
      </c>
      <c r="P170" s="27" t="s">
        <v>280</v>
      </c>
      <c r="Q170" s="28"/>
      <c r="R170" s="28"/>
      <c r="S170" s="28"/>
      <c r="T170" s="29"/>
      <c r="U170" s="7"/>
      <c r="V170" s="7"/>
      <c r="W170" s="8" t="s">
        <v>26</v>
      </c>
      <c r="X170" s="17"/>
      <c r="Y170" s="11">
        <f>IFERROR(IF(X170="",0,CEILING((X170/$H170),1)*$H170),"")</f>
        <v>0</v>
      </c>
    </row>
    <row r="171" spans="1:25">
      <c r="A171" s="2" t="s">
        <v>281</v>
      </c>
      <c r="B171" s="2" t="s">
        <v>282</v>
      </c>
      <c r="C171" s="3">
        <v>4301020220</v>
      </c>
      <c r="D171" s="25">
        <v>4680115880764</v>
      </c>
      <c r="E171" s="26"/>
      <c r="F171" s="4">
        <v>0.35</v>
      </c>
      <c r="G171" s="5">
        <v>6</v>
      </c>
      <c r="H171" s="4">
        <v>2.1</v>
      </c>
      <c r="I171" s="4">
        <v>2.2799999999999998</v>
      </c>
      <c r="J171" s="5">
        <v>182</v>
      </c>
      <c r="K171" s="5" t="s">
        <v>32</v>
      </c>
      <c r="L171" s="5"/>
      <c r="M171" s="6" t="s">
        <v>61</v>
      </c>
      <c r="N171" s="6"/>
      <c r="O171" s="5">
        <v>50</v>
      </c>
      <c r="P171" s="27" t="s">
        <v>283</v>
      </c>
      <c r="Q171" s="28"/>
      <c r="R171" s="28"/>
      <c r="S171" s="28"/>
      <c r="T171" s="29"/>
      <c r="U171" s="7"/>
      <c r="V171" s="7"/>
      <c r="W171" s="8" t="s">
        <v>26</v>
      </c>
      <c r="X171" s="17"/>
      <c r="Y171" s="11">
        <f>IFERROR(IF(X171="",0,CEILING((X171/$H171),1)*$H171),"")</f>
        <v>0</v>
      </c>
    </row>
    <row r="172" spans="1:25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2"/>
      <c r="P172" s="33" t="s">
        <v>27</v>
      </c>
      <c r="Q172" s="34"/>
      <c r="R172" s="34"/>
      <c r="S172" s="34"/>
      <c r="T172" s="34"/>
      <c r="U172" s="34"/>
      <c r="V172" s="35"/>
      <c r="W172" s="9" t="s">
        <v>28</v>
      </c>
      <c r="Y172" s="12">
        <f>IFERROR(Y170/H170,"0")+IFERROR(Y171/H171,"0")</f>
        <v>0</v>
      </c>
    </row>
    <row r="173" spans="1: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2"/>
      <c r="P173" s="33" t="s">
        <v>27</v>
      </c>
      <c r="Q173" s="34"/>
      <c r="R173" s="34"/>
      <c r="S173" s="34"/>
      <c r="T173" s="34"/>
      <c r="U173" s="34"/>
      <c r="V173" s="35"/>
      <c r="W173" s="9" t="s">
        <v>26</v>
      </c>
      <c r="Y173" s="12">
        <f>IFERROR(SUM(Y170:Y171),"0")</f>
        <v>0</v>
      </c>
    </row>
    <row r="174" spans="1:25">
      <c r="A174" t="s">
        <v>20</v>
      </c>
    </row>
    <row r="175" spans="1:25">
      <c r="A175" s="2" t="s">
        <v>284</v>
      </c>
      <c r="B175" s="2" t="s">
        <v>285</v>
      </c>
      <c r="C175" s="3">
        <v>4301031224</v>
      </c>
      <c r="D175" s="25">
        <v>4680115882683</v>
      </c>
      <c r="E175" s="26"/>
      <c r="F175" s="4">
        <v>0.9</v>
      </c>
      <c r="G175" s="5">
        <v>6</v>
      </c>
      <c r="H175" s="4">
        <v>5.4</v>
      </c>
      <c r="I175" s="4">
        <v>5.61</v>
      </c>
      <c r="J175" s="5">
        <v>132</v>
      </c>
      <c r="K175" s="5" t="s">
        <v>65</v>
      </c>
      <c r="L175" s="5" t="s">
        <v>66</v>
      </c>
      <c r="M175" s="6" t="s">
        <v>24</v>
      </c>
      <c r="N175" s="6"/>
      <c r="O175" s="5">
        <v>40</v>
      </c>
      <c r="P175" s="27" t="s">
        <v>286</v>
      </c>
      <c r="Q175" s="28"/>
      <c r="R175" s="28"/>
      <c r="S175" s="28"/>
      <c r="T175" s="29"/>
      <c r="U175" s="7"/>
      <c r="V175" s="7"/>
      <c r="W175" s="8" t="s">
        <v>26</v>
      </c>
      <c r="X175" s="17"/>
      <c r="Y175" s="11">
        <f t="shared" ref="Y175:Y182" si="2">IFERROR(IF(X175="",0,CEILING((X175/$H175),1)*$H175),"")</f>
        <v>0</v>
      </c>
    </row>
    <row r="176" spans="1:25">
      <c r="A176" s="2" t="s">
        <v>287</v>
      </c>
      <c r="B176" s="2" t="s">
        <v>288</v>
      </c>
      <c r="C176" s="3">
        <v>4301031230</v>
      </c>
      <c r="D176" s="25">
        <v>4680115882690</v>
      </c>
      <c r="E176" s="26"/>
      <c r="F176" s="4">
        <v>0.9</v>
      </c>
      <c r="G176" s="5">
        <v>6</v>
      </c>
      <c r="H176" s="4">
        <v>5.4</v>
      </c>
      <c r="I176" s="4">
        <v>5.61</v>
      </c>
      <c r="J176" s="5">
        <v>132</v>
      </c>
      <c r="K176" s="5" t="s">
        <v>65</v>
      </c>
      <c r="L176" s="5" t="s">
        <v>66</v>
      </c>
      <c r="M176" s="6" t="s">
        <v>24</v>
      </c>
      <c r="N176" s="6"/>
      <c r="O176" s="5">
        <v>40</v>
      </c>
      <c r="P176" s="27" t="s">
        <v>289</v>
      </c>
      <c r="Q176" s="28"/>
      <c r="R176" s="28"/>
      <c r="S176" s="28"/>
      <c r="T176" s="29"/>
      <c r="U176" s="7"/>
      <c r="V176" s="7"/>
      <c r="W176" s="8" t="s">
        <v>26</v>
      </c>
      <c r="X176" s="17"/>
      <c r="Y176" s="11">
        <f t="shared" si="2"/>
        <v>0</v>
      </c>
    </row>
    <row r="177" spans="1:25">
      <c r="A177" s="2" t="s">
        <v>290</v>
      </c>
      <c r="B177" s="2" t="s">
        <v>291</v>
      </c>
      <c r="C177" s="3">
        <v>4301031220</v>
      </c>
      <c r="D177" s="25">
        <v>4680115882669</v>
      </c>
      <c r="E177" s="26"/>
      <c r="F177" s="4">
        <v>0.9</v>
      </c>
      <c r="G177" s="5">
        <v>6</v>
      </c>
      <c r="H177" s="4">
        <v>5.4</v>
      </c>
      <c r="I177" s="4">
        <v>5.61</v>
      </c>
      <c r="J177" s="5">
        <v>132</v>
      </c>
      <c r="K177" s="5" t="s">
        <v>65</v>
      </c>
      <c r="L177" s="5" t="s">
        <v>66</v>
      </c>
      <c r="M177" s="6" t="s">
        <v>24</v>
      </c>
      <c r="N177" s="6"/>
      <c r="O177" s="5">
        <v>40</v>
      </c>
      <c r="P177" s="27" t="s">
        <v>292</v>
      </c>
      <c r="Q177" s="28"/>
      <c r="R177" s="28"/>
      <c r="S177" s="28"/>
      <c r="T177" s="29"/>
      <c r="U177" s="7"/>
      <c r="V177" s="7"/>
      <c r="W177" s="8" t="s">
        <v>26</v>
      </c>
      <c r="X177" s="17"/>
      <c r="Y177" s="11">
        <f t="shared" si="2"/>
        <v>0</v>
      </c>
    </row>
    <row r="178" spans="1:25">
      <c r="A178" s="2" t="s">
        <v>293</v>
      </c>
      <c r="B178" s="2" t="s">
        <v>294</v>
      </c>
      <c r="C178" s="3">
        <v>4301031221</v>
      </c>
      <c r="D178" s="25">
        <v>4680115882676</v>
      </c>
      <c r="E178" s="26"/>
      <c r="F178" s="4">
        <v>0.9</v>
      </c>
      <c r="G178" s="5">
        <v>6</v>
      </c>
      <c r="H178" s="4">
        <v>5.4</v>
      </c>
      <c r="I178" s="4">
        <v>5.61</v>
      </c>
      <c r="J178" s="5">
        <v>132</v>
      </c>
      <c r="K178" s="5" t="s">
        <v>65</v>
      </c>
      <c r="L178" s="5" t="s">
        <v>66</v>
      </c>
      <c r="M178" s="6" t="s">
        <v>24</v>
      </c>
      <c r="N178" s="6"/>
      <c r="O178" s="5">
        <v>40</v>
      </c>
      <c r="P178" s="27" t="s">
        <v>295</v>
      </c>
      <c r="Q178" s="28"/>
      <c r="R178" s="28"/>
      <c r="S178" s="28"/>
      <c r="T178" s="29"/>
      <c r="U178" s="7"/>
      <c r="V178" s="7"/>
      <c r="W178" s="8" t="s">
        <v>26</v>
      </c>
      <c r="X178" s="17"/>
      <c r="Y178" s="11">
        <f t="shared" si="2"/>
        <v>0</v>
      </c>
    </row>
    <row r="179" spans="1:25">
      <c r="A179" s="2" t="s">
        <v>296</v>
      </c>
      <c r="B179" s="2" t="s">
        <v>297</v>
      </c>
      <c r="C179" s="3">
        <v>4301031223</v>
      </c>
      <c r="D179" s="25">
        <v>4680115884014</v>
      </c>
      <c r="E179" s="26"/>
      <c r="F179" s="4">
        <v>0.3</v>
      </c>
      <c r="G179" s="5">
        <v>6</v>
      </c>
      <c r="H179" s="4">
        <v>1.8</v>
      </c>
      <c r="I179" s="4">
        <v>1.93</v>
      </c>
      <c r="J179" s="5">
        <v>234</v>
      </c>
      <c r="K179" s="5" t="s">
        <v>23</v>
      </c>
      <c r="L179" s="5" t="s">
        <v>239</v>
      </c>
      <c r="M179" s="6" t="s">
        <v>24</v>
      </c>
      <c r="N179" s="6"/>
      <c r="O179" s="5">
        <v>40</v>
      </c>
      <c r="P179" s="27" t="s">
        <v>298</v>
      </c>
      <c r="Q179" s="28"/>
      <c r="R179" s="28"/>
      <c r="S179" s="28"/>
      <c r="T179" s="29"/>
      <c r="U179" s="7"/>
      <c r="V179" s="7"/>
      <c r="W179" s="8" t="s">
        <v>26</v>
      </c>
      <c r="X179" s="17"/>
      <c r="Y179" s="11">
        <f t="shared" si="2"/>
        <v>0</v>
      </c>
    </row>
    <row r="180" spans="1:25">
      <c r="A180" s="2" t="s">
        <v>299</v>
      </c>
      <c r="B180" s="2" t="s">
        <v>300</v>
      </c>
      <c r="C180" s="3">
        <v>4301031222</v>
      </c>
      <c r="D180" s="25">
        <v>4680115884007</v>
      </c>
      <c r="E180" s="26"/>
      <c r="F180" s="4">
        <v>0.3</v>
      </c>
      <c r="G180" s="5">
        <v>6</v>
      </c>
      <c r="H180" s="4">
        <v>1.8</v>
      </c>
      <c r="I180" s="4">
        <v>1.9</v>
      </c>
      <c r="J180" s="5">
        <v>234</v>
      </c>
      <c r="K180" s="5" t="s">
        <v>23</v>
      </c>
      <c r="L180" s="5" t="s">
        <v>239</v>
      </c>
      <c r="M180" s="6" t="s">
        <v>24</v>
      </c>
      <c r="N180" s="6"/>
      <c r="O180" s="5">
        <v>40</v>
      </c>
      <c r="P180" s="27" t="s">
        <v>301</v>
      </c>
      <c r="Q180" s="28"/>
      <c r="R180" s="28"/>
      <c r="S180" s="28"/>
      <c r="T180" s="29"/>
      <c r="U180" s="7"/>
      <c r="V180" s="7"/>
      <c r="W180" s="8" t="s">
        <v>26</v>
      </c>
      <c r="X180" s="17"/>
      <c r="Y180" s="11">
        <f t="shared" si="2"/>
        <v>0</v>
      </c>
    </row>
    <row r="181" spans="1:25">
      <c r="A181" s="2" t="s">
        <v>302</v>
      </c>
      <c r="B181" s="2" t="s">
        <v>303</v>
      </c>
      <c r="C181" s="3">
        <v>4301031229</v>
      </c>
      <c r="D181" s="25">
        <v>4680115884038</v>
      </c>
      <c r="E181" s="26"/>
      <c r="F181" s="4">
        <v>0.3</v>
      </c>
      <c r="G181" s="5">
        <v>6</v>
      </c>
      <c r="H181" s="4">
        <v>1.8</v>
      </c>
      <c r="I181" s="4">
        <v>1.9</v>
      </c>
      <c r="J181" s="5">
        <v>234</v>
      </c>
      <c r="K181" s="5" t="s">
        <v>23</v>
      </c>
      <c r="L181" s="5"/>
      <c r="M181" s="6" t="s">
        <v>24</v>
      </c>
      <c r="N181" s="6"/>
      <c r="O181" s="5">
        <v>40</v>
      </c>
      <c r="P181" s="27" t="s">
        <v>304</v>
      </c>
      <c r="Q181" s="28"/>
      <c r="R181" s="28"/>
      <c r="S181" s="28"/>
      <c r="T181" s="29"/>
      <c r="U181" s="7"/>
      <c r="V181" s="7"/>
      <c r="W181" s="8" t="s">
        <v>26</v>
      </c>
      <c r="X181" s="17"/>
      <c r="Y181" s="11">
        <f t="shared" si="2"/>
        <v>0</v>
      </c>
    </row>
    <row r="182" spans="1:25">
      <c r="A182" s="2" t="s">
        <v>305</v>
      </c>
      <c r="B182" s="2" t="s">
        <v>306</v>
      </c>
      <c r="C182" s="3">
        <v>4301031225</v>
      </c>
      <c r="D182" s="25">
        <v>4680115884021</v>
      </c>
      <c r="E182" s="26"/>
      <c r="F182" s="4">
        <v>0.3</v>
      </c>
      <c r="G182" s="5">
        <v>6</v>
      </c>
      <c r="H182" s="4">
        <v>1.8</v>
      </c>
      <c r="I182" s="4">
        <v>1.9</v>
      </c>
      <c r="J182" s="5">
        <v>234</v>
      </c>
      <c r="K182" s="5" t="s">
        <v>23</v>
      </c>
      <c r="L182" s="5" t="s">
        <v>239</v>
      </c>
      <c r="M182" s="6" t="s">
        <v>24</v>
      </c>
      <c r="N182" s="6"/>
      <c r="O182" s="5">
        <v>40</v>
      </c>
      <c r="P182" s="27" t="s">
        <v>307</v>
      </c>
      <c r="Q182" s="28"/>
      <c r="R182" s="28"/>
      <c r="S182" s="28"/>
      <c r="T182" s="29"/>
      <c r="U182" s="7"/>
      <c r="V182" s="7"/>
      <c r="W182" s="8" t="s">
        <v>26</v>
      </c>
      <c r="X182" s="17"/>
      <c r="Y182" s="11">
        <f t="shared" si="2"/>
        <v>0</v>
      </c>
    </row>
    <row r="183" spans="1:25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2"/>
      <c r="P183" s="33" t="s">
        <v>27</v>
      </c>
      <c r="Q183" s="34"/>
      <c r="R183" s="34"/>
      <c r="S183" s="34"/>
      <c r="T183" s="34"/>
      <c r="U183" s="34"/>
      <c r="V183" s="35"/>
      <c r="W183" s="9" t="s">
        <v>28</v>
      </c>
      <c r="Y183" s="12">
        <f>IFERROR(Y175/H175,"0")+IFERROR(Y176/H176,"0")+IFERROR(Y177/H177,"0")+IFERROR(Y178/H178,"0")+IFERROR(Y179/H179,"0")+IFERROR(Y180/H180,"0")+IFERROR(Y181/H181,"0")+IFERROR(Y182/H182,"0")</f>
        <v>0</v>
      </c>
    </row>
    <row r="184" spans="1: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2"/>
      <c r="P184" s="33" t="s">
        <v>27</v>
      </c>
      <c r="Q184" s="34"/>
      <c r="R184" s="34"/>
      <c r="S184" s="34"/>
      <c r="T184" s="34"/>
      <c r="U184" s="34"/>
      <c r="V184" s="35"/>
      <c r="W184" s="9" t="s">
        <v>26</v>
      </c>
      <c r="Y184" s="12">
        <f>IFERROR(SUM(Y175:Y182),"0")</f>
        <v>0</v>
      </c>
    </row>
    <row r="185" spans="1:25">
      <c r="A185" t="s">
        <v>29</v>
      </c>
    </row>
    <row r="186" spans="1:25">
      <c r="A186" s="2" t="s">
        <v>308</v>
      </c>
      <c r="B186" s="2" t="s">
        <v>309</v>
      </c>
      <c r="C186" s="3">
        <v>4301051408</v>
      </c>
      <c r="D186" s="25">
        <v>4680115881594</v>
      </c>
      <c r="E186" s="26"/>
      <c r="F186" s="4">
        <v>1.35</v>
      </c>
      <c r="G186" s="5">
        <v>6</v>
      </c>
      <c r="H186" s="4">
        <v>8.1</v>
      </c>
      <c r="I186" s="4">
        <v>8.6189999999999998</v>
      </c>
      <c r="J186" s="5">
        <v>64</v>
      </c>
      <c r="K186" s="5" t="s">
        <v>59</v>
      </c>
      <c r="L186" s="5"/>
      <c r="M186" s="6" t="s">
        <v>33</v>
      </c>
      <c r="N186" s="6"/>
      <c r="O186" s="5">
        <v>40</v>
      </c>
      <c r="P186" s="27" t="s">
        <v>310</v>
      </c>
      <c r="Q186" s="28"/>
      <c r="R186" s="28"/>
      <c r="S186" s="28"/>
      <c r="T186" s="29"/>
      <c r="U186" s="7"/>
      <c r="V186" s="7"/>
      <c r="W186" s="8" t="s">
        <v>26</v>
      </c>
      <c r="X186" s="17"/>
      <c r="Y186" s="11">
        <f t="shared" ref="Y186:Y194" si="3">IFERROR(IF(X186="",0,CEILING((X186/$H186),1)*$H186),"")</f>
        <v>0</v>
      </c>
    </row>
    <row r="187" spans="1:25">
      <c r="A187" s="2" t="s">
        <v>311</v>
      </c>
      <c r="B187" s="2" t="s">
        <v>312</v>
      </c>
      <c r="C187" s="3">
        <v>4301051411</v>
      </c>
      <c r="D187" s="25">
        <v>4680115881617</v>
      </c>
      <c r="E187" s="26"/>
      <c r="F187" s="4">
        <v>1.35</v>
      </c>
      <c r="G187" s="5">
        <v>6</v>
      </c>
      <c r="H187" s="4">
        <v>8.1</v>
      </c>
      <c r="I187" s="4">
        <v>8.6010000000000009</v>
      </c>
      <c r="J187" s="5">
        <v>64</v>
      </c>
      <c r="K187" s="5" t="s">
        <v>59</v>
      </c>
      <c r="L187" s="5"/>
      <c r="M187" s="6" t="s">
        <v>33</v>
      </c>
      <c r="N187" s="6"/>
      <c r="O187" s="5">
        <v>40</v>
      </c>
      <c r="P187" s="27" t="s">
        <v>313</v>
      </c>
      <c r="Q187" s="28"/>
      <c r="R187" s="28"/>
      <c r="S187" s="28"/>
      <c r="T187" s="29"/>
      <c r="U187" s="7"/>
      <c r="V187" s="7"/>
      <c r="W187" s="8" t="s">
        <v>26</v>
      </c>
      <c r="X187" s="17"/>
      <c r="Y187" s="11">
        <f t="shared" si="3"/>
        <v>0</v>
      </c>
    </row>
    <row r="188" spans="1:25">
      <c r="A188" s="2" t="s">
        <v>314</v>
      </c>
      <c r="B188" s="2" t="s">
        <v>315</v>
      </c>
      <c r="C188" s="3">
        <v>4301051656</v>
      </c>
      <c r="D188" s="25">
        <v>4680115880573</v>
      </c>
      <c r="E188" s="26"/>
      <c r="F188" s="4">
        <v>1.45</v>
      </c>
      <c r="G188" s="5">
        <v>6</v>
      </c>
      <c r="H188" s="4">
        <v>8.6999999999999993</v>
      </c>
      <c r="I188" s="4">
        <v>9.2189999999999994</v>
      </c>
      <c r="J188" s="5">
        <v>64</v>
      </c>
      <c r="K188" s="5" t="s">
        <v>59</v>
      </c>
      <c r="L188" s="5" t="s">
        <v>60</v>
      </c>
      <c r="M188" s="6" t="s">
        <v>33</v>
      </c>
      <c r="N188" s="6"/>
      <c r="O188" s="5">
        <v>45</v>
      </c>
      <c r="P188" s="27" t="s">
        <v>316</v>
      </c>
      <c r="Q188" s="28"/>
      <c r="R188" s="28"/>
      <c r="S188" s="28"/>
      <c r="T188" s="29"/>
      <c r="U188" s="7"/>
      <c r="V188" s="7"/>
      <c r="W188" s="8" t="s">
        <v>26</v>
      </c>
      <c r="X188" s="17"/>
      <c r="Y188" s="11">
        <f t="shared" si="3"/>
        <v>0</v>
      </c>
    </row>
    <row r="189" spans="1:25">
      <c r="A189" s="2" t="s">
        <v>317</v>
      </c>
      <c r="B189" s="2" t="s">
        <v>318</v>
      </c>
      <c r="C189" s="3">
        <v>4301051407</v>
      </c>
      <c r="D189" s="25">
        <v>4680115882195</v>
      </c>
      <c r="E189" s="26"/>
      <c r="F189" s="4">
        <v>0.4</v>
      </c>
      <c r="G189" s="5">
        <v>6</v>
      </c>
      <c r="H189" s="4">
        <v>2.4</v>
      </c>
      <c r="I189" s="4">
        <v>2.67</v>
      </c>
      <c r="J189" s="5">
        <v>182</v>
      </c>
      <c r="K189" s="5" t="s">
        <v>32</v>
      </c>
      <c r="L189" s="5" t="s">
        <v>44</v>
      </c>
      <c r="M189" s="6" t="s">
        <v>33</v>
      </c>
      <c r="N189" s="6"/>
      <c r="O189" s="5">
        <v>40</v>
      </c>
      <c r="P189" s="27" t="s">
        <v>319</v>
      </c>
      <c r="Q189" s="28"/>
      <c r="R189" s="28"/>
      <c r="S189" s="28"/>
      <c r="T189" s="29"/>
      <c r="U189" s="7"/>
      <c r="V189" s="7"/>
      <c r="W189" s="8" t="s">
        <v>26</v>
      </c>
      <c r="X189" s="17"/>
      <c r="Y189" s="11">
        <f t="shared" si="3"/>
        <v>0</v>
      </c>
    </row>
    <row r="190" spans="1:25">
      <c r="A190" s="2" t="s">
        <v>320</v>
      </c>
      <c r="B190" s="2" t="s">
        <v>321</v>
      </c>
      <c r="C190" s="3">
        <v>4301051752</v>
      </c>
      <c r="D190" s="25">
        <v>4680115882607</v>
      </c>
      <c r="E190" s="26"/>
      <c r="F190" s="4">
        <v>0.3</v>
      </c>
      <c r="G190" s="5">
        <v>6</v>
      </c>
      <c r="H190" s="4">
        <v>1.8</v>
      </c>
      <c r="I190" s="4">
        <v>2.052</v>
      </c>
      <c r="J190" s="5">
        <v>182</v>
      </c>
      <c r="K190" s="5" t="s">
        <v>32</v>
      </c>
      <c r="L190" s="5" t="s">
        <v>44</v>
      </c>
      <c r="M190" s="6" t="s">
        <v>40</v>
      </c>
      <c r="N190" s="6"/>
      <c r="O190" s="5">
        <v>45</v>
      </c>
      <c r="P190" s="27" t="s">
        <v>322</v>
      </c>
      <c r="Q190" s="28"/>
      <c r="R190" s="28"/>
      <c r="S190" s="28"/>
      <c r="T190" s="29"/>
      <c r="U190" s="7"/>
      <c r="V190" s="7"/>
      <c r="W190" s="8" t="s">
        <v>26</v>
      </c>
      <c r="X190" s="17"/>
      <c r="Y190" s="11">
        <f t="shared" si="3"/>
        <v>0</v>
      </c>
    </row>
    <row r="191" spans="1:25">
      <c r="A191" s="2" t="s">
        <v>323</v>
      </c>
      <c r="B191" s="2" t="s">
        <v>324</v>
      </c>
      <c r="C191" s="3">
        <v>4301051666</v>
      </c>
      <c r="D191" s="25">
        <v>4680115880092</v>
      </c>
      <c r="E191" s="26"/>
      <c r="F191" s="4">
        <v>0.4</v>
      </c>
      <c r="G191" s="5">
        <v>6</v>
      </c>
      <c r="H191" s="4">
        <v>2.4</v>
      </c>
      <c r="I191" s="4">
        <v>2.6520000000000001</v>
      </c>
      <c r="J191" s="5">
        <v>182</v>
      </c>
      <c r="K191" s="5" t="s">
        <v>32</v>
      </c>
      <c r="L191" s="5" t="s">
        <v>44</v>
      </c>
      <c r="M191" s="6" t="s">
        <v>33</v>
      </c>
      <c r="N191" s="6"/>
      <c r="O191" s="5">
        <v>45</v>
      </c>
      <c r="P191" s="27" t="s">
        <v>325</v>
      </c>
      <c r="Q191" s="28"/>
      <c r="R191" s="28"/>
      <c r="S191" s="28"/>
      <c r="T191" s="29"/>
      <c r="U191" s="7"/>
      <c r="V191" s="7"/>
      <c r="W191" s="8" t="s">
        <v>26</v>
      </c>
      <c r="X191" s="17"/>
      <c r="Y191" s="11">
        <f t="shared" si="3"/>
        <v>0</v>
      </c>
    </row>
    <row r="192" spans="1:25">
      <c r="A192" s="2" t="s">
        <v>326</v>
      </c>
      <c r="B192" s="2" t="s">
        <v>327</v>
      </c>
      <c r="C192" s="3">
        <v>4301051668</v>
      </c>
      <c r="D192" s="25">
        <v>4680115880221</v>
      </c>
      <c r="E192" s="26"/>
      <c r="F192" s="4">
        <v>0.4</v>
      </c>
      <c r="G192" s="5">
        <v>6</v>
      </c>
      <c r="H192" s="4">
        <v>2.4</v>
      </c>
      <c r="I192" s="4">
        <v>2.6520000000000001</v>
      </c>
      <c r="J192" s="5">
        <v>182</v>
      </c>
      <c r="K192" s="5" t="s">
        <v>32</v>
      </c>
      <c r="L192" s="5" t="s">
        <v>44</v>
      </c>
      <c r="M192" s="6" t="s">
        <v>33</v>
      </c>
      <c r="N192" s="6"/>
      <c r="O192" s="5">
        <v>45</v>
      </c>
      <c r="P192" s="27" t="s">
        <v>328</v>
      </c>
      <c r="Q192" s="28"/>
      <c r="R192" s="28"/>
      <c r="S192" s="28"/>
      <c r="T192" s="29"/>
      <c r="U192" s="7"/>
      <c r="V192" s="7"/>
      <c r="W192" s="8" t="s">
        <v>26</v>
      </c>
      <c r="X192" s="17"/>
      <c r="Y192" s="11">
        <f t="shared" si="3"/>
        <v>0</v>
      </c>
    </row>
    <row r="193" spans="1:25">
      <c r="A193" s="2" t="s">
        <v>329</v>
      </c>
      <c r="B193" s="2" t="s">
        <v>330</v>
      </c>
      <c r="C193" s="3">
        <v>4301051945</v>
      </c>
      <c r="D193" s="25">
        <v>4680115880504</v>
      </c>
      <c r="E193" s="26"/>
      <c r="F193" s="4">
        <v>0.4</v>
      </c>
      <c r="G193" s="5">
        <v>6</v>
      </c>
      <c r="H193" s="4">
        <v>2.4</v>
      </c>
      <c r="I193" s="4">
        <v>2.6520000000000001</v>
      </c>
      <c r="J193" s="5">
        <v>182</v>
      </c>
      <c r="K193" s="5" t="s">
        <v>32</v>
      </c>
      <c r="L193" s="5" t="s">
        <v>44</v>
      </c>
      <c r="M193" s="6" t="s">
        <v>40</v>
      </c>
      <c r="N193" s="6"/>
      <c r="O193" s="5">
        <v>40</v>
      </c>
      <c r="P193" s="27" t="s">
        <v>331</v>
      </c>
      <c r="Q193" s="28"/>
      <c r="R193" s="28"/>
      <c r="S193" s="28"/>
      <c r="T193" s="29"/>
      <c r="U193" s="7"/>
      <c r="V193" s="7"/>
      <c r="W193" s="8" t="s">
        <v>26</v>
      </c>
      <c r="X193" s="17"/>
      <c r="Y193" s="11">
        <f t="shared" si="3"/>
        <v>0</v>
      </c>
    </row>
    <row r="194" spans="1:25">
      <c r="A194" s="2" t="s">
        <v>332</v>
      </c>
      <c r="B194" s="2" t="s">
        <v>333</v>
      </c>
      <c r="C194" s="3">
        <v>4301051410</v>
      </c>
      <c r="D194" s="25">
        <v>4680115882164</v>
      </c>
      <c r="E194" s="26"/>
      <c r="F194" s="4">
        <v>0.4</v>
      </c>
      <c r="G194" s="5">
        <v>6</v>
      </c>
      <c r="H194" s="4">
        <v>2.4</v>
      </c>
      <c r="I194" s="4">
        <v>2.6579999999999999</v>
      </c>
      <c r="J194" s="5">
        <v>182</v>
      </c>
      <c r="K194" s="5" t="s">
        <v>32</v>
      </c>
      <c r="L194" s="5" t="s">
        <v>44</v>
      </c>
      <c r="M194" s="6" t="s">
        <v>33</v>
      </c>
      <c r="N194" s="6"/>
      <c r="O194" s="5">
        <v>40</v>
      </c>
      <c r="P194" s="27" t="s">
        <v>334</v>
      </c>
      <c r="Q194" s="28"/>
      <c r="R194" s="28"/>
      <c r="S194" s="28"/>
      <c r="T194" s="29"/>
      <c r="U194" s="7"/>
      <c r="V194" s="7"/>
      <c r="W194" s="8" t="s">
        <v>26</v>
      </c>
      <c r="X194" s="17"/>
      <c r="Y194" s="11">
        <f t="shared" si="3"/>
        <v>0</v>
      </c>
    </row>
    <row r="195" spans="1:25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2"/>
      <c r="P195" s="33" t="s">
        <v>27</v>
      </c>
      <c r="Q195" s="34"/>
      <c r="R195" s="34"/>
      <c r="S195" s="34"/>
      <c r="T195" s="34"/>
      <c r="U195" s="34"/>
      <c r="V195" s="35"/>
      <c r="W195" s="9" t="s">
        <v>28</v>
      </c>
      <c r="Y195" s="12">
        <f>IFERROR(Y186/H186,"0")+IFERROR(Y187/H187,"0")+IFERROR(Y188/H188,"0")+IFERROR(Y189/H189,"0")+IFERROR(Y190/H190,"0")+IFERROR(Y191/H191,"0")+IFERROR(Y192/H192,"0")+IFERROR(Y193/H193,"0")+IFERROR(Y194/H194,"0")</f>
        <v>0</v>
      </c>
    </row>
    <row r="196" spans="1: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2"/>
      <c r="P196" s="33" t="s">
        <v>27</v>
      </c>
      <c r="Q196" s="34"/>
      <c r="R196" s="34"/>
      <c r="S196" s="34"/>
      <c r="T196" s="34"/>
      <c r="U196" s="34"/>
      <c r="V196" s="35"/>
      <c r="W196" s="9" t="s">
        <v>26</v>
      </c>
      <c r="Y196" s="12">
        <f>IFERROR(SUM(Y186:Y194),"0")</f>
        <v>0</v>
      </c>
    </row>
    <row r="197" spans="1:25">
      <c r="A197" t="s">
        <v>127</v>
      </c>
    </row>
    <row r="198" spans="1:25">
      <c r="A198" s="2" t="s">
        <v>335</v>
      </c>
      <c r="B198" s="2" t="s">
        <v>336</v>
      </c>
      <c r="C198" s="3">
        <v>4301060463</v>
      </c>
      <c r="D198" s="25">
        <v>4680115880818</v>
      </c>
      <c r="E198" s="26"/>
      <c r="F198" s="4">
        <v>0.4</v>
      </c>
      <c r="G198" s="5">
        <v>6</v>
      </c>
      <c r="H198" s="4">
        <v>2.4</v>
      </c>
      <c r="I198" s="4">
        <v>2.6520000000000001</v>
      </c>
      <c r="J198" s="5">
        <v>182</v>
      </c>
      <c r="K198" s="5" t="s">
        <v>32</v>
      </c>
      <c r="L198" s="5" t="s">
        <v>44</v>
      </c>
      <c r="M198" s="6" t="s">
        <v>40</v>
      </c>
      <c r="N198" s="6"/>
      <c r="O198" s="5">
        <v>40</v>
      </c>
      <c r="P198" s="27" t="s">
        <v>337</v>
      </c>
      <c r="Q198" s="28"/>
      <c r="R198" s="28"/>
      <c r="S198" s="28"/>
      <c r="T198" s="29"/>
      <c r="U198" s="7"/>
      <c r="V198" s="7"/>
      <c r="W198" s="8" t="s">
        <v>26</v>
      </c>
      <c r="X198" s="17"/>
      <c r="Y198" s="11">
        <f>IFERROR(IF(X198="",0,CEILING((X198/$H198),1)*$H198),"")</f>
        <v>0</v>
      </c>
    </row>
    <row r="199" spans="1:25">
      <c r="A199" s="2" t="s">
        <v>338</v>
      </c>
      <c r="B199" s="2" t="s">
        <v>339</v>
      </c>
      <c r="C199" s="3">
        <v>4301060389</v>
      </c>
      <c r="D199" s="25">
        <v>4680115880801</v>
      </c>
      <c r="E199" s="26"/>
      <c r="F199" s="4">
        <v>0.4</v>
      </c>
      <c r="G199" s="5">
        <v>6</v>
      </c>
      <c r="H199" s="4">
        <v>2.4</v>
      </c>
      <c r="I199" s="4">
        <v>2.6520000000000001</v>
      </c>
      <c r="J199" s="5">
        <v>182</v>
      </c>
      <c r="K199" s="5" t="s">
        <v>32</v>
      </c>
      <c r="L199" s="5"/>
      <c r="M199" s="6" t="s">
        <v>33</v>
      </c>
      <c r="N199" s="6"/>
      <c r="O199" s="5">
        <v>40</v>
      </c>
      <c r="P199" s="27" t="s">
        <v>340</v>
      </c>
      <c r="Q199" s="28"/>
      <c r="R199" s="28"/>
      <c r="S199" s="28"/>
      <c r="T199" s="29"/>
      <c r="U199" s="7"/>
      <c r="V199" s="7"/>
      <c r="W199" s="8" t="s">
        <v>26</v>
      </c>
      <c r="X199" s="17"/>
      <c r="Y199" s="11">
        <f>IFERROR(IF(X199="",0,CEILING((X199/$H199),1)*$H199),"")</f>
        <v>0</v>
      </c>
    </row>
    <row r="200" spans="1:25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2"/>
      <c r="P200" s="33" t="s">
        <v>27</v>
      </c>
      <c r="Q200" s="34"/>
      <c r="R200" s="34"/>
      <c r="S200" s="34"/>
      <c r="T200" s="34"/>
      <c r="U200" s="34"/>
      <c r="V200" s="35"/>
      <c r="W200" s="9" t="s">
        <v>28</v>
      </c>
      <c r="Y200" s="12">
        <f>IFERROR(Y198/H198,"0")+IFERROR(Y199/H199,"0")</f>
        <v>0</v>
      </c>
    </row>
    <row r="201" spans="1: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2"/>
      <c r="P201" s="33" t="s">
        <v>27</v>
      </c>
      <c r="Q201" s="34"/>
      <c r="R201" s="34"/>
      <c r="S201" s="34"/>
      <c r="T201" s="34"/>
      <c r="U201" s="34"/>
      <c r="V201" s="35"/>
      <c r="W201" s="9" t="s">
        <v>26</v>
      </c>
      <c r="Y201" s="12">
        <f>IFERROR(SUM(Y198:Y199),"0")</f>
        <v>0</v>
      </c>
    </row>
    <row r="202" spans="1:25">
      <c r="A202" t="s">
        <v>341</v>
      </c>
    </row>
    <row r="203" spans="1:25">
      <c r="A203" t="s">
        <v>56</v>
      </c>
    </row>
    <row r="204" spans="1:25">
      <c r="A204" s="2" t="s">
        <v>342</v>
      </c>
      <c r="B204" s="2" t="s">
        <v>343</v>
      </c>
      <c r="C204" s="3">
        <v>4301012228</v>
      </c>
      <c r="D204" s="25">
        <v>4680115887282</v>
      </c>
      <c r="E204" s="26"/>
      <c r="F204" s="4">
        <v>0.4</v>
      </c>
      <c r="G204" s="5">
        <v>6</v>
      </c>
      <c r="H204" s="4">
        <v>2.4</v>
      </c>
      <c r="I204" s="4">
        <v>2.58</v>
      </c>
      <c r="J204" s="5">
        <v>182</v>
      </c>
      <c r="K204" s="5" t="s">
        <v>32</v>
      </c>
      <c r="L204" s="5"/>
      <c r="M204" s="6" t="s">
        <v>61</v>
      </c>
      <c r="N204" s="6"/>
      <c r="O204" s="5">
        <v>55</v>
      </c>
      <c r="P204" s="27" t="s">
        <v>344</v>
      </c>
      <c r="Q204" s="28"/>
      <c r="R204" s="28"/>
      <c r="S204" s="28"/>
      <c r="T204" s="29"/>
      <c r="U204" s="7"/>
      <c r="V204" s="7"/>
      <c r="W204" s="8" t="s">
        <v>26</v>
      </c>
      <c r="X204" s="17"/>
      <c r="Y204" s="11">
        <f t="shared" ref="Y204:Y213" si="4">IFERROR(IF(X204="",0,CEILING((X204/$H204),1)*$H204),"")</f>
        <v>0</v>
      </c>
    </row>
    <row r="205" spans="1:25">
      <c r="A205" s="2" t="s">
        <v>345</v>
      </c>
      <c r="B205" s="2" t="s">
        <v>346</v>
      </c>
      <c r="C205" s="3">
        <v>4301011826</v>
      </c>
      <c r="D205" s="25">
        <v>4680115884137</v>
      </c>
      <c r="E205" s="26"/>
      <c r="F205" s="4">
        <v>1.45</v>
      </c>
      <c r="G205" s="5">
        <v>8</v>
      </c>
      <c r="H205" s="4">
        <v>11.6</v>
      </c>
      <c r="I205" s="4">
        <v>12.035</v>
      </c>
      <c r="J205" s="5">
        <v>64</v>
      </c>
      <c r="K205" s="5" t="s">
        <v>59</v>
      </c>
      <c r="L205" s="5"/>
      <c r="M205" s="6" t="s">
        <v>61</v>
      </c>
      <c r="N205" s="6"/>
      <c r="O205" s="5">
        <v>55</v>
      </c>
      <c r="P205" s="27" t="s">
        <v>347</v>
      </c>
      <c r="Q205" s="28"/>
      <c r="R205" s="28"/>
      <c r="S205" s="28"/>
      <c r="T205" s="29"/>
      <c r="U205" s="7"/>
      <c r="V205" s="7"/>
      <c r="W205" s="8" t="s">
        <v>26</v>
      </c>
      <c r="X205" s="17"/>
      <c r="Y205" s="11">
        <f t="shared" si="4"/>
        <v>0</v>
      </c>
    </row>
    <row r="206" spans="1:25">
      <c r="A206" s="2" t="s">
        <v>348</v>
      </c>
      <c r="B206" s="2" t="s">
        <v>349</v>
      </c>
      <c r="C206" s="3">
        <v>4301011724</v>
      </c>
      <c r="D206" s="25">
        <v>4680115884236</v>
      </c>
      <c r="E206" s="26"/>
      <c r="F206" s="4">
        <v>1.45</v>
      </c>
      <c r="G206" s="5">
        <v>8</v>
      </c>
      <c r="H206" s="4">
        <v>11.6</v>
      </c>
      <c r="I206" s="4">
        <v>12.035</v>
      </c>
      <c r="J206" s="5">
        <v>64</v>
      </c>
      <c r="K206" s="5" t="s">
        <v>59</v>
      </c>
      <c r="L206" s="5"/>
      <c r="M206" s="6" t="s">
        <v>61</v>
      </c>
      <c r="N206" s="6"/>
      <c r="O206" s="5">
        <v>55</v>
      </c>
      <c r="P206" s="27" t="s">
        <v>350</v>
      </c>
      <c r="Q206" s="28"/>
      <c r="R206" s="28"/>
      <c r="S206" s="28"/>
      <c r="T206" s="29"/>
      <c r="U206" s="7"/>
      <c r="V206" s="7"/>
      <c r="W206" s="8" t="s">
        <v>26</v>
      </c>
      <c r="X206" s="17"/>
      <c r="Y206" s="11">
        <f t="shared" si="4"/>
        <v>0</v>
      </c>
    </row>
    <row r="207" spans="1:25">
      <c r="A207" s="2" t="s">
        <v>351</v>
      </c>
      <c r="B207" s="2" t="s">
        <v>352</v>
      </c>
      <c r="C207" s="3">
        <v>4301011721</v>
      </c>
      <c r="D207" s="25">
        <v>4680115884175</v>
      </c>
      <c r="E207" s="26"/>
      <c r="F207" s="4">
        <v>1.45</v>
      </c>
      <c r="G207" s="5">
        <v>8</v>
      </c>
      <c r="H207" s="4">
        <v>11.6</v>
      </c>
      <c r="I207" s="4">
        <v>12.035</v>
      </c>
      <c r="J207" s="5">
        <v>64</v>
      </c>
      <c r="K207" s="5" t="s">
        <v>59</v>
      </c>
      <c r="L207" s="5"/>
      <c r="M207" s="6" t="s">
        <v>61</v>
      </c>
      <c r="N207" s="6"/>
      <c r="O207" s="5">
        <v>55</v>
      </c>
      <c r="P207" s="27" t="s">
        <v>353</v>
      </c>
      <c r="Q207" s="28"/>
      <c r="R207" s="28"/>
      <c r="S207" s="28"/>
      <c r="T207" s="29"/>
      <c r="U207" s="7"/>
      <c r="V207" s="7"/>
      <c r="W207" s="8" t="s">
        <v>26</v>
      </c>
      <c r="X207" s="17"/>
      <c r="Y207" s="11">
        <f t="shared" si="4"/>
        <v>0</v>
      </c>
    </row>
    <row r="208" spans="1:25">
      <c r="A208" s="2" t="s">
        <v>354</v>
      </c>
      <c r="B208" s="2" t="s">
        <v>355</v>
      </c>
      <c r="C208" s="3">
        <v>4301011824</v>
      </c>
      <c r="D208" s="25">
        <v>4680115884144</v>
      </c>
      <c r="E208" s="26"/>
      <c r="F208" s="4">
        <v>0.4</v>
      </c>
      <c r="G208" s="5">
        <v>10</v>
      </c>
      <c r="H208" s="4">
        <v>4</v>
      </c>
      <c r="I208" s="4">
        <v>4.21</v>
      </c>
      <c r="J208" s="5">
        <v>132</v>
      </c>
      <c r="K208" s="5" t="s">
        <v>65</v>
      </c>
      <c r="L208" s="5" t="s">
        <v>66</v>
      </c>
      <c r="M208" s="6" t="s">
        <v>61</v>
      </c>
      <c r="N208" s="6"/>
      <c r="O208" s="5">
        <v>55</v>
      </c>
      <c r="P208" s="27" t="s">
        <v>356</v>
      </c>
      <c r="Q208" s="28"/>
      <c r="R208" s="28"/>
      <c r="S208" s="28"/>
      <c r="T208" s="29"/>
      <c r="U208" s="7"/>
      <c r="V208" s="7"/>
      <c r="W208" s="8" t="s">
        <v>26</v>
      </c>
      <c r="X208" s="17"/>
      <c r="Y208" s="11">
        <f t="shared" si="4"/>
        <v>0</v>
      </c>
    </row>
    <row r="209" spans="1:25">
      <c r="A209" s="2" t="s">
        <v>354</v>
      </c>
      <c r="B209" s="2" t="s">
        <v>357</v>
      </c>
      <c r="C209" s="3">
        <v>4301012196</v>
      </c>
      <c r="D209" s="25">
        <v>4680115884144</v>
      </c>
      <c r="E209" s="26"/>
      <c r="F209" s="4">
        <v>0.4</v>
      </c>
      <c r="G209" s="5">
        <v>10</v>
      </c>
      <c r="H209" s="4">
        <v>4</v>
      </c>
      <c r="I209" s="4">
        <v>4.21</v>
      </c>
      <c r="J209" s="5">
        <v>132</v>
      </c>
      <c r="K209" s="5" t="s">
        <v>65</v>
      </c>
      <c r="L209" s="5"/>
      <c r="M209" s="6" t="s">
        <v>61</v>
      </c>
      <c r="N209" s="6"/>
      <c r="O209" s="5">
        <v>55</v>
      </c>
      <c r="P209" s="27" t="s">
        <v>358</v>
      </c>
      <c r="Q209" s="28"/>
      <c r="R209" s="28"/>
      <c r="S209" s="28"/>
      <c r="T209" s="29"/>
      <c r="U209" s="7"/>
      <c r="V209" s="7"/>
      <c r="W209" s="8" t="s">
        <v>26</v>
      </c>
      <c r="X209" s="17"/>
      <c r="Y209" s="11">
        <f t="shared" si="4"/>
        <v>0</v>
      </c>
    </row>
    <row r="210" spans="1:25">
      <c r="A210" s="2" t="s">
        <v>359</v>
      </c>
      <c r="B210" s="2" t="s">
        <v>360</v>
      </c>
      <c r="C210" s="3">
        <v>4301012149</v>
      </c>
      <c r="D210" s="25">
        <v>4680115886551</v>
      </c>
      <c r="E210" s="26"/>
      <c r="F210" s="4">
        <v>0.4</v>
      </c>
      <c r="G210" s="5">
        <v>10</v>
      </c>
      <c r="H210" s="4">
        <v>4</v>
      </c>
      <c r="I210" s="4">
        <v>4.21</v>
      </c>
      <c r="J210" s="5">
        <v>132</v>
      </c>
      <c r="K210" s="5" t="s">
        <v>65</v>
      </c>
      <c r="L210" s="5"/>
      <c r="M210" s="6" t="s">
        <v>61</v>
      </c>
      <c r="N210" s="6"/>
      <c r="O210" s="5">
        <v>55</v>
      </c>
      <c r="P210" s="27" t="s">
        <v>361</v>
      </c>
      <c r="Q210" s="28"/>
      <c r="R210" s="28"/>
      <c r="S210" s="28"/>
      <c r="T210" s="29"/>
      <c r="U210" s="7"/>
      <c r="V210" s="7"/>
      <c r="W210" s="8" t="s">
        <v>26</v>
      </c>
      <c r="X210" s="17"/>
      <c r="Y210" s="11">
        <f t="shared" si="4"/>
        <v>0</v>
      </c>
    </row>
    <row r="211" spans="1:25">
      <c r="A211" s="2" t="s">
        <v>362</v>
      </c>
      <c r="B211" s="2" t="s">
        <v>363</v>
      </c>
      <c r="C211" s="3">
        <v>4301011726</v>
      </c>
      <c r="D211" s="25">
        <v>4680115884182</v>
      </c>
      <c r="E211" s="26"/>
      <c r="F211" s="4">
        <v>0.37</v>
      </c>
      <c r="G211" s="5">
        <v>10</v>
      </c>
      <c r="H211" s="4">
        <v>3.7</v>
      </c>
      <c r="I211" s="4">
        <v>3.91</v>
      </c>
      <c r="J211" s="5">
        <v>132</v>
      </c>
      <c r="K211" s="5" t="s">
        <v>65</v>
      </c>
      <c r="L211" s="5"/>
      <c r="M211" s="6" t="s">
        <v>61</v>
      </c>
      <c r="N211" s="6"/>
      <c r="O211" s="5">
        <v>55</v>
      </c>
      <c r="P211" s="27" t="s">
        <v>364</v>
      </c>
      <c r="Q211" s="28"/>
      <c r="R211" s="28"/>
      <c r="S211" s="28"/>
      <c r="T211" s="29"/>
      <c r="U211" s="7"/>
      <c r="V211" s="7"/>
      <c r="W211" s="8" t="s">
        <v>26</v>
      </c>
      <c r="X211" s="17"/>
      <c r="Y211" s="11">
        <f t="shared" si="4"/>
        <v>0</v>
      </c>
    </row>
    <row r="212" spans="1:25">
      <c r="A212" s="2" t="s">
        <v>365</v>
      </c>
      <c r="B212" s="2" t="s">
        <v>366</v>
      </c>
      <c r="C212" s="3">
        <v>4301011722</v>
      </c>
      <c r="D212" s="25">
        <v>4680115884205</v>
      </c>
      <c r="E212" s="26"/>
      <c r="F212" s="4">
        <v>0.4</v>
      </c>
      <c r="G212" s="5">
        <v>10</v>
      </c>
      <c r="H212" s="4">
        <v>4</v>
      </c>
      <c r="I212" s="4">
        <v>4.21</v>
      </c>
      <c r="J212" s="5">
        <v>132</v>
      </c>
      <c r="K212" s="5" t="s">
        <v>65</v>
      </c>
      <c r="L212" s="5" t="s">
        <v>66</v>
      </c>
      <c r="M212" s="6" t="s">
        <v>61</v>
      </c>
      <c r="N212" s="6"/>
      <c r="O212" s="5">
        <v>55</v>
      </c>
      <c r="P212" s="27" t="s">
        <v>367</v>
      </c>
      <c r="Q212" s="28"/>
      <c r="R212" s="28"/>
      <c r="S212" s="28"/>
      <c r="T212" s="29"/>
      <c r="U212" s="7"/>
      <c r="V212" s="7"/>
      <c r="W212" s="8" t="s">
        <v>26</v>
      </c>
      <c r="X212" s="17"/>
      <c r="Y212" s="11">
        <f t="shared" si="4"/>
        <v>0</v>
      </c>
    </row>
    <row r="213" spans="1:25">
      <c r="A213" s="2" t="s">
        <v>365</v>
      </c>
      <c r="B213" s="2" t="s">
        <v>368</v>
      </c>
      <c r="C213" s="3">
        <v>4301012195</v>
      </c>
      <c r="D213" s="25">
        <v>4680115884205</v>
      </c>
      <c r="E213" s="26"/>
      <c r="F213" s="4">
        <v>0.4</v>
      </c>
      <c r="G213" s="5">
        <v>10</v>
      </c>
      <c r="H213" s="4">
        <v>4</v>
      </c>
      <c r="I213" s="4">
        <v>4.21</v>
      </c>
      <c r="J213" s="5">
        <v>132</v>
      </c>
      <c r="K213" s="5" t="s">
        <v>65</v>
      </c>
      <c r="L213" s="5"/>
      <c r="M213" s="6" t="s">
        <v>61</v>
      </c>
      <c r="N213" s="6"/>
      <c r="O213" s="5">
        <v>55</v>
      </c>
      <c r="P213" s="27" t="s">
        <v>369</v>
      </c>
      <c r="Q213" s="28"/>
      <c r="R213" s="28"/>
      <c r="S213" s="28"/>
      <c r="T213" s="29"/>
      <c r="U213" s="7"/>
      <c r="V213" s="7"/>
      <c r="W213" s="8" t="s">
        <v>26</v>
      </c>
      <c r="X213" s="17"/>
      <c r="Y213" s="11">
        <f t="shared" si="4"/>
        <v>0</v>
      </c>
    </row>
    <row r="214" spans="1:25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2"/>
      <c r="P214" s="33" t="s">
        <v>27</v>
      </c>
      <c r="Q214" s="34"/>
      <c r="R214" s="34"/>
      <c r="S214" s="34"/>
      <c r="T214" s="34"/>
      <c r="U214" s="34"/>
      <c r="V214" s="35"/>
      <c r="W214" s="9" t="s">
        <v>28</v>
      </c>
      <c r="Y214" s="12">
        <f>IFERROR(Y204/H204,"0")+IFERROR(Y205/H205,"0")+IFERROR(Y206/H206,"0")+IFERROR(Y207/H207,"0")+IFERROR(Y208/H208,"0")+IFERROR(Y209/H209,"0")+IFERROR(Y210/H210,"0")+IFERROR(Y211/H211,"0")+IFERROR(Y212/H212,"0")+IFERROR(Y213/H213,"0")</f>
        <v>0</v>
      </c>
    </row>
    <row r="215" spans="1: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2"/>
      <c r="P215" s="33" t="s">
        <v>27</v>
      </c>
      <c r="Q215" s="34"/>
      <c r="R215" s="34"/>
      <c r="S215" s="34"/>
      <c r="T215" s="34"/>
      <c r="U215" s="34"/>
      <c r="V215" s="35"/>
      <c r="W215" s="9" t="s">
        <v>26</v>
      </c>
      <c r="Y215" s="12">
        <f>IFERROR(SUM(Y204:Y213),"0")</f>
        <v>0</v>
      </c>
    </row>
    <row r="216" spans="1:25">
      <c r="A216" t="s">
        <v>93</v>
      </c>
    </row>
    <row r="217" spans="1:25">
      <c r="A217" s="2" t="s">
        <v>370</v>
      </c>
      <c r="B217" s="2" t="s">
        <v>371</v>
      </c>
      <c r="C217" s="3">
        <v>4301020377</v>
      </c>
      <c r="D217" s="25">
        <v>4680115885981</v>
      </c>
      <c r="E217" s="26"/>
      <c r="F217" s="4">
        <v>0.33</v>
      </c>
      <c r="G217" s="5">
        <v>6</v>
      </c>
      <c r="H217" s="4">
        <v>1.98</v>
      </c>
      <c r="I217" s="4">
        <v>2.08</v>
      </c>
      <c r="J217" s="5">
        <v>234</v>
      </c>
      <c r="K217" s="5" t="s">
        <v>23</v>
      </c>
      <c r="L217" s="5"/>
      <c r="M217" s="6" t="s">
        <v>33</v>
      </c>
      <c r="N217" s="6"/>
      <c r="O217" s="5">
        <v>50</v>
      </c>
      <c r="P217" s="27" t="s">
        <v>372</v>
      </c>
      <c r="Q217" s="28"/>
      <c r="R217" s="28"/>
      <c r="S217" s="28"/>
      <c r="T217" s="29"/>
      <c r="U217" s="7"/>
      <c r="V217" s="7"/>
      <c r="W217" s="8" t="s">
        <v>26</v>
      </c>
      <c r="X217" s="17"/>
      <c r="Y217" s="11">
        <f>IFERROR(IF(X217="",0,CEILING((X217/$H217),1)*$H217),"")</f>
        <v>0</v>
      </c>
    </row>
    <row r="218" spans="1:25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2"/>
      <c r="P218" s="33" t="s">
        <v>27</v>
      </c>
      <c r="Q218" s="34"/>
      <c r="R218" s="34"/>
      <c r="S218" s="34"/>
      <c r="T218" s="34"/>
      <c r="U218" s="34"/>
      <c r="V218" s="35"/>
      <c r="W218" s="9" t="s">
        <v>28</v>
      </c>
      <c r="Y218" s="12">
        <f>IFERROR(Y217/H217,"0")</f>
        <v>0</v>
      </c>
    </row>
    <row r="219" spans="1: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2"/>
      <c r="P219" s="33" t="s">
        <v>27</v>
      </c>
      <c r="Q219" s="34"/>
      <c r="R219" s="34"/>
      <c r="S219" s="34"/>
      <c r="T219" s="34"/>
      <c r="U219" s="34"/>
      <c r="V219" s="35"/>
      <c r="W219" s="9" t="s">
        <v>26</v>
      </c>
      <c r="Y219" s="12">
        <f>IFERROR(SUM(Y217:Y217),"0")</f>
        <v>0</v>
      </c>
    </row>
    <row r="220" spans="1:25">
      <c r="A220" t="s">
        <v>373</v>
      </c>
    </row>
    <row r="221" spans="1:25">
      <c r="A221" s="2" t="s">
        <v>374</v>
      </c>
      <c r="B221" s="2" t="s">
        <v>375</v>
      </c>
      <c r="C221" s="3">
        <v>4301040362</v>
      </c>
      <c r="D221" s="25">
        <v>4680115886803</v>
      </c>
      <c r="E221" s="26"/>
      <c r="F221" s="4">
        <v>0.12</v>
      </c>
      <c r="G221" s="5">
        <v>15</v>
      </c>
      <c r="H221" s="4">
        <v>1.8</v>
      </c>
      <c r="I221" s="4">
        <v>1.9750000000000001</v>
      </c>
      <c r="J221" s="5">
        <v>216</v>
      </c>
      <c r="K221" s="5" t="s">
        <v>258</v>
      </c>
      <c r="L221" s="5"/>
      <c r="M221" s="6" t="s">
        <v>259</v>
      </c>
      <c r="N221" s="6"/>
      <c r="O221" s="5">
        <v>45</v>
      </c>
      <c r="P221" s="27" t="s">
        <v>376</v>
      </c>
      <c r="Q221" s="28"/>
      <c r="R221" s="28"/>
      <c r="S221" s="28"/>
      <c r="T221" s="29"/>
      <c r="U221" s="7"/>
      <c r="V221" s="7"/>
      <c r="W221" s="8" t="s">
        <v>26</v>
      </c>
      <c r="X221" s="17"/>
      <c r="Y221" s="11">
        <f>IFERROR(IF(X221="",0,CEILING((X221/$H221),1)*$H221),"")</f>
        <v>0</v>
      </c>
    </row>
    <row r="222" spans="1:25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2"/>
      <c r="P222" s="33" t="s">
        <v>27</v>
      </c>
      <c r="Q222" s="34"/>
      <c r="R222" s="34"/>
      <c r="S222" s="34"/>
      <c r="T222" s="34"/>
      <c r="U222" s="34"/>
      <c r="V222" s="35"/>
      <c r="W222" s="9" t="s">
        <v>28</v>
      </c>
      <c r="Y222" s="12">
        <f>IFERROR(Y221/H221,"0")</f>
        <v>0</v>
      </c>
    </row>
    <row r="223" spans="1: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2"/>
      <c r="P223" s="33" t="s">
        <v>27</v>
      </c>
      <c r="Q223" s="34"/>
      <c r="R223" s="34"/>
      <c r="S223" s="34"/>
      <c r="T223" s="34"/>
      <c r="U223" s="34"/>
      <c r="V223" s="35"/>
      <c r="W223" s="9" t="s">
        <v>26</v>
      </c>
      <c r="Y223" s="12">
        <f>IFERROR(SUM(Y221:Y221),"0")</f>
        <v>0</v>
      </c>
    </row>
    <row r="224" spans="1:25">
      <c r="A224" t="s">
        <v>377</v>
      </c>
    </row>
    <row r="225" spans="1:25">
      <c r="A225" s="2" t="s">
        <v>378</v>
      </c>
      <c r="B225" s="2" t="s">
        <v>379</v>
      </c>
      <c r="C225" s="3">
        <v>4301041004</v>
      </c>
      <c r="D225" s="25">
        <v>4680115886704</v>
      </c>
      <c r="E225" s="26"/>
      <c r="F225" s="4">
        <v>5.5E-2</v>
      </c>
      <c r="G225" s="5">
        <v>18</v>
      </c>
      <c r="H225" s="4">
        <v>0.99</v>
      </c>
      <c r="I225" s="4">
        <v>1.18</v>
      </c>
      <c r="J225" s="5">
        <v>216</v>
      </c>
      <c r="K225" s="5" t="s">
        <v>258</v>
      </c>
      <c r="L225" s="5"/>
      <c r="M225" s="6" t="s">
        <v>259</v>
      </c>
      <c r="N225" s="6"/>
      <c r="O225" s="5">
        <v>90</v>
      </c>
      <c r="P225" s="27" t="s">
        <v>380</v>
      </c>
      <c r="Q225" s="28"/>
      <c r="R225" s="28"/>
      <c r="S225" s="28"/>
      <c r="T225" s="29"/>
      <c r="U225" s="7"/>
      <c r="V225" s="7"/>
      <c r="W225" s="8" t="s">
        <v>26</v>
      </c>
      <c r="X225" s="17"/>
      <c r="Y225" s="11">
        <f>IFERROR(IF(X225="",0,CEILING((X225/$H225),1)*$H225),"")</f>
        <v>0</v>
      </c>
    </row>
    <row r="226" spans="1:25">
      <c r="A226" s="2" t="s">
        <v>381</v>
      </c>
      <c r="B226" s="2" t="s">
        <v>382</v>
      </c>
      <c r="C226" s="3">
        <v>4301041008</v>
      </c>
      <c r="D226" s="25">
        <v>4680115886681</v>
      </c>
      <c r="E226" s="26"/>
      <c r="F226" s="4">
        <v>0.12</v>
      </c>
      <c r="G226" s="5">
        <v>15</v>
      </c>
      <c r="H226" s="4">
        <v>1.8</v>
      </c>
      <c r="I226" s="4">
        <v>1.9750000000000001</v>
      </c>
      <c r="J226" s="5">
        <v>216</v>
      </c>
      <c r="K226" s="5" t="s">
        <v>258</v>
      </c>
      <c r="L226" s="5"/>
      <c r="M226" s="6" t="s">
        <v>259</v>
      </c>
      <c r="N226" s="6"/>
      <c r="O226" s="5">
        <v>90</v>
      </c>
      <c r="P226" s="27" t="s">
        <v>383</v>
      </c>
      <c r="Q226" s="28"/>
      <c r="R226" s="28"/>
      <c r="S226" s="28"/>
      <c r="T226" s="29"/>
      <c r="U226" s="7"/>
      <c r="V226" s="7"/>
      <c r="W226" s="8" t="s">
        <v>26</v>
      </c>
      <c r="X226" s="17"/>
      <c r="Y226" s="11">
        <f>IFERROR(IF(X226="",0,CEILING((X226/$H226),1)*$H226),"")</f>
        <v>0</v>
      </c>
    </row>
    <row r="227" spans="1:25">
      <c r="A227" s="2" t="s">
        <v>384</v>
      </c>
      <c r="B227" s="2" t="s">
        <v>385</v>
      </c>
      <c r="C227" s="3">
        <v>4301041007</v>
      </c>
      <c r="D227" s="25">
        <v>4680115886735</v>
      </c>
      <c r="E227" s="26"/>
      <c r="F227" s="4">
        <v>0.05</v>
      </c>
      <c r="G227" s="5">
        <v>18</v>
      </c>
      <c r="H227" s="4">
        <v>0.9</v>
      </c>
      <c r="I227" s="4">
        <v>1.0900000000000001</v>
      </c>
      <c r="J227" s="5">
        <v>216</v>
      </c>
      <c r="K227" s="5" t="s">
        <v>258</v>
      </c>
      <c r="L227" s="5"/>
      <c r="M227" s="6" t="s">
        <v>259</v>
      </c>
      <c r="N227" s="6"/>
      <c r="O227" s="5">
        <v>90</v>
      </c>
      <c r="P227" s="27" t="s">
        <v>386</v>
      </c>
      <c r="Q227" s="28"/>
      <c r="R227" s="28"/>
      <c r="S227" s="28"/>
      <c r="T227" s="29"/>
      <c r="U227" s="7"/>
      <c r="V227" s="7"/>
      <c r="W227" s="8" t="s">
        <v>26</v>
      </c>
      <c r="X227" s="17"/>
      <c r="Y227" s="11">
        <f>IFERROR(IF(X227="",0,CEILING((X227/$H227),1)*$H227),"")</f>
        <v>0</v>
      </c>
    </row>
    <row r="228" spans="1:25">
      <c r="A228" s="2" t="s">
        <v>387</v>
      </c>
      <c r="B228" s="2" t="s">
        <v>388</v>
      </c>
      <c r="C228" s="3">
        <v>4301041006</v>
      </c>
      <c r="D228" s="25">
        <v>4680115886728</v>
      </c>
      <c r="E228" s="26"/>
      <c r="F228" s="4">
        <v>5.5E-2</v>
      </c>
      <c r="G228" s="5">
        <v>18</v>
      </c>
      <c r="H228" s="4">
        <v>0.99</v>
      </c>
      <c r="I228" s="4">
        <v>1.18</v>
      </c>
      <c r="J228" s="5">
        <v>216</v>
      </c>
      <c r="K228" s="5" t="s">
        <v>258</v>
      </c>
      <c r="L228" s="5"/>
      <c r="M228" s="6" t="s">
        <v>259</v>
      </c>
      <c r="N228" s="6"/>
      <c r="O228" s="5">
        <v>90</v>
      </c>
      <c r="P228" s="27" t="s">
        <v>389</v>
      </c>
      <c r="Q228" s="28"/>
      <c r="R228" s="28"/>
      <c r="S228" s="28"/>
      <c r="T228" s="29"/>
      <c r="U228" s="7"/>
      <c r="V228" s="7"/>
      <c r="W228" s="8" t="s">
        <v>26</v>
      </c>
      <c r="X228" s="17"/>
      <c r="Y228" s="11">
        <f>IFERROR(IF(X228="",0,CEILING((X228/$H228),1)*$H228),"")</f>
        <v>0</v>
      </c>
    </row>
    <row r="229" spans="1:25">
      <c r="A229" s="2" t="s">
        <v>390</v>
      </c>
      <c r="B229" s="2" t="s">
        <v>391</v>
      </c>
      <c r="C229" s="3">
        <v>4301041005</v>
      </c>
      <c r="D229" s="25">
        <v>4680115886711</v>
      </c>
      <c r="E229" s="26"/>
      <c r="F229" s="4">
        <v>5.5E-2</v>
      </c>
      <c r="G229" s="5">
        <v>18</v>
      </c>
      <c r="H229" s="4">
        <v>0.99</v>
      </c>
      <c r="I229" s="4">
        <v>1.18</v>
      </c>
      <c r="J229" s="5">
        <v>216</v>
      </c>
      <c r="K229" s="5" t="s">
        <v>258</v>
      </c>
      <c r="L229" s="5"/>
      <c r="M229" s="6" t="s">
        <v>259</v>
      </c>
      <c r="N229" s="6"/>
      <c r="O229" s="5">
        <v>90</v>
      </c>
      <c r="P229" s="27" t="s">
        <v>392</v>
      </c>
      <c r="Q229" s="28"/>
      <c r="R229" s="28"/>
      <c r="S229" s="28"/>
      <c r="T229" s="29"/>
      <c r="U229" s="7"/>
      <c r="V229" s="7"/>
      <c r="W229" s="8" t="s">
        <v>26</v>
      </c>
      <c r="X229" s="17"/>
      <c r="Y229" s="11">
        <f>IFERROR(IF(X229="",0,CEILING((X229/$H229),1)*$H229),"")</f>
        <v>0</v>
      </c>
    </row>
    <row r="230" spans="1:25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2"/>
      <c r="P230" s="33" t="s">
        <v>27</v>
      </c>
      <c r="Q230" s="34"/>
      <c r="R230" s="34"/>
      <c r="S230" s="34"/>
      <c r="T230" s="34"/>
      <c r="U230" s="34"/>
      <c r="V230" s="35"/>
      <c r="W230" s="9" t="s">
        <v>28</v>
      </c>
      <c r="Y230" s="12">
        <f>IFERROR(Y225/H225,"0")+IFERROR(Y226/H226,"0")+IFERROR(Y227/H227,"0")+IFERROR(Y228/H228,"0")+IFERROR(Y229/H229,"0")</f>
        <v>0</v>
      </c>
    </row>
    <row r="231" spans="1: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2"/>
      <c r="P231" s="33" t="s">
        <v>27</v>
      </c>
      <c r="Q231" s="34"/>
      <c r="R231" s="34"/>
      <c r="S231" s="34"/>
      <c r="T231" s="34"/>
      <c r="U231" s="34"/>
      <c r="V231" s="35"/>
      <c r="W231" s="9" t="s">
        <v>26</v>
      </c>
      <c r="Y231" s="12">
        <f>IFERROR(SUM(Y225:Y229),"0")</f>
        <v>0</v>
      </c>
    </row>
    <row r="232" spans="1:25">
      <c r="A232" t="s">
        <v>393</v>
      </c>
    </row>
    <row r="233" spans="1:25">
      <c r="A233" t="s">
        <v>56</v>
      </c>
    </row>
    <row r="234" spans="1:25">
      <c r="A234" s="2" t="s">
        <v>394</v>
      </c>
      <c r="B234" s="2" t="s">
        <v>395</v>
      </c>
      <c r="C234" s="3">
        <v>4301011855</v>
      </c>
      <c r="D234" s="25">
        <v>4680115885837</v>
      </c>
      <c r="E234" s="26"/>
      <c r="F234" s="4">
        <v>1.35</v>
      </c>
      <c r="G234" s="5">
        <v>8</v>
      </c>
      <c r="H234" s="4">
        <v>10.8</v>
      </c>
      <c r="I234" s="4">
        <v>11.234999999999999</v>
      </c>
      <c r="J234" s="5">
        <v>64</v>
      </c>
      <c r="K234" s="5" t="s">
        <v>59</v>
      </c>
      <c r="L234" s="5" t="s">
        <v>60</v>
      </c>
      <c r="M234" s="6" t="s">
        <v>61</v>
      </c>
      <c r="N234" s="6"/>
      <c r="O234" s="5">
        <v>55</v>
      </c>
      <c r="P234" s="27" t="s">
        <v>396</v>
      </c>
      <c r="Q234" s="28"/>
      <c r="R234" s="28"/>
      <c r="S234" s="28"/>
      <c r="T234" s="29"/>
      <c r="U234" s="7"/>
      <c r="V234" s="7"/>
      <c r="W234" s="8" t="s">
        <v>26</v>
      </c>
      <c r="X234" s="17"/>
      <c r="Y234" s="11">
        <f>IFERROR(IF(X234="",0,CEILING((X234/$H234),1)*$H234),"")</f>
        <v>0</v>
      </c>
    </row>
    <row r="235" spans="1:25">
      <c r="A235" s="2" t="s">
        <v>397</v>
      </c>
      <c r="B235" s="2" t="s">
        <v>398</v>
      </c>
      <c r="C235" s="3">
        <v>4301011853</v>
      </c>
      <c r="D235" s="25">
        <v>4680115885851</v>
      </c>
      <c r="E235" s="26"/>
      <c r="F235" s="4">
        <v>1.35</v>
      </c>
      <c r="G235" s="5">
        <v>8</v>
      </c>
      <c r="H235" s="4">
        <v>10.8</v>
      </c>
      <c r="I235" s="4">
        <v>11.234999999999999</v>
      </c>
      <c r="J235" s="5">
        <v>64</v>
      </c>
      <c r="K235" s="5" t="s">
        <v>59</v>
      </c>
      <c r="L235" s="5"/>
      <c r="M235" s="6" t="s">
        <v>61</v>
      </c>
      <c r="N235" s="6"/>
      <c r="O235" s="5">
        <v>55</v>
      </c>
      <c r="P235" s="27" t="s">
        <v>399</v>
      </c>
      <c r="Q235" s="28"/>
      <c r="R235" s="28"/>
      <c r="S235" s="28"/>
      <c r="T235" s="29"/>
      <c r="U235" s="7"/>
      <c r="V235" s="7"/>
      <c r="W235" s="8" t="s">
        <v>26</v>
      </c>
      <c r="X235" s="17"/>
      <c r="Y235" s="11">
        <f>IFERROR(IF(X235="",0,CEILING((X235/$H235),1)*$H235),"")</f>
        <v>0</v>
      </c>
    </row>
    <row r="236" spans="1:25">
      <c r="A236" s="2" t="s">
        <v>400</v>
      </c>
      <c r="B236" s="2" t="s">
        <v>401</v>
      </c>
      <c r="C236" s="3">
        <v>4301011850</v>
      </c>
      <c r="D236" s="25">
        <v>4680115885806</v>
      </c>
      <c r="E236" s="26"/>
      <c r="F236" s="4">
        <v>1.35</v>
      </c>
      <c r="G236" s="5">
        <v>8</v>
      </c>
      <c r="H236" s="4">
        <v>10.8</v>
      </c>
      <c r="I236" s="4">
        <v>11.234999999999999</v>
      </c>
      <c r="J236" s="5">
        <v>64</v>
      </c>
      <c r="K236" s="5" t="s">
        <v>59</v>
      </c>
      <c r="L236" s="5" t="s">
        <v>60</v>
      </c>
      <c r="M236" s="6" t="s">
        <v>61</v>
      </c>
      <c r="N236" s="6"/>
      <c r="O236" s="5">
        <v>55</v>
      </c>
      <c r="P236" s="27" t="s">
        <v>402</v>
      </c>
      <c r="Q236" s="28"/>
      <c r="R236" s="28"/>
      <c r="S236" s="28"/>
      <c r="T236" s="29"/>
      <c r="U236" s="7"/>
      <c r="V236" s="7"/>
      <c r="W236" s="8" t="s">
        <v>26</v>
      </c>
      <c r="X236" s="17"/>
      <c r="Y236" s="11">
        <f>IFERROR(IF(X236="",0,CEILING((X236/$H236),1)*$H236),"")</f>
        <v>0</v>
      </c>
    </row>
    <row r="237" spans="1:25">
      <c r="A237" s="2" t="s">
        <v>403</v>
      </c>
      <c r="B237" s="2" t="s">
        <v>404</v>
      </c>
      <c r="C237" s="3">
        <v>4301011852</v>
      </c>
      <c r="D237" s="25">
        <v>4680115885844</v>
      </c>
      <c r="E237" s="26"/>
      <c r="F237" s="4">
        <v>0.4</v>
      </c>
      <c r="G237" s="5">
        <v>10</v>
      </c>
      <c r="H237" s="4">
        <v>4</v>
      </c>
      <c r="I237" s="4">
        <v>4.21</v>
      </c>
      <c r="J237" s="5">
        <v>132</v>
      </c>
      <c r="K237" s="5" t="s">
        <v>65</v>
      </c>
      <c r="L237" s="5"/>
      <c r="M237" s="6" t="s">
        <v>61</v>
      </c>
      <c r="N237" s="6"/>
      <c r="O237" s="5">
        <v>55</v>
      </c>
      <c r="P237" s="27" t="s">
        <v>405</v>
      </c>
      <c r="Q237" s="28"/>
      <c r="R237" s="28"/>
      <c r="S237" s="28"/>
      <c r="T237" s="29"/>
      <c r="U237" s="7"/>
      <c r="V237" s="7"/>
      <c r="W237" s="8" t="s">
        <v>26</v>
      </c>
      <c r="X237" s="17"/>
      <c r="Y237" s="11">
        <f>IFERROR(IF(X237="",0,CEILING((X237/$H237),1)*$H237),"")</f>
        <v>0</v>
      </c>
    </row>
    <row r="238" spans="1:25">
      <c r="A238" s="2" t="s">
        <v>406</v>
      </c>
      <c r="B238" s="2" t="s">
        <v>407</v>
      </c>
      <c r="C238" s="3">
        <v>4301011851</v>
      </c>
      <c r="D238" s="25">
        <v>4680115885820</v>
      </c>
      <c r="E238" s="26"/>
      <c r="F238" s="4">
        <v>0.4</v>
      </c>
      <c r="G238" s="5">
        <v>10</v>
      </c>
      <c r="H238" s="4">
        <v>4</v>
      </c>
      <c r="I238" s="4">
        <v>4.21</v>
      </c>
      <c r="J238" s="5">
        <v>132</v>
      </c>
      <c r="K238" s="5" t="s">
        <v>65</v>
      </c>
      <c r="L238" s="5" t="s">
        <v>66</v>
      </c>
      <c r="M238" s="6" t="s">
        <v>61</v>
      </c>
      <c r="N238" s="6"/>
      <c r="O238" s="5">
        <v>55</v>
      </c>
      <c r="P238" s="27" t="s">
        <v>408</v>
      </c>
      <c r="Q238" s="28"/>
      <c r="R238" s="28"/>
      <c r="S238" s="28"/>
      <c r="T238" s="29"/>
      <c r="U238" s="7"/>
      <c r="V238" s="7"/>
      <c r="W238" s="8" t="s">
        <v>26</v>
      </c>
      <c r="X238" s="17"/>
      <c r="Y238" s="11">
        <f>IFERROR(IF(X238="",0,CEILING((X238/$H238),1)*$H238),"")</f>
        <v>0</v>
      </c>
    </row>
    <row r="239" spans="1:25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2"/>
      <c r="P239" s="33" t="s">
        <v>27</v>
      </c>
      <c r="Q239" s="34"/>
      <c r="R239" s="34"/>
      <c r="S239" s="34"/>
      <c r="T239" s="34"/>
      <c r="U239" s="34"/>
      <c r="V239" s="35"/>
      <c r="W239" s="9" t="s">
        <v>28</v>
      </c>
      <c r="Y239" s="12">
        <f>IFERROR(Y234/H234,"0")+IFERROR(Y235/H235,"0")+IFERROR(Y236/H236,"0")+IFERROR(Y237/H237,"0")+IFERROR(Y238/H238,"0")</f>
        <v>0</v>
      </c>
    </row>
    <row r="240" spans="1: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2"/>
      <c r="P240" s="33" t="s">
        <v>27</v>
      </c>
      <c r="Q240" s="34"/>
      <c r="R240" s="34"/>
      <c r="S240" s="34"/>
      <c r="T240" s="34"/>
      <c r="U240" s="34"/>
      <c r="V240" s="35"/>
      <c r="W240" s="9" t="s">
        <v>26</v>
      </c>
      <c r="Y240" s="12">
        <f>IFERROR(SUM(Y234:Y238),"0")</f>
        <v>0</v>
      </c>
    </row>
    <row r="241" spans="1:25">
      <c r="A241" t="s">
        <v>409</v>
      </c>
    </row>
    <row r="242" spans="1:25">
      <c r="A242" t="s">
        <v>56</v>
      </c>
    </row>
    <row r="243" spans="1:25">
      <c r="A243" s="2" t="s">
        <v>410</v>
      </c>
      <c r="B243" s="2" t="s">
        <v>411</v>
      </c>
      <c r="C243" s="3">
        <v>4301011223</v>
      </c>
      <c r="D243" s="25">
        <v>4607091383423</v>
      </c>
      <c r="E243" s="26"/>
      <c r="F243" s="4">
        <v>1.35</v>
      </c>
      <c r="G243" s="5">
        <v>8</v>
      </c>
      <c r="H243" s="4">
        <v>10.8</v>
      </c>
      <c r="I243" s="4">
        <v>11.331</v>
      </c>
      <c r="J243" s="5">
        <v>64</v>
      </c>
      <c r="K243" s="5" t="s">
        <v>59</v>
      </c>
      <c r="L243" s="5"/>
      <c r="M243" s="6" t="s">
        <v>33</v>
      </c>
      <c r="N243" s="6"/>
      <c r="O243" s="5">
        <v>35</v>
      </c>
      <c r="P243" s="27" t="s">
        <v>412</v>
      </c>
      <c r="Q243" s="28"/>
      <c r="R243" s="28"/>
      <c r="S243" s="28"/>
      <c r="T243" s="29"/>
      <c r="U243" s="7"/>
      <c r="V243" s="7"/>
      <c r="W243" s="8" t="s">
        <v>26</v>
      </c>
      <c r="X243" s="17"/>
      <c r="Y243" s="11">
        <f>IFERROR(IF(X243="",0,CEILING((X243/$H243),1)*$H243),"")</f>
        <v>0</v>
      </c>
    </row>
    <row r="244" spans="1:25">
      <c r="A244" s="2" t="s">
        <v>413</v>
      </c>
      <c r="B244" s="2" t="s">
        <v>414</v>
      </c>
      <c r="C244" s="3">
        <v>4301012199</v>
      </c>
      <c r="D244" s="25">
        <v>4680115886957</v>
      </c>
      <c r="E244" s="26"/>
      <c r="F244" s="4">
        <v>1.35</v>
      </c>
      <c r="G244" s="5">
        <v>8</v>
      </c>
      <c r="H244" s="4">
        <v>10.8</v>
      </c>
      <c r="I244" s="4">
        <v>11.234999999999999</v>
      </c>
      <c r="J244" s="5">
        <v>64</v>
      </c>
      <c r="K244" s="5" t="s">
        <v>59</v>
      </c>
      <c r="L244" s="5"/>
      <c r="M244" s="6" t="s">
        <v>33</v>
      </c>
      <c r="N244" s="6"/>
      <c r="O244" s="5">
        <v>30</v>
      </c>
      <c r="P244" s="27" t="s">
        <v>415</v>
      </c>
      <c r="Q244" s="28"/>
      <c r="R244" s="28"/>
      <c r="S244" s="28"/>
      <c r="T244" s="29"/>
      <c r="U244" s="7"/>
      <c r="V244" s="7"/>
      <c r="W244" s="8" t="s">
        <v>26</v>
      </c>
      <c r="X244" s="17"/>
      <c r="Y244" s="11">
        <f>IFERROR(IF(X244="",0,CEILING((X244/$H244),1)*$H244),"")</f>
        <v>0</v>
      </c>
    </row>
    <row r="245" spans="1:25">
      <c r="A245" s="2" t="s">
        <v>416</v>
      </c>
      <c r="B245" s="2" t="s">
        <v>417</v>
      </c>
      <c r="C245" s="3">
        <v>4301012098</v>
      </c>
      <c r="D245" s="25">
        <v>4680115885660</v>
      </c>
      <c r="E245" s="26"/>
      <c r="F245" s="4">
        <v>1.35</v>
      </c>
      <c r="G245" s="5">
        <v>8</v>
      </c>
      <c r="H245" s="4">
        <v>10.8</v>
      </c>
      <c r="I245" s="4">
        <v>11.234999999999999</v>
      </c>
      <c r="J245" s="5">
        <v>64</v>
      </c>
      <c r="K245" s="5" t="s">
        <v>59</v>
      </c>
      <c r="L245" s="5"/>
      <c r="M245" s="6" t="s">
        <v>33</v>
      </c>
      <c r="N245" s="6"/>
      <c r="O245" s="5">
        <v>35</v>
      </c>
      <c r="P245" s="27" t="s">
        <v>418</v>
      </c>
      <c r="Q245" s="28"/>
      <c r="R245" s="28"/>
      <c r="S245" s="28"/>
      <c r="T245" s="29"/>
      <c r="U245" s="7"/>
      <c r="V245" s="7"/>
      <c r="W245" s="8" t="s">
        <v>26</v>
      </c>
      <c r="X245" s="17"/>
      <c r="Y245" s="11">
        <f>IFERROR(IF(X245="",0,CEILING((X245/$H245),1)*$H245),"")</f>
        <v>0</v>
      </c>
    </row>
    <row r="246" spans="1:25">
      <c r="A246" s="2" t="s">
        <v>419</v>
      </c>
      <c r="B246" s="2" t="s">
        <v>420</v>
      </c>
      <c r="C246" s="3">
        <v>4301012176</v>
      </c>
      <c r="D246" s="25">
        <v>4680115886773</v>
      </c>
      <c r="E246" s="26"/>
      <c r="F246" s="4">
        <v>0.9</v>
      </c>
      <c r="G246" s="5">
        <v>10</v>
      </c>
      <c r="H246" s="4">
        <v>9</v>
      </c>
      <c r="I246" s="4">
        <v>9.4350000000000005</v>
      </c>
      <c r="J246" s="5">
        <v>64</v>
      </c>
      <c r="K246" s="5" t="s">
        <v>59</v>
      </c>
      <c r="L246" s="5"/>
      <c r="M246" s="6" t="s">
        <v>61</v>
      </c>
      <c r="N246" s="6"/>
      <c r="O246" s="5">
        <v>31</v>
      </c>
      <c r="P246" s="27" t="s">
        <v>421</v>
      </c>
      <c r="Q246" s="28"/>
      <c r="R246" s="28"/>
      <c r="S246" s="28"/>
      <c r="T246" s="29"/>
      <c r="U246" s="7"/>
      <c r="V246" s="7"/>
      <c r="W246" s="8" t="s">
        <v>26</v>
      </c>
      <c r="X246" s="17"/>
      <c r="Y246" s="11">
        <f>IFERROR(IF(X246="",0,CEILING((X246/$H246),1)*$H246),"")</f>
        <v>0</v>
      </c>
    </row>
    <row r="247" spans="1:25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2"/>
      <c r="P247" s="33" t="s">
        <v>27</v>
      </c>
      <c r="Q247" s="34"/>
      <c r="R247" s="34"/>
      <c r="S247" s="34"/>
      <c r="T247" s="34"/>
      <c r="U247" s="34"/>
      <c r="V247" s="35"/>
      <c r="W247" s="9" t="s">
        <v>28</v>
      </c>
      <c r="Y247" s="12">
        <f>IFERROR(Y243/H243,"0")+IFERROR(Y244/H244,"0")+IFERROR(Y245/H245,"0")+IFERROR(Y246/H246,"0")</f>
        <v>0</v>
      </c>
    </row>
    <row r="248" spans="1: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2"/>
      <c r="P248" s="33" t="s">
        <v>27</v>
      </c>
      <c r="Q248" s="34"/>
      <c r="R248" s="34"/>
      <c r="S248" s="34"/>
      <c r="T248" s="34"/>
      <c r="U248" s="34"/>
      <c r="V248" s="35"/>
      <c r="W248" s="9" t="s">
        <v>26</v>
      </c>
      <c r="Y248" s="12">
        <f>IFERROR(SUM(Y243:Y246),"0")</f>
        <v>0</v>
      </c>
    </row>
    <row r="249" spans="1:25">
      <c r="A249" t="s">
        <v>422</v>
      </c>
    </row>
    <row r="250" spans="1:25">
      <c r="A250" t="s">
        <v>29</v>
      </c>
    </row>
    <row r="251" spans="1:25">
      <c r="A251" s="2" t="s">
        <v>423</v>
      </c>
      <c r="B251" s="2" t="s">
        <v>424</v>
      </c>
      <c r="C251" s="3">
        <v>4301051893</v>
      </c>
      <c r="D251" s="25">
        <v>4680115886186</v>
      </c>
      <c r="E251" s="26"/>
      <c r="F251" s="4">
        <v>0.3</v>
      </c>
      <c r="G251" s="5">
        <v>6</v>
      </c>
      <c r="H251" s="4">
        <v>1.8</v>
      </c>
      <c r="I251" s="4">
        <v>1.98</v>
      </c>
      <c r="J251" s="5">
        <v>182</v>
      </c>
      <c r="K251" s="5" t="s">
        <v>32</v>
      </c>
      <c r="L251" s="5"/>
      <c r="M251" s="6" t="s">
        <v>33</v>
      </c>
      <c r="N251" s="6"/>
      <c r="O251" s="5">
        <v>45</v>
      </c>
      <c r="P251" s="27" t="s">
        <v>425</v>
      </c>
      <c r="Q251" s="28"/>
      <c r="R251" s="28"/>
      <c r="S251" s="28"/>
      <c r="T251" s="29"/>
      <c r="U251" s="7"/>
      <c r="V251" s="7"/>
      <c r="W251" s="8" t="s">
        <v>26</v>
      </c>
      <c r="X251" s="17"/>
      <c r="Y251" s="11">
        <f>IFERROR(IF(X251="",0,CEILING((X251/$H251),1)*$H251),"")</f>
        <v>0</v>
      </c>
    </row>
    <row r="252" spans="1:25">
      <c r="A252" s="2" t="s">
        <v>426</v>
      </c>
      <c r="B252" s="2" t="s">
        <v>427</v>
      </c>
      <c r="C252" s="3">
        <v>4301051795</v>
      </c>
      <c r="D252" s="25">
        <v>4680115881228</v>
      </c>
      <c r="E252" s="26"/>
      <c r="F252" s="4">
        <v>0.4</v>
      </c>
      <c r="G252" s="5">
        <v>6</v>
      </c>
      <c r="H252" s="4">
        <v>2.4</v>
      </c>
      <c r="I252" s="4">
        <v>2.6520000000000001</v>
      </c>
      <c r="J252" s="5">
        <v>182</v>
      </c>
      <c r="K252" s="5" t="s">
        <v>32</v>
      </c>
      <c r="L252" s="5"/>
      <c r="M252" s="6" t="s">
        <v>40</v>
      </c>
      <c r="N252" s="6"/>
      <c r="O252" s="5">
        <v>40</v>
      </c>
      <c r="P252" s="27" t="s">
        <v>428</v>
      </c>
      <c r="Q252" s="28"/>
      <c r="R252" s="28"/>
      <c r="S252" s="28"/>
      <c r="T252" s="29"/>
      <c r="U252" s="7"/>
      <c r="V252" s="7"/>
      <c r="W252" s="8" t="s">
        <v>26</v>
      </c>
      <c r="X252" s="17"/>
      <c r="Y252" s="11">
        <f>IFERROR(IF(X252="",0,CEILING((X252/$H252),1)*$H252),"")</f>
        <v>0</v>
      </c>
    </row>
    <row r="253" spans="1:25">
      <c r="A253" s="2" t="s">
        <v>429</v>
      </c>
      <c r="B253" s="2" t="s">
        <v>430</v>
      </c>
      <c r="C253" s="3">
        <v>4301051388</v>
      </c>
      <c r="D253" s="25">
        <v>4680115881211</v>
      </c>
      <c r="E253" s="26"/>
      <c r="F253" s="4">
        <v>0.4</v>
      </c>
      <c r="G253" s="5">
        <v>6</v>
      </c>
      <c r="H253" s="4">
        <v>2.4</v>
      </c>
      <c r="I253" s="4">
        <v>2.58</v>
      </c>
      <c r="J253" s="5">
        <v>182</v>
      </c>
      <c r="K253" s="5" t="s">
        <v>32</v>
      </c>
      <c r="L253" s="5" t="s">
        <v>44</v>
      </c>
      <c r="M253" s="6" t="s">
        <v>33</v>
      </c>
      <c r="N253" s="6"/>
      <c r="O253" s="5">
        <v>45</v>
      </c>
      <c r="P253" s="27" t="s">
        <v>431</v>
      </c>
      <c r="Q253" s="28"/>
      <c r="R253" s="28"/>
      <c r="S253" s="28"/>
      <c r="T253" s="29"/>
      <c r="U253" s="7"/>
      <c r="V253" s="7"/>
      <c r="W253" s="8" t="s">
        <v>26</v>
      </c>
      <c r="X253" s="17"/>
      <c r="Y253" s="11">
        <f>IFERROR(IF(X253="",0,CEILING((X253/$H253),1)*$H253),"")</f>
        <v>0</v>
      </c>
    </row>
    <row r="254" spans="1:25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2"/>
      <c r="P254" s="33" t="s">
        <v>27</v>
      </c>
      <c r="Q254" s="34"/>
      <c r="R254" s="34"/>
      <c r="S254" s="34"/>
      <c r="T254" s="34"/>
      <c r="U254" s="34"/>
      <c r="V254" s="35"/>
      <c r="W254" s="9" t="s">
        <v>28</v>
      </c>
      <c r="Y254" s="12">
        <f>IFERROR(Y251/H251,"0")+IFERROR(Y252/H252,"0")+IFERROR(Y253/H253,"0")</f>
        <v>0</v>
      </c>
    </row>
    <row r="255" spans="1: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2"/>
      <c r="P255" s="33" t="s">
        <v>27</v>
      </c>
      <c r="Q255" s="34"/>
      <c r="R255" s="34"/>
      <c r="S255" s="34"/>
      <c r="T255" s="34"/>
      <c r="U255" s="34"/>
      <c r="V255" s="35"/>
      <c r="W255" s="9" t="s">
        <v>26</v>
      </c>
      <c r="Y255" s="12">
        <f>IFERROR(SUM(Y251:Y253),"0")</f>
        <v>0</v>
      </c>
    </row>
    <row r="256" spans="1:25">
      <c r="A256" t="s">
        <v>432</v>
      </c>
    </row>
    <row r="257" spans="1:25">
      <c r="A257" t="s">
        <v>20</v>
      </c>
    </row>
    <row r="258" spans="1:25">
      <c r="A258" s="2" t="s">
        <v>433</v>
      </c>
      <c r="B258" s="2" t="s">
        <v>434</v>
      </c>
      <c r="C258" s="3">
        <v>4301031307</v>
      </c>
      <c r="D258" s="25">
        <v>4680115880344</v>
      </c>
      <c r="E258" s="26"/>
      <c r="F258" s="4">
        <v>0.28000000000000003</v>
      </c>
      <c r="G258" s="5">
        <v>6</v>
      </c>
      <c r="H258" s="4">
        <v>1.68</v>
      </c>
      <c r="I258" s="4">
        <v>1.78</v>
      </c>
      <c r="J258" s="5">
        <v>234</v>
      </c>
      <c r="K258" s="5" t="s">
        <v>23</v>
      </c>
      <c r="L258" s="5"/>
      <c r="M258" s="6" t="s">
        <v>24</v>
      </c>
      <c r="N258" s="6"/>
      <c r="O258" s="5">
        <v>40</v>
      </c>
      <c r="P258" s="27" t="s">
        <v>435</v>
      </c>
      <c r="Q258" s="28"/>
      <c r="R258" s="28"/>
      <c r="S258" s="28"/>
      <c r="T258" s="29"/>
      <c r="U258" s="7"/>
      <c r="V258" s="7"/>
      <c r="W258" s="8" t="s">
        <v>26</v>
      </c>
      <c r="X258" s="17"/>
      <c r="Y258" s="11">
        <f>IFERROR(IF(X258="",0,CEILING((X258/$H258),1)*$H258),"")</f>
        <v>0</v>
      </c>
    </row>
    <row r="259" spans="1:25">
      <c r="A259" s="2" t="s">
        <v>436</v>
      </c>
      <c r="B259" s="2" t="s">
        <v>437</v>
      </c>
      <c r="C259" s="3">
        <v>4301031429</v>
      </c>
      <c r="D259" s="25">
        <v>4680115886919</v>
      </c>
      <c r="E259" s="26"/>
      <c r="F259" s="4">
        <v>0.4</v>
      </c>
      <c r="G259" s="5">
        <v>6</v>
      </c>
      <c r="H259" s="4">
        <v>2.4</v>
      </c>
      <c r="I259" s="4">
        <v>2.58</v>
      </c>
      <c r="J259" s="5">
        <v>182</v>
      </c>
      <c r="K259" s="5" t="s">
        <v>32</v>
      </c>
      <c r="L259" s="5"/>
      <c r="M259" s="6" t="s">
        <v>24</v>
      </c>
      <c r="N259" s="6"/>
      <c r="O259" s="5">
        <v>40</v>
      </c>
      <c r="P259" s="27" t="s">
        <v>438</v>
      </c>
      <c r="Q259" s="28"/>
      <c r="R259" s="28"/>
      <c r="S259" s="28"/>
      <c r="T259" s="29"/>
      <c r="U259" s="7"/>
      <c r="V259" s="7"/>
      <c r="W259" s="8" t="s">
        <v>26</v>
      </c>
      <c r="X259" s="17"/>
      <c r="Y259" s="11">
        <f>IFERROR(IF(X259="",0,CEILING((X259/$H259),1)*$H259),"")</f>
        <v>0</v>
      </c>
    </row>
    <row r="260" spans="1:25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2"/>
      <c r="P260" s="33" t="s">
        <v>27</v>
      </c>
      <c r="Q260" s="34"/>
      <c r="R260" s="34"/>
      <c r="S260" s="34"/>
      <c r="T260" s="34"/>
      <c r="U260" s="34"/>
      <c r="V260" s="35"/>
      <c r="W260" s="9" t="s">
        <v>28</v>
      </c>
      <c r="Y260" s="12">
        <f>IFERROR(Y258/H258,"0")+IFERROR(Y259/H259,"0")</f>
        <v>0</v>
      </c>
    </row>
    <row r="261" spans="1: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2"/>
      <c r="P261" s="33" t="s">
        <v>27</v>
      </c>
      <c r="Q261" s="34"/>
      <c r="R261" s="34"/>
      <c r="S261" s="34"/>
      <c r="T261" s="34"/>
      <c r="U261" s="34"/>
      <c r="V261" s="35"/>
      <c r="W261" s="9" t="s">
        <v>26</v>
      </c>
      <c r="Y261" s="12">
        <f>IFERROR(SUM(Y258:Y259),"0")</f>
        <v>0</v>
      </c>
    </row>
    <row r="262" spans="1:25">
      <c r="A262" t="s">
        <v>29</v>
      </c>
    </row>
    <row r="263" spans="1:25">
      <c r="A263" s="2" t="s">
        <v>439</v>
      </c>
      <c r="B263" s="2" t="s">
        <v>440</v>
      </c>
      <c r="C263" s="3">
        <v>4301051782</v>
      </c>
      <c r="D263" s="25">
        <v>4680115884618</v>
      </c>
      <c r="E263" s="26"/>
      <c r="F263" s="4">
        <v>0.6</v>
      </c>
      <c r="G263" s="5">
        <v>6</v>
      </c>
      <c r="H263" s="4">
        <v>3.6</v>
      </c>
      <c r="I263" s="4">
        <v>3.81</v>
      </c>
      <c r="J263" s="5">
        <v>132</v>
      </c>
      <c r="K263" s="5" t="s">
        <v>65</v>
      </c>
      <c r="L263" s="5" t="s">
        <v>66</v>
      </c>
      <c r="M263" s="6" t="s">
        <v>33</v>
      </c>
      <c r="N263" s="6"/>
      <c r="O263" s="5">
        <v>45</v>
      </c>
      <c r="P263" s="27" t="s">
        <v>441</v>
      </c>
      <c r="Q263" s="28"/>
      <c r="R263" s="28"/>
      <c r="S263" s="28"/>
      <c r="T263" s="29"/>
      <c r="U263" s="7"/>
      <c r="V263" s="7"/>
      <c r="W263" s="8" t="s">
        <v>26</v>
      </c>
      <c r="X263" s="17"/>
      <c r="Y263" s="11">
        <f>IFERROR(IF(X263="",0,CEILING((X263/$H263),1)*$H263),"")</f>
        <v>0</v>
      </c>
    </row>
    <row r="264" spans="1:25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2"/>
      <c r="P264" s="33" t="s">
        <v>27</v>
      </c>
      <c r="Q264" s="34"/>
      <c r="R264" s="34"/>
      <c r="S264" s="34"/>
      <c r="T264" s="34"/>
      <c r="U264" s="34"/>
      <c r="V264" s="35"/>
      <c r="W264" s="9" t="s">
        <v>28</v>
      </c>
      <c r="Y264" s="12">
        <f>IFERROR(Y263/H263,"0")</f>
        <v>0</v>
      </c>
    </row>
    <row r="265" spans="1: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2"/>
      <c r="P265" s="33" t="s">
        <v>27</v>
      </c>
      <c r="Q265" s="34"/>
      <c r="R265" s="34"/>
      <c r="S265" s="34"/>
      <c r="T265" s="34"/>
      <c r="U265" s="34"/>
      <c r="V265" s="35"/>
      <c r="W265" s="9" t="s">
        <v>26</v>
      </c>
      <c r="Y265" s="12">
        <f>IFERROR(SUM(Y263:Y263),"0")</f>
        <v>0</v>
      </c>
    </row>
    <row r="266" spans="1:25">
      <c r="A266" t="s">
        <v>442</v>
      </c>
    </row>
    <row r="267" spans="1:25">
      <c r="A267" t="s">
        <v>56</v>
      </c>
    </row>
    <row r="268" spans="1:25">
      <c r="A268" s="2" t="s">
        <v>443</v>
      </c>
      <c r="B268" s="2" t="s">
        <v>444</v>
      </c>
      <c r="C268" s="3">
        <v>4301011662</v>
      </c>
      <c r="D268" s="25">
        <v>4680115883703</v>
      </c>
      <c r="E268" s="26"/>
      <c r="F268" s="4">
        <v>1.35</v>
      </c>
      <c r="G268" s="5">
        <v>8</v>
      </c>
      <c r="H268" s="4">
        <v>10.8</v>
      </c>
      <c r="I268" s="4">
        <v>11.234999999999999</v>
      </c>
      <c r="J268" s="5">
        <v>64</v>
      </c>
      <c r="K268" s="5" t="s">
        <v>59</v>
      </c>
      <c r="L268" s="5"/>
      <c r="M268" s="6" t="s">
        <v>61</v>
      </c>
      <c r="N268" s="6"/>
      <c r="O268" s="5">
        <v>55</v>
      </c>
      <c r="P268" s="27" t="s">
        <v>445</v>
      </c>
      <c r="Q268" s="28"/>
      <c r="R268" s="28"/>
      <c r="S268" s="28"/>
      <c r="T268" s="29"/>
      <c r="U268" s="7"/>
      <c r="V268" s="7"/>
      <c r="W268" s="8" t="s">
        <v>26</v>
      </c>
      <c r="X268" s="17"/>
      <c r="Y268" s="11">
        <f>IFERROR(IF(X268="",0,CEILING((X268/$H268),1)*$H268),"")</f>
        <v>0</v>
      </c>
    </row>
    <row r="269" spans="1:25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2"/>
      <c r="P269" s="33" t="s">
        <v>27</v>
      </c>
      <c r="Q269" s="34"/>
      <c r="R269" s="34"/>
      <c r="S269" s="34"/>
      <c r="T269" s="34"/>
      <c r="U269" s="34"/>
      <c r="V269" s="35"/>
      <c r="W269" s="9" t="s">
        <v>28</v>
      </c>
      <c r="Y269" s="12">
        <f>IFERROR(Y268/H268,"0")</f>
        <v>0</v>
      </c>
    </row>
    <row r="270" spans="1: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2"/>
      <c r="P270" s="33" t="s">
        <v>27</v>
      </c>
      <c r="Q270" s="34"/>
      <c r="R270" s="34"/>
      <c r="S270" s="34"/>
      <c r="T270" s="34"/>
      <c r="U270" s="34"/>
      <c r="V270" s="35"/>
      <c r="W270" s="9" t="s">
        <v>26</v>
      </c>
      <c r="Y270" s="12">
        <f>IFERROR(SUM(Y268:Y268),"0")</f>
        <v>0</v>
      </c>
    </row>
    <row r="271" spans="1:25">
      <c r="A271" t="s">
        <v>446</v>
      </c>
    </row>
    <row r="272" spans="1:25">
      <c r="A272" t="s">
        <v>56</v>
      </c>
    </row>
    <row r="273" spans="1:25">
      <c r="A273" s="2" t="s">
        <v>447</v>
      </c>
      <c r="B273" s="2" t="s">
        <v>448</v>
      </c>
      <c r="C273" s="3">
        <v>4301012126</v>
      </c>
      <c r="D273" s="25">
        <v>4607091386004</v>
      </c>
      <c r="E273" s="26"/>
      <c r="F273" s="4">
        <v>1.35</v>
      </c>
      <c r="G273" s="5">
        <v>8</v>
      </c>
      <c r="H273" s="4">
        <v>10.8</v>
      </c>
      <c r="I273" s="4">
        <v>11.234999999999999</v>
      </c>
      <c r="J273" s="5">
        <v>64</v>
      </c>
      <c r="K273" s="5" t="s">
        <v>59</v>
      </c>
      <c r="L273" s="5"/>
      <c r="M273" s="6" t="s">
        <v>61</v>
      </c>
      <c r="N273" s="6"/>
      <c r="O273" s="5">
        <v>55</v>
      </c>
      <c r="P273" s="27" t="s">
        <v>449</v>
      </c>
      <c r="Q273" s="28"/>
      <c r="R273" s="28"/>
      <c r="S273" s="28"/>
      <c r="T273" s="29"/>
      <c r="U273" s="7"/>
      <c r="V273" s="7"/>
      <c r="W273" s="8" t="s">
        <v>26</v>
      </c>
      <c r="X273" s="17"/>
      <c r="Y273" s="11">
        <f t="shared" ref="Y273:Y278" si="5">IFERROR(IF(X273="",0,CEILING((X273/$H273),1)*$H273),"")</f>
        <v>0</v>
      </c>
    </row>
    <row r="274" spans="1:25">
      <c r="A274" s="2" t="s">
        <v>450</v>
      </c>
      <c r="B274" s="2" t="s">
        <v>451</v>
      </c>
      <c r="C274" s="3">
        <v>4301012024</v>
      </c>
      <c r="D274" s="25">
        <v>4680115885615</v>
      </c>
      <c r="E274" s="26"/>
      <c r="F274" s="4">
        <v>1.35</v>
      </c>
      <c r="G274" s="5">
        <v>8</v>
      </c>
      <c r="H274" s="4">
        <v>10.8</v>
      </c>
      <c r="I274" s="4">
        <v>11.234999999999999</v>
      </c>
      <c r="J274" s="5">
        <v>64</v>
      </c>
      <c r="K274" s="5" t="s">
        <v>59</v>
      </c>
      <c r="L274" s="5" t="s">
        <v>60</v>
      </c>
      <c r="M274" s="6" t="s">
        <v>33</v>
      </c>
      <c r="N274" s="6"/>
      <c r="O274" s="5">
        <v>55</v>
      </c>
      <c r="P274" s="27" t="s">
        <v>452</v>
      </c>
      <c r="Q274" s="28"/>
      <c r="R274" s="28"/>
      <c r="S274" s="28"/>
      <c r="T274" s="29"/>
      <c r="U274" s="7"/>
      <c r="V274" s="7"/>
      <c r="W274" s="8" t="s">
        <v>26</v>
      </c>
      <c r="X274" s="17"/>
      <c r="Y274" s="11">
        <f t="shared" si="5"/>
        <v>0</v>
      </c>
    </row>
    <row r="275" spans="1:25">
      <c r="A275" s="2" t="s">
        <v>453</v>
      </c>
      <c r="B275" s="2" t="s">
        <v>454</v>
      </c>
      <c r="C275" s="3">
        <v>4301011858</v>
      </c>
      <c r="D275" s="25">
        <v>4680115885646</v>
      </c>
      <c r="E275" s="26"/>
      <c r="F275" s="4">
        <v>1.35</v>
      </c>
      <c r="G275" s="5">
        <v>8</v>
      </c>
      <c r="H275" s="4">
        <v>10.8</v>
      </c>
      <c r="I275" s="4">
        <v>11.234999999999999</v>
      </c>
      <c r="J275" s="5">
        <v>64</v>
      </c>
      <c r="K275" s="5" t="s">
        <v>59</v>
      </c>
      <c r="L275" s="5" t="s">
        <v>60</v>
      </c>
      <c r="M275" s="6" t="s">
        <v>61</v>
      </c>
      <c r="N275" s="6"/>
      <c r="O275" s="5">
        <v>55</v>
      </c>
      <c r="P275" s="27" t="s">
        <v>455</v>
      </c>
      <c r="Q275" s="28"/>
      <c r="R275" s="28"/>
      <c r="S275" s="28"/>
      <c r="T275" s="29"/>
      <c r="U275" s="7"/>
      <c r="V275" s="7"/>
      <c r="W275" s="8" t="s">
        <v>26</v>
      </c>
      <c r="X275" s="17"/>
      <c r="Y275" s="11">
        <f t="shared" si="5"/>
        <v>0</v>
      </c>
    </row>
    <row r="276" spans="1:25">
      <c r="A276" s="2" t="s">
        <v>456</v>
      </c>
      <c r="B276" s="2" t="s">
        <v>457</v>
      </c>
      <c r="C276" s="3">
        <v>4301012016</v>
      </c>
      <c r="D276" s="25">
        <v>4680115885554</v>
      </c>
      <c r="E276" s="26"/>
      <c r="F276" s="4">
        <v>1.35</v>
      </c>
      <c r="G276" s="5">
        <v>8</v>
      </c>
      <c r="H276" s="4">
        <v>10.8</v>
      </c>
      <c r="I276" s="4">
        <v>11.234999999999999</v>
      </c>
      <c r="J276" s="5">
        <v>64</v>
      </c>
      <c r="K276" s="5" t="s">
        <v>59</v>
      </c>
      <c r="L276" s="5"/>
      <c r="M276" s="6" t="s">
        <v>33</v>
      </c>
      <c r="N276" s="6"/>
      <c r="O276" s="5">
        <v>55</v>
      </c>
      <c r="P276" s="27" t="s">
        <v>458</v>
      </c>
      <c r="Q276" s="28"/>
      <c r="R276" s="28"/>
      <c r="S276" s="28"/>
      <c r="T276" s="29"/>
      <c r="U276" s="7"/>
      <c r="V276" s="7"/>
      <c r="W276" s="8" t="s">
        <v>26</v>
      </c>
      <c r="X276" s="17"/>
      <c r="Y276" s="11">
        <f t="shared" si="5"/>
        <v>0</v>
      </c>
    </row>
    <row r="277" spans="1:25">
      <c r="A277" s="2" t="s">
        <v>459</v>
      </c>
      <c r="B277" s="2" t="s">
        <v>460</v>
      </c>
      <c r="C277" s="3">
        <v>4301011857</v>
      </c>
      <c r="D277" s="25">
        <v>4680115885622</v>
      </c>
      <c r="E277" s="26"/>
      <c r="F277" s="4">
        <v>0.4</v>
      </c>
      <c r="G277" s="5">
        <v>10</v>
      </c>
      <c r="H277" s="4">
        <v>4</v>
      </c>
      <c r="I277" s="4">
        <v>4.21</v>
      </c>
      <c r="J277" s="5">
        <v>132</v>
      </c>
      <c r="K277" s="5" t="s">
        <v>65</v>
      </c>
      <c r="L277" s="5" t="s">
        <v>66</v>
      </c>
      <c r="M277" s="6" t="s">
        <v>61</v>
      </c>
      <c r="N277" s="6"/>
      <c r="O277" s="5">
        <v>55</v>
      </c>
      <c r="P277" s="27" t="s">
        <v>461</v>
      </c>
      <c r="Q277" s="28"/>
      <c r="R277" s="28"/>
      <c r="S277" s="28"/>
      <c r="T277" s="29"/>
      <c r="U277" s="7"/>
      <c r="V277" s="7"/>
      <c r="W277" s="8" t="s">
        <v>26</v>
      </c>
      <c r="X277" s="17"/>
      <c r="Y277" s="11">
        <f t="shared" si="5"/>
        <v>0</v>
      </c>
    </row>
    <row r="278" spans="1:25">
      <c r="A278" s="2" t="s">
        <v>462</v>
      </c>
      <c r="B278" s="2" t="s">
        <v>463</v>
      </c>
      <c r="C278" s="3">
        <v>4301011859</v>
      </c>
      <c r="D278" s="25">
        <v>4680115885608</v>
      </c>
      <c r="E278" s="26"/>
      <c r="F278" s="4">
        <v>0.4</v>
      </c>
      <c r="G278" s="5">
        <v>10</v>
      </c>
      <c r="H278" s="4">
        <v>4</v>
      </c>
      <c r="I278" s="4">
        <v>4.21</v>
      </c>
      <c r="J278" s="5">
        <v>132</v>
      </c>
      <c r="K278" s="5" t="s">
        <v>65</v>
      </c>
      <c r="L278" s="5" t="s">
        <v>66</v>
      </c>
      <c r="M278" s="6" t="s">
        <v>61</v>
      </c>
      <c r="N278" s="6"/>
      <c r="O278" s="5">
        <v>55</v>
      </c>
      <c r="P278" s="27" t="s">
        <v>464</v>
      </c>
      <c r="Q278" s="28"/>
      <c r="R278" s="28"/>
      <c r="S278" s="28"/>
      <c r="T278" s="29"/>
      <c r="U278" s="7"/>
      <c r="V278" s="7"/>
      <c r="W278" s="8" t="s">
        <v>26</v>
      </c>
      <c r="X278" s="17"/>
      <c r="Y278" s="11">
        <f t="shared" si="5"/>
        <v>0</v>
      </c>
    </row>
    <row r="279" spans="1:25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2"/>
      <c r="P279" s="33" t="s">
        <v>27</v>
      </c>
      <c r="Q279" s="34"/>
      <c r="R279" s="34"/>
      <c r="S279" s="34"/>
      <c r="T279" s="34"/>
      <c r="U279" s="34"/>
      <c r="V279" s="35"/>
      <c r="W279" s="9" t="s">
        <v>28</v>
      </c>
      <c r="Y279" s="12">
        <f>IFERROR(Y273/H273,"0")+IFERROR(Y274/H274,"0")+IFERROR(Y275/H275,"0")+IFERROR(Y276/H276,"0")+IFERROR(Y277/H277,"0")+IFERROR(Y278/H278,"0")</f>
        <v>0</v>
      </c>
    </row>
    <row r="280" spans="1:2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2"/>
      <c r="P280" s="33" t="s">
        <v>27</v>
      </c>
      <c r="Q280" s="34"/>
      <c r="R280" s="34"/>
      <c r="S280" s="34"/>
      <c r="T280" s="34"/>
      <c r="U280" s="34"/>
      <c r="V280" s="35"/>
      <c r="W280" s="9" t="s">
        <v>26</v>
      </c>
      <c r="Y280" s="12">
        <f>IFERROR(SUM(Y273:Y278),"0")</f>
        <v>0</v>
      </c>
    </row>
    <row r="281" spans="1:25">
      <c r="A281" t="s">
        <v>20</v>
      </c>
    </row>
    <row r="282" spans="1:25">
      <c r="A282" s="2" t="s">
        <v>465</v>
      </c>
      <c r="B282" s="2" t="s">
        <v>466</v>
      </c>
      <c r="C282" s="3">
        <v>4301030878</v>
      </c>
      <c r="D282" s="25">
        <v>4607091387193</v>
      </c>
      <c r="E282" s="26"/>
      <c r="F282" s="4">
        <v>0.7</v>
      </c>
      <c r="G282" s="5">
        <v>6</v>
      </c>
      <c r="H282" s="4">
        <v>4.2</v>
      </c>
      <c r="I282" s="4">
        <v>4.47</v>
      </c>
      <c r="J282" s="5">
        <v>132</v>
      </c>
      <c r="K282" s="5" t="s">
        <v>65</v>
      </c>
      <c r="L282" s="5" t="s">
        <v>66</v>
      </c>
      <c r="M282" s="6" t="s">
        <v>24</v>
      </c>
      <c r="N282" s="6"/>
      <c r="O282" s="5">
        <v>35</v>
      </c>
      <c r="P282" s="27" t="s">
        <v>467</v>
      </c>
      <c r="Q282" s="28"/>
      <c r="R282" s="28"/>
      <c r="S282" s="28"/>
      <c r="T282" s="29"/>
      <c r="U282" s="7"/>
      <c r="V282" s="7"/>
      <c r="W282" s="8" t="s">
        <v>26</v>
      </c>
      <c r="X282" s="17"/>
      <c r="Y282" s="11">
        <f t="shared" ref="Y282:Y288" si="6">IFERROR(IF(X282="",0,CEILING((X282/$H282),1)*$H282),"")</f>
        <v>0</v>
      </c>
    </row>
    <row r="283" spans="1:25">
      <c r="A283" s="2" t="s">
        <v>468</v>
      </c>
      <c r="B283" s="2" t="s">
        <v>469</v>
      </c>
      <c r="C283" s="3">
        <v>4301031153</v>
      </c>
      <c r="D283" s="25">
        <v>4607091387230</v>
      </c>
      <c r="E283" s="26"/>
      <c r="F283" s="4">
        <v>0.7</v>
      </c>
      <c r="G283" s="5">
        <v>6</v>
      </c>
      <c r="H283" s="4">
        <v>4.2</v>
      </c>
      <c r="I283" s="4">
        <v>4.47</v>
      </c>
      <c r="J283" s="5">
        <v>132</v>
      </c>
      <c r="K283" s="5" t="s">
        <v>65</v>
      </c>
      <c r="L283" s="5" t="s">
        <v>66</v>
      </c>
      <c r="M283" s="6" t="s">
        <v>24</v>
      </c>
      <c r="N283" s="6"/>
      <c r="O283" s="5">
        <v>40</v>
      </c>
      <c r="P283" s="27" t="s">
        <v>470</v>
      </c>
      <c r="Q283" s="28"/>
      <c r="R283" s="28"/>
      <c r="S283" s="28"/>
      <c r="T283" s="29"/>
      <c r="U283" s="7"/>
      <c r="V283" s="7"/>
      <c r="W283" s="8" t="s">
        <v>26</v>
      </c>
      <c r="X283" s="17"/>
      <c r="Y283" s="11">
        <f t="shared" si="6"/>
        <v>0</v>
      </c>
    </row>
    <row r="284" spans="1:25">
      <c r="A284" s="2" t="s">
        <v>471</v>
      </c>
      <c r="B284" s="2" t="s">
        <v>472</v>
      </c>
      <c r="C284" s="3">
        <v>4301031154</v>
      </c>
      <c r="D284" s="25">
        <v>4607091387292</v>
      </c>
      <c r="E284" s="26"/>
      <c r="F284" s="4">
        <v>0.73</v>
      </c>
      <c r="G284" s="5">
        <v>6</v>
      </c>
      <c r="H284" s="4">
        <v>4.38</v>
      </c>
      <c r="I284" s="4">
        <v>4.6500000000000004</v>
      </c>
      <c r="J284" s="5">
        <v>132</v>
      </c>
      <c r="K284" s="5" t="s">
        <v>65</v>
      </c>
      <c r="L284" s="5"/>
      <c r="M284" s="6" t="s">
        <v>24</v>
      </c>
      <c r="N284" s="6"/>
      <c r="O284" s="5">
        <v>45</v>
      </c>
      <c r="P284" s="27" t="s">
        <v>473</v>
      </c>
      <c r="Q284" s="28"/>
      <c r="R284" s="28"/>
      <c r="S284" s="28"/>
      <c r="T284" s="29"/>
      <c r="U284" s="7"/>
      <c r="V284" s="7"/>
      <c r="W284" s="8" t="s">
        <v>26</v>
      </c>
      <c r="X284" s="17"/>
      <c r="Y284" s="11">
        <f t="shared" si="6"/>
        <v>0</v>
      </c>
    </row>
    <row r="285" spans="1:25">
      <c r="A285" s="2" t="s">
        <v>474</v>
      </c>
      <c r="B285" s="2" t="s">
        <v>475</v>
      </c>
      <c r="C285" s="3">
        <v>4301031152</v>
      </c>
      <c r="D285" s="25">
        <v>4607091387285</v>
      </c>
      <c r="E285" s="26"/>
      <c r="F285" s="4">
        <v>0.35</v>
      </c>
      <c r="G285" s="5">
        <v>6</v>
      </c>
      <c r="H285" s="4">
        <v>2.1</v>
      </c>
      <c r="I285" s="4">
        <v>2.23</v>
      </c>
      <c r="J285" s="5">
        <v>234</v>
      </c>
      <c r="K285" s="5" t="s">
        <v>23</v>
      </c>
      <c r="L285" s="5" t="s">
        <v>239</v>
      </c>
      <c r="M285" s="6" t="s">
        <v>24</v>
      </c>
      <c r="N285" s="6"/>
      <c r="O285" s="5">
        <v>40</v>
      </c>
      <c r="P285" s="27" t="s">
        <v>476</v>
      </c>
      <c r="Q285" s="28"/>
      <c r="R285" s="28"/>
      <c r="S285" s="28"/>
      <c r="T285" s="29"/>
      <c r="U285" s="7"/>
      <c r="V285" s="7"/>
      <c r="W285" s="8" t="s">
        <v>26</v>
      </c>
      <c r="X285" s="17"/>
      <c r="Y285" s="11">
        <f t="shared" si="6"/>
        <v>0</v>
      </c>
    </row>
    <row r="286" spans="1:25">
      <c r="A286" s="2" t="s">
        <v>477</v>
      </c>
      <c r="B286" s="2" t="s">
        <v>478</v>
      </c>
      <c r="C286" s="3">
        <v>4301031305</v>
      </c>
      <c r="D286" s="25">
        <v>4607091389845</v>
      </c>
      <c r="E286" s="26"/>
      <c r="F286" s="4">
        <v>0.35</v>
      </c>
      <c r="G286" s="5">
        <v>6</v>
      </c>
      <c r="H286" s="4">
        <v>2.1</v>
      </c>
      <c r="I286" s="4">
        <v>2.2000000000000002</v>
      </c>
      <c r="J286" s="5">
        <v>234</v>
      </c>
      <c r="K286" s="5" t="s">
        <v>23</v>
      </c>
      <c r="L286" s="5" t="s">
        <v>239</v>
      </c>
      <c r="M286" s="6" t="s">
        <v>24</v>
      </c>
      <c r="N286" s="6"/>
      <c r="O286" s="5">
        <v>40</v>
      </c>
      <c r="P286" s="27" t="s">
        <v>479</v>
      </c>
      <c r="Q286" s="28"/>
      <c r="R286" s="28"/>
      <c r="S286" s="28"/>
      <c r="T286" s="29"/>
      <c r="U286" s="7"/>
      <c r="V286" s="7"/>
      <c r="W286" s="8" t="s">
        <v>26</v>
      </c>
      <c r="X286" s="17"/>
      <c r="Y286" s="11">
        <f t="shared" si="6"/>
        <v>0</v>
      </c>
    </row>
    <row r="287" spans="1:25">
      <c r="A287" s="2" t="s">
        <v>480</v>
      </c>
      <c r="B287" s="2" t="s">
        <v>481</v>
      </c>
      <c r="C287" s="3">
        <v>4301031306</v>
      </c>
      <c r="D287" s="25">
        <v>4680115882881</v>
      </c>
      <c r="E287" s="26"/>
      <c r="F287" s="4">
        <v>0.28000000000000003</v>
      </c>
      <c r="G287" s="5">
        <v>6</v>
      </c>
      <c r="H287" s="4">
        <v>1.68</v>
      </c>
      <c r="I287" s="4">
        <v>1.81</v>
      </c>
      <c r="J287" s="5">
        <v>234</v>
      </c>
      <c r="K287" s="5" t="s">
        <v>23</v>
      </c>
      <c r="L287" s="5"/>
      <c r="M287" s="6" t="s">
        <v>24</v>
      </c>
      <c r="N287" s="6"/>
      <c r="O287" s="5">
        <v>40</v>
      </c>
      <c r="P287" s="27" t="s">
        <v>482</v>
      </c>
      <c r="Q287" s="28"/>
      <c r="R287" s="28"/>
      <c r="S287" s="28"/>
      <c r="T287" s="29"/>
      <c r="U287" s="7"/>
      <c r="V287" s="7"/>
      <c r="W287" s="8" t="s">
        <v>26</v>
      </c>
      <c r="X287" s="17"/>
      <c r="Y287" s="11">
        <f t="shared" si="6"/>
        <v>0</v>
      </c>
    </row>
    <row r="288" spans="1:25">
      <c r="A288" s="2" t="s">
        <v>483</v>
      </c>
      <c r="B288" s="2" t="s">
        <v>484</v>
      </c>
      <c r="C288" s="3">
        <v>4301031066</v>
      </c>
      <c r="D288" s="25">
        <v>4607091383836</v>
      </c>
      <c r="E288" s="26"/>
      <c r="F288" s="4">
        <v>0.3</v>
      </c>
      <c r="G288" s="5">
        <v>6</v>
      </c>
      <c r="H288" s="4">
        <v>1.8</v>
      </c>
      <c r="I288" s="4">
        <v>2.028</v>
      </c>
      <c r="J288" s="5">
        <v>182</v>
      </c>
      <c r="K288" s="5" t="s">
        <v>32</v>
      </c>
      <c r="L288" s="5" t="s">
        <v>44</v>
      </c>
      <c r="M288" s="6" t="s">
        <v>24</v>
      </c>
      <c r="N288" s="6"/>
      <c r="O288" s="5">
        <v>40</v>
      </c>
      <c r="P288" s="27" t="s">
        <v>485</v>
      </c>
      <c r="Q288" s="28"/>
      <c r="R288" s="28"/>
      <c r="S288" s="28"/>
      <c r="T288" s="29"/>
      <c r="U288" s="7"/>
      <c r="V288" s="7"/>
      <c r="W288" s="8" t="s">
        <v>26</v>
      </c>
      <c r="X288" s="17"/>
      <c r="Y288" s="11">
        <f t="shared" si="6"/>
        <v>0</v>
      </c>
    </row>
    <row r="289" spans="1:25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2"/>
      <c r="P289" s="33" t="s">
        <v>27</v>
      </c>
      <c r="Q289" s="34"/>
      <c r="R289" s="34"/>
      <c r="S289" s="34"/>
      <c r="T289" s="34"/>
      <c r="U289" s="34"/>
      <c r="V289" s="35"/>
      <c r="W289" s="9" t="s">
        <v>28</v>
      </c>
      <c r="Y289" s="12">
        <f>IFERROR(Y282/H282,"0")+IFERROR(Y283/H283,"0")+IFERROR(Y284/H284,"0")+IFERROR(Y285/H285,"0")+IFERROR(Y286/H286,"0")+IFERROR(Y287/H287,"0")+IFERROR(Y288/H288,"0")</f>
        <v>0</v>
      </c>
    </row>
    <row r="290" spans="1:2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2"/>
      <c r="P290" s="33" t="s">
        <v>27</v>
      </c>
      <c r="Q290" s="34"/>
      <c r="R290" s="34"/>
      <c r="S290" s="34"/>
      <c r="T290" s="34"/>
      <c r="U290" s="34"/>
      <c r="V290" s="35"/>
      <c r="W290" s="9" t="s">
        <v>26</v>
      </c>
      <c r="Y290" s="12">
        <f>IFERROR(SUM(Y282:Y288),"0")</f>
        <v>0</v>
      </c>
    </row>
    <row r="291" spans="1:25">
      <c r="A291" t="s">
        <v>29</v>
      </c>
    </row>
    <row r="292" spans="1:25">
      <c r="A292" s="2" t="s">
        <v>486</v>
      </c>
      <c r="B292" s="2" t="s">
        <v>487</v>
      </c>
      <c r="C292" s="3">
        <v>4301051100</v>
      </c>
      <c r="D292" s="25">
        <v>4607091387766</v>
      </c>
      <c r="E292" s="26"/>
      <c r="F292" s="4">
        <v>1.3</v>
      </c>
      <c r="G292" s="5">
        <v>6</v>
      </c>
      <c r="H292" s="4">
        <v>7.8</v>
      </c>
      <c r="I292" s="4">
        <v>8.3130000000000006</v>
      </c>
      <c r="J292" s="5">
        <v>64</v>
      </c>
      <c r="K292" s="5" t="s">
        <v>59</v>
      </c>
      <c r="L292" s="5" t="s">
        <v>60</v>
      </c>
      <c r="M292" s="6" t="s">
        <v>33</v>
      </c>
      <c r="N292" s="6"/>
      <c r="O292" s="5">
        <v>40</v>
      </c>
      <c r="P292" s="27" t="s">
        <v>488</v>
      </c>
      <c r="Q292" s="28"/>
      <c r="R292" s="28"/>
      <c r="S292" s="28"/>
      <c r="T292" s="29"/>
      <c r="U292" s="7"/>
      <c r="V292" s="7"/>
      <c r="W292" s="8" t="s">
        <v>26</v>
      </c>
      <c r="X292" s="17"/>
      <c r="Y292" s="11">
        <f>IFERROR(IF(X292="",0,CEILING((X292/$H292),1)*$H292),"")</f>
        <v>0</v>
      </c>
    </row>
    <row r="293" spans="1:25">
      <c r="A293" s="2" t="s">
        <v>489</v>
      </c>
      <c r="B293" s="2" t="s">
        <v>490</v>
      </c>
      <c r="C293" s="3">
        <v>4301051818</v>
      </c>
      <c r="D293" s="25">
        <v>4607091387957</v>
      </c>
      <c r="E293" s="26"/>
      <c r="F293" s="4">
        <v>1.3</v>
      </c>
      <c r="G293" s="5">
        <v>6</v>
      </c>
      <c r="H293" s="4">
        <v>7.8</v>
      </c>
      <c r="I293" s="4">
        <v>8.3190000000000008</v>
      </c>
      <c r="J293" s="5">
        <v>64</v>
      </c>
      <c r="K293" s="5" t="s">
        <v>59</v>
      </c>
      <c r="L293" s="5"/>
      <c r="M293" s="6" t="s">
        <v>33</v>
      </c>
      <c r="N293" s="6"/>
      <c r="O293" s="5">
        <v>40</v>
      </c>
      <c r="P293" s="27" t="s">
        <v>491</v>
      </c>
      <c r="Q293" s="28"/>
      <c r="R293" s="28"/>
      <c r="S293" s="28"/>
      <c r="T293" s="29"/>
      <c r="U293" s="7"/>
      <c r="V293" s="7"/>
      <c r="W293" s="8" t="s">
        <v>26</v>
      </c>
      <c r="X293" s="17"/>
      <c r="Y293" s="11">
        <f>IFERROR(IF(X293="",0,CEILING((X293/$H293),1)*$H293),"")</f>
        <v>0</v>
      </c>
    </row>
    <row r="294" spans="1:25">
      <c r="A294" s="2" t="s">
        <v>492</v>
      </c>
      <c r="B294" s="2" t="s">
        <v>493</v>
      </c>
      <c r="C294" s="3">
        <v>4301051819</v>
      </c>
      <c r="D294" s="25">
        <v>4607091387964</v>
      </c>
      <c r="E294" s="26"/>
      <c r="F294" s="4">
        <v>1.35</v>
      </c>
      <c r="G294" s="5">
        <v>6</v>
      </c>
      <c r="H294" s="4">
        <v>8.1</v>
      </c>
      <c r="I294" s="4">
        <v>8.6010000000000009</v>
      </c>
      <c r="J294" s="5">
        <v>64</v>
      </c>
      <c r="K294" s="5" t="s">
        <v>59</v>
      </c>
      <c r="L294" s="5"/>
      <c r="M294" s="6" t="s">
        <v>33</v>
      </c>
      <c r="N294" s="6"/>
      <c r="O294" s="5">
        <v>40</v>
      </c>
      <c r="P294" s="27" t="s">
        <v>494</v>
      </c>
      <c r="Q294" s="28"/>
      <c r="R294" s="28"/>
      <c r="S294" s="28"/>
      <c r="T294" s="29"/>
      <c r="U294" s="7"/>
      <c r="V294" s="7"/>
      <c r="W294" s="8" t="s">
        <v>26</v>
      </c>
      <c r="X294" s="17"/>
      <c r="Y294" s="11">
        <f>IFERROR(IF(X294="",0,CEILING((X294/$H294),1)*$H294),"")</f>
        <v>0</v>
      </c>
    </row>
    <row r="295" spans="1:25">
      <c r="A295" s="2" t="s">
        <v>495</v>
      </c>
      <c r="B295" s="2" t="s">
        <v>496</v>
      </c>
      <c r="C295" s="3">
        <v>4301051734</v>
      </c>
      <c r="D295" s="25">
        <v>4680115884588</v>
      </c>
      <c r="E295" s="26"/>
      <c r="F295" s="4">
        <v>0.5</v>
      </c>
      <c r="G295" s="5">
        <v>6</v>
      </c>
      <c r="H295" s="4">
        <v>3</v>
      </c>
      <c r="I295" s="4">
        <v>3.246</v>
      </c>
      <c r="J295" s="5">
        <v>182</v>
      </c>
      <c r="K295" s="5" t="s">
        <v>32</v>
      </c>
      <c r="L295" s="5" t="s">
        <v>44</v>
      </c>
      <c r="M295" s="6" t="s">
        <v>33</v>
      </c>
      <c r="N295" s="6"/>
      <c r="O295" s="5">
        <v>40</v>
      </c>
      <c r="P295" s="27" t="s">
        <v>497</v>
      </c>
      <c r="Q295" s="28"/>
      <c r="R295" s="28"/>
      <c r="S295" s="28"/>
      <c r="T295" s="29"/>
      <c r="U295" s="7"/>
      <c r="V295" s="7"/>
      <c r="W295" s="8" t="s">
        <v>26</v>
      </c>
      <c r="X295" s="17"/>
      <c r="Y295" s="11">
        <f>IFERROR(IF(X295="",0,CEILING((X295/$H295),1)*$H295),"")</f>
        <v>0</v>
      </c>
    </row>
    <row r="296" spans="1:25">
      <c r="A296" s="2" t="s">
        <v>498</v>
      </c>
      <c r="B296" s="2" t="s">
        <v>499</v>
      </c>
      <c r="C296" s="3">
        <v>4301051578</v>
      </c>
      <c r="D296" s="25">
        <v>4607091387513</v>
      </c>
      <c r="E296" s="26"/>
      <c r="F296" s="4">
        <v>0.45</v>
      </c>
      <c r="G296" s="5">
        <v>6</v>
      </c>
      <c r="H296" s="4">
        <v>2.7</v>
      </c>
      <c r="I296" s="4">
        <v>2.9580000000000002</v>
      </c>
      <c r="J296" s="5">
        <v>182</v>
      </c>
      <c r="K296" s="5" t="s">
        <v>32</v>
      </c>
      <c r="L296" s="5"/>
      <c r="M296" s="6" t="s">
        <v>40</v>
      </c>
      <c r="N296" s="6"/>
      <c r="O296" s="5">
        <v>40</v>
      </c>
      <c r="P296" s="27" t="s">
        <v>500</v>
      </c>
      <c r="Q296" s="28"/>
      <c r="R296" s="28"/>
      <c r="S296" s="28"/>
      <c r="T296" s="29"/>
      <c r="U296" s="7"/>
      <c r="V296" s="7"/>
      <c r="W296" s="8" t="s">
        <v>26</v>
      </c>
      <c r="X296" s="17"/>
      <c r="Y296" s="11">
        <f>IFERROR(IF(X296="",0,CEILING((X296/$H296),1)*$H296),"")</f>
        <v>0</v>
      </c>
    </row>
    <row r="297" spans="1:25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2"/>
      <c r="P297" s="33" t="s">
        <v>27</v>
      </c>
      <c r="Q297" s="34"/>
      <c r="R297" s="34"/>
      <c r="S297" s="34"/>
      <c r="T297" s="34"/>
      <c r="U297" s="34"/>
      <c r="V297" s="35"/>
      <c r="W297" s="9" t="s">
        <v>28</v>
      </c>
      <c r="Y297" s="12">
        <f>IFERROR(Y292/H292,"0")+IFERROR(Y293/H293,"0")+IFERROR(Y294/H294,"0")+IFERROR(Y295/H295,"0")+IFERROR(Y296/H296,"0")</f>
        <v>0</v>
      </c>
    </row>
    <row r="298" spans="1:2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2"/>
      <c r="P298" s="33" t="s">
        <v>27</v>
      </c>
      <c r="Q298" s="34"/>
      <c r="R298" s="34"/>
      <c r="S298" s="34"/>
      <c r="T298" s="34"/>
      <c r="U298" s="34"/>
      <c r="V298" s="35"/>
      <c r="W298" s="9" t="s">
        <v>26</v>
      </c>
      <c r="Y298" s="12">
        <f>IFERROR(SUM(Y292:Y296),"0")</f>
        <v>0</v>
      </c>
    </row>
    <row r="299" spans="1:25">
      <c r="A299" t="s">
        <v>127</v>
      </c>
    </row>
    <row r="300" spans="1:25">
      <c r="A300" s="2" t="s">
        <v>501</v>
      </c>
      <c r="B300" s="2" t="s">
        <v>502</v>
      </c>
      <c r="C300" s="3">
        <v>4301060387</v>
      </c>
      <c r="D300" s="25">
        <v>4607091380880</v>
      </c>
      <c r="E300" s="26"/>
      <c r="F300" s="4">
        <v>1.4</v>
      </c>
      <c r="G300" s="5">
        <v>6</v>
      </c>
      <c r="H300" s="4">
        <v>8.4</v>
      </c>
      <c r="I300" s="4">
        <v>8.9190000000000005</v>
      </c>
      <c r="J300" s="5">
        <v>64</v>
      </c>
      <c r="K300" s="5" t="s">
        <v>59</v>
      </c>
      <c r="L300" s="5" t="s">
        <v>60</v>
      </c>
      <c r="M300" s="6" t="s">
        <v>33</v>
      </c>
      <c r="N300" s="6"/>
      <c r="O300" s="5">
        <v>30</v>
      </c>
      <c r="P300" s="27" t="s">
        <v>503</v>
      </c>
      <c r="Q300" s="28"/>
      <c r="R300" s="28"/>
      <c r="S300" s="28"/>
      <c r="T300" s="29"/>
      <c r="U300" s="7"/>
      <c r="V300" s="7"/>
      <c r="W300" s="8" t="s">
        <v>26</v>
      </c>
      <c r="X300" s="17"/>
      <c r="Y300" s="11">
        <f>IFERROR(IF(X300="",0,CEILING((X300/$H300),1)*$H300),"")</f>
        <v>0</v>
      </c>
    </row>
    <row r="301" spans="1:25">
      <c r="A301" s="2" t="s">
        <v>504</v>
      </c>
      <c r="B301" s="2" t="s">
        <v>505</v>
      </c>
      <c r="C301" s="3">
        <v>4301060406</v>
      </c>
      <c r="D301" s="25">
        <v>4607091384482</v>
      </c>
      <c r="E301" s="26"/>
      <c r="F301" s="4">
        <v>1.3</v>
      </c>
      <c r="G301" s="5">
        <v>6</v>
      </c>
      <c r="H301" s="4">
        <v>7.8</v>
      </c>
      <c r="I301" s="4">
        <v>8.3190000000000008</v>
      </c>
      <c r="J301" s="5">
        <v>64</v>
      </c>
      <c r="K301" s="5" t="s">
        <v>59</v>
      </c>
      <c r="L301" s="5" t="s">
        <v>60</v>
      </c>
      <c r="M301" s="6" t="s">
        <v>33</v>
      </c>
      <c r="N301" s="6"/>
      <c r="O301" s="5">
        <v>30</v>
      </c>
      <c r="P301" s="27" t="s">
        <v>506</v>
      </c>
      <c r="Q301" s="28"/>
      <c r="R301" s="28"/>
      <c r="S301" s="28"/>
      <c r="T301" s="29"/>
      <c r="U301" s="7"/>
      <c r="V301" s="7"/>
      <c r="W301" s="8" t="s">
        <v>26</v>
      </c>
      <c r="X301" s="17"/>
      <c r="Y301" s="11">
        <f>IFERROR(IF(X301="",0,CEILING((X301/$H301),1)*$H301),"")</f>
        <v>0</v>
      </c>
    </row>
    <row r="302" spans="1:25">
      <c r="A302" s="2" t="s">
        <v>507</v>
      </c>
      <c r="B302" s="2" t="s">
        <v>508</v>
      </c>
      <c r="C302" s="3">
        <v>4301060484</v>
      </c>
      <c r="D302" s="25">
        <v>4607091380897</v>
      </c>
      <c r="E302" s="26"/>
      <c r="F302" s="4">
        <v>1.4</v>
      </c>
      <c r="G302" s="5">
        <v>6</v>
      </c>
      <c r="H302" s="4">
        <v>8.4</v>
      </c>
      <c r="I302" s="4">
        <v>8.9190000000000005</v>
      </c>
      <c r="J302" s="5">
        <v>64</v>
      </c>
      <c r="K302" s="5" t="s">
        <v>59</v>
      </c>
      <c r="L302" s="5" t="s">
        <v>60</v>
      </c>
      <c r="M302" s="6" t="s">
        <v>40</v>
      </c>
      <c r="N302" s="6"/>
      <c r="O302" s="5">
        <v>30</v>
      </c>
      <c r="P302" s="27" t="s">
        <v>509</v>
      </c>
      <c r="Q302" s="28"/>
      <c r="R302" s="28"/>
      <c r="S302" s="28"/>
      <c r="T302" s="29"/>
      <c r="U302" s="7"/>
      <c r="V302" s="7"/>
      <c r="W302" s="8" t="s">
        <v>26</v>
      </c>
      <c r="X302" s="17"/>
      <c r="Y302" s="11">
        <f>IFERROR(IF(X302="",0,CEILING((X302/$H302),1)*$H302),"")</f>
        <v>0</v>
      </c>
    </row>
    <row r="303" spans="1:25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2"/>
      <c r="P303" s="33" t="s">
        <v>27</v>
      </c>
      <c r="Q303" s="34"/>
      <c r="R303" s="34"/>
      <c r="S303" s="34"/>
      <c r="T303" s="34"/>
      <c r="U303" s="34"/>
      <c r="V303" s="35"/>
      <c r="W303" s="9" t="s">
        <v>28</v>
      </c>
      <c r="Y303" s="12">
        <f>IFERROR(Y300/H300,"0")+IFERROR(Y301/H301,"0")+IFERROR(Y302/H302,"0")</f>
        <v>0</v>
      </c>
    </row>
    <row r="304" spans="1:2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2"/>
      <c r="P304" s="33" t="s">
        <v>27</v>
      </c>
      <c r="Q304" s="34"/>
      <c r="R304" s="34"/>
      <c r="S304" s="34"/>
      <c r="T304" s="34"/>
      <c r="U304" s="34"/>
      <c r="V304" s="35"/>
      <c r="W304" s="9" t="s">
        <v>26</v>
      </c>
      <c r="Y304" s="12">
        <f>IFERROR(SUM(Y300:Y302),"0")</f>
        <v>0</v>
      </c>
    </row>
    <row r="305" spans="1:25">
      <c r="A305" t="s">
        <v>49</v>
      </c>
    </row>
    <row r="306" spans="1:25">
      <c r="A306" s="2" t="s">
        <v>510</v>
      </c>
      <c r="B306" s="2" t="s">
        <v>511</v>
      </c>
      <c r="C306" s="3">
        <v>4301030235</v>
      </c>
      <c r="D306" s="25">
        <v>4607091388381</v>
      </c>
      <c r="E306" s="26"/>
      <c r="F306" s="4">
        <v>0.38</v>
      </c>
      <c r="G306" s="5">
        <v>8</v>
      </c>
      <c r="H306" s="4">
        <v>3.04</v>
      </c>
      <c r="I306" s="4">
        <v>3.33</v>
      </c>
      <c r="J306" s="5">
        <v>132</v>
      </c>
      <c r="K306" s="5" t="s">
        <v>65</v>
      </c>
      <c r="L306" s="5"/>
      <c r="M306" s="6" t="s">
        <v>52</v>
      </c>
      <c r="N306" s="6"/>
      <c r="O306" s="5">
        <v>180</v>
      </c>
      <c r="P306" s="27" t="s">
        <v>512</v>
      </c>
      <c r="Q306" s="28"/>
      <c r="R306" s="28"/>
      <c r="S306" s="28"/>
      <c r="T306" s="29"/>
      <c r="U306" s="7"/>
      <c r="V306" s="7"/>
      <c r="W306" s="8" t="s">
        <v>26</v>
      </c>
      <c r="X306" s="17"/>
      <c r="Y306" s="11">
        <f>IFERROR(IF(X306="",0,CEILING((X306/$H306),1)*$H306),"")</f>
        <v>0</v>
      </c>
    </row>
    <row r="307" spans="1:25">
      <c r="A307" s="2" t="s">
        <v>513</v>
      </c>
      <c r="B307" s="2" t="s">
        <v>514</v>
      </c>
      <c r="C307" s="3">
        <v>4301030232</v>
      </c>
      <c r="D307" s="25">
        <v>4607091388374</v>
      </c>
      <c r="E307" s="26"/>
      <c r="F307" s="4">
        <v>0.38</v>
      </c>
      <c r="G307" s="5">
        <v>8</v>
      </c>
      <c r="H307" s="4">
        <v>3.04</v>
      </c>
      <c r="I307" s="4">
        <v>3.29</v>
      </c>
      <c r="J307" s="5">
        <v>132</v>
      </c>
      <c r="K307" s="5" t="s">
        <v>65</v>
      </c>
      <c r="L307" s="5"/>
      <c r="M307" s="6" t="s">
        <v>52</v>
      </c>
      <c r="N307" s="6"/>
      <c r="O307" s="5">
        <v>180</v>
      </c>
      <c r="P307" s="38" t="s">
        <v>515</v>
      </c>
      <c r="Q307" s="28"/>
      <c r="R307" s="28"/>
      <c r="S307" s="28"/>
      <c r="T307" s="29"/>
      <c r="U307" s="7"/>
      <c r="V307" s="7"/>
      <c r="W307" s="8" t="s">
        <v>26</v>
      </c>
      <c r="X307" s="17"/>
      <c r="Y307" s="11">
        <f>IFERROR(IF(X307="",0,CEILING((X307/$H307),1)*$H307),"")</f>
        <v>0</v>
      </c>
    </row>
    <row r="308" spans="1:25">
      <c r="A308" s="2" t="s">
        <v>516</v>
      </c>
      <c r="B308" s="2" t="s">
        <v>517</v>
      </c>
      <c r="C308" s="3">
        <v>4301032015</v>
      </c>
      <c r="D308" s="25">
        <v>4607091383102</v>
      </c>
      <c r="E308" s="26"/>
      <c r="F308" s="4">
        <v>0.17</v>
      </c>
      <c r="G308" s="5">
        <v>15</v>
      </c>
      <c r="H308" s="4">
        <v>2.5499999999999998</v>
      </c>
      <c r="I308" s="4">
        <v>2.9550000000000001</v>
      </c>
      <c r="J308" s="5">
        <v>182</v>
      </c>
      <c r="K308" s="5" t="s">
        <v>32</v>
      </c>
      <c r="L308" s="5"/>
      <c r="M308" s="6" t="s">
        <v>52</v>
      </c>
      <c r="N308" s="6"/>
      <c r="O308" s="5">
        <v>180</v>
      </c>
      <c r="P308" s="27" t="s">
        <v>518</v>
      </c>
      <c r="Q308" s="28"/>
      <c r="R308" s="28"/>
      <c r="S308" s="28"/>
      <c r="T308" s="29"/>
      <c r="U308" s="7"/>
      <c r="V308" s="7"/>
      <c r="W308" s="8" t="s">
        <v>26</v>
      </c>
      <c r="X308" s="17"/>
      <c r="Y308" s="11">
        <f>IFERROR(IF(X308="",0,CEILING((X308/$H308),1)*$H308),"")</f>
        <v>0</v>
      </c>
    </row>
    <row r="309" spans="1:25">
      <c r="A309" s="2" t="s">
        <v>519</v>
      </c>
      <c r="B309" s="2" t="s">
        <v>520</v>
      </c>
      <c r="C309" s="3">
        <v>4301030233</v>
      </c>
      <c r="D309" s="25">
        <v>4607091388404</v>
      </c>
      <c r="E309" s="26"/>
      <c r="F309" s="4">
        <v>0.17</v>
      </c>
      <c r="G309" s="5">
        <v>15</v>
      </c>
      <c r="H309" s="4">
        <v>2.5499999999999998</v>
      </c>
      <c r="I309" s="4">
        <v>2.88</v>
      </c>
      <c r="J309" s="5">
        <v>182</v>
      </c>
      <c r="K309" s="5" t="s">
        <v>32</v>
      </c>
      <c r="L309" s="5" t="s">
        <v>44</v>
      </c>
      <c r="M309" s="6" t="s">
        <v>52</v>
      </c>
      <c r="N309" s="6"/>
      <c r="O309" s="5">
        <v>180</v>
      </c>
      <c r="P309" s="27" t="s">
        <v>521</v>
      </c>
      <c r="Q309" s="28"/>
      <c r="R309" s="28"/>
      <c r="S309" s="28"/>
      <c r="T309" s="29"/>
      <c r="U309" s="7"/>
      <c r="V309" s="7"/>
      <c r="W309" s="8" t="s">
        <v>26</v>
      </c>
      <c r="X309" s="17"/>
      <c r="Y309" s="11">
        <f>IFERROR(IF(X309="",0,CEILING((X309/$H309),1)*$H309),"")</f>
        <v>0</v>
      </c>
    </row>
    <row r="310" spans="1:25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2"/>
      <c r="P310" s="33" t="s">
        <v>27</v>
      </c>
      <c r="Q310" s="34"/>
      <c r="R310" s="34"/>
      <c r="S310" s="34"/>
      <c r="T310" s="34"/>
      <c r="U310" s="34"/>
      <c r="V310" s="35"/>
      <c r="W310" s="9" t="s">
        <v>28</v>
      </c>
      <c r="Y310" s="12">
        <f>IFERROR(Y306/H306,"0")+IFERROR(Y307/H307,"0")+IFERROR(Y308/H308,"0")+IFERROR(Y309/H309,"0")</f>
        <v>0</v>
      </c>
    </row>
    <row r="311" spans="1:2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2"/>
      <c r="P311" s="33" t="s">
        <v>27</v>
      </c>
      <c r="Q311" s="34"/>
      <c r="R311" s="34"/>
      <c r="S311" s="34"/>
      <c r="T311" s="34"/>
      <c r="U311" s="34"/>
      <c r="V311" s="35"/>
      <c r="W311" s="9" t="s">
        <v>26</v>
      </c>
      <c r="Y311" s="12">
        <f>IFERROR(SUM(Y306:Y309),"0")</f>
        <v>0</v>
      </c>
    </row>
    <row r="312" spans="1:25">
      <c r="A312" t="s">
        <v>522</v>
      </c>
    </row>
    <row r="313" spans="1:25">
      <c r="A313" s="2" t="s">
        <v>523</v>
      </c>
      <c r="B313" s="2" t="s">
        <v>524</v>
      </c>
      <c r="C313" s="3">
        <v>4301180007</v>
      </c>
      <c r="D313" s="25">
        <v>4680115881808</v>
      </c>
      <c r="E313" s="26"/>
      <c r="F313" s="4">
        <v>0.1</v>
      </c>
      <c r="G313" s="5">
        <v>20</v>
      </c>
      <c r="H313" s="4">
        <v>2</v>
      </c>
      <c r="I313" s="4">
        <v>2.2400000000000002</v>
      </c>
      <c r="J313" s="5">
        <v>238</v>
      </c>
      <c r="K313" s="5" t="s">
        <v>32</v>
      </c>
      <c r="L313" s="5"/>
      <c r="M313" s="6" t="s">
        <v>525</v>
      </c>
      <c r="N313" s="6"/>
      <c r="O313" s="5">
        <v>730</v>
      </c>
      <c r="P313" s="27" t="s">
        <v>526</v>
      </c>
      <c r="Q313" s="28"/>
      <c r="R313" s="28"/>
      <c r="S313" s="28"/>
      <c r="T313" s="29"/>
      <c r="U313" s="7"/>
      <c r="V313" s="7"/>
      <c r="W313" s="8" t="s">
        <v>26</v>
      </c>
      <c r="X313" s="17"/>
      <c r="Y313" s="11">
        <f>IFERROR(IF(X313="",0,CEILING((X313/$H313),1)*$H313),"")</f>
        <v>0</v>
      </c>
    </row>
    <row r="314" spans="1:25">
      <c r="A314" s="2" t="s">
        <v>527</v>
      </c>
      <c r="B314" s="2" t="s">
        <v>528</v>
      </c>
      <c r="C314" s="3">
        <v>4301180006</v>
      </c>
      <c r="D314" s="25">
        <v>4680115881822</v>
      </c>
      <c r="E314" s="26"/>
      <c r="F314" s="4">
        <v>0.1</v>
      </c>
      <c r="G314" s="5">
        <v>20</v>
      </c>
      <c r="H314" s="4">
        <v>2</v>
      </c>
      <c r="I314" s="4">
        <v>2.2400000000000002</v>
      </c>
      <c r="J314" s="5">
        <v>238</v>
      </c>
      <c r="K314" s="5" t="s">
        <v>32</v>
      </c>
      <c r="L314" s="5"/>
      <c r="M314" s="6" t="s">
        <v>525</v>
      </c>
      <c r="N314" s="6"/>
      <c r="O314" s="5">
        <v>730</v>
      </c>
      <c r="P314" s="27" t="s">
        <v>529</v>
      </c>
      <c r="Q314" s="28"/>
      <c r="R314" s="28"/>
      <c r="S314" s="28"/>
      <c r="T314" s="29"/>
      <c r="U314" s="7"/>
      <c r="V314" s="7"/>
      <c r="W314" s="8" t="s">
        <v>26</v>
      </c>
      <c r="X314" s="17"/>
      <c r="Y314" s="11">
        <f>IFERROR(IF(X314="",0,CEILING((X314/$H314),1)*$H314),"")</f>
        <v>0</v>
      </c>
    </row>
    <row r="315" spans="1:25">
      <c r="A315" s="2" t="s">
        <v>530</v>
      </c>
      <c r="B315" s="2" t="s">
        <v>531</v>
      </c>
      <c r="C315" s="3">
        <v>4301180001</v>
      </c>
      <c r="D315" s="25">
        <v>4680115880016</v>
      </c>
      <c r="E315" s="26"/>
      <c r="F315" s="4">
        <v>0.1</v>
      </c>
      <c r="G315" s="5">
        <v>20</v>
      </c>
      <c r="H315" s="4">
        <v>2</v>
      </c>
      <c r="I315" s="4">
        <v>2.2400000000000002</v>
      </c>
      <c r="J315" s="5">
        <v>238</v>
      </c>
      <c r="K315" s="5" t="s">
        <v>32</v>
      </c>
      <c r="L315" s="5"/>
      <c r="M315" s="6" t="s">
        <v>525</v>
      </c>
      <c r="N315" s="6"/>
      <c r="O315" s="5">
        <v>730</v>
      </c>
      <c r="P315" s="27" t="s">
        <v>532</v>
      </c>
      <c r="Q315" s="28"/>
      <c r="R315" s="28"/>
      <c r="S315" s="28"/>
      <c r="T315" s="29"/>
      <c r="U315" s="7"/>
      <c r="V315" s="7"/>
      <c r="W315" s="8" t="s">
        <v>26</v>
      </c>
      <c r="X315" s="17"/>
      <c r="Y315" s="11">
        <f>IFERROR(IF(X315="",0,CEILING((X315/$H315),1)*$H315),"")</f>
        <v>0</v>
      </c>
    </row>
    <row r="316" spans="1:25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2"/>
      <c r="P316" s="33" t="s">
        <v>27</v>
      </c>
      <c r="Q316" s="34"/>
      <c r="R316" s="34"/>
      <c r="S316" s="34"/>
      <c r="T316" s="34"/>
      <c r="U316" s="34"/>
      <c r="V316" s="35"/>
      <c r="W316" s="9" t="s">
        <v>28</v>
      </c>
      <c r="Y316" s="12">
        <f>IFERROR(Y313/H313,"0")+IFERROR(Y314/H314,"0")+IFERROR(Y315/H315,"0")</f>
        <v>0</v>
      </c>
    </row>
    <row r="317" spans="1:2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2"/>
      <c r="P317" s="33" t="s">
        <v>27</v>
      </c>
      <c r="Q317" s="34"/>
      <c r="R317" s="34"/>
      <c r="S317" s="34"/>
      <c r="T317" s="34"/>
      <c r="U317" s="34"/>
      <c r="V317" s="35"/>
      <c r="W317" s="9" t="s">
        <v>26</v>
      </c>
      <c r="Y317" s="12">
        <f>IFERROR(SUM(Y313:Y315),"0")</f>
        <v>0</v>
      </c>
    </row>
    <row r="318" spans="1:25">
      <c r="A318" t="s">
        <v>533</v>
      </c>
    </row>
    <row r="319" spans="1:25">
      <c r="A319" t="s">
        <v>29</v>
      </c>
    </row>
    <row r="320" spans="1:25">
      <c r="A320" s="2" t="s">
        <v>534</v>
      </c>
      <c r="B320" s="2" t="s">
        <v>535</v>
      </c>
      <c r="C320" s="3">
        <v>4301051489</v>
      </c>
      <c r="D320" s="25">
        <v>4607091387919</v>
      </c>
      <c r="E320" s="26"/>
      <c r="F320" s="4">
        <v>1.35</v>
      </c>
      <c r="G320" s="5">
        <v>6</v>
      </c>
      <c r="H320" s="4">
        <v>8.1</v>
      </c>
      <c r="I320" s="4">
        <v>8.6189999999999998</v>
      </c>
      <c r="J320" s="5">
        <v>64</v>
      </c>
      <c r="K320" s="5" t="s">
        <v>59</v>
      </c>
      <c r="L320" s="5" t="s">
        <v>60</v>
      </c>
      <c r="M320" s="6" t="s">
        <v>40</v>
      </c>
      <c r="N320" s="6"/>
      <c r="O320" s="5">
        <v>45</v>
      </c>
      <c r="P320" s="27" t="s">
        <v>536</v>
      </c>
      <c r="Q320" s="28"/>
      <c r="R320" s="28"/>
      <c r="S320" s="28"/>
      <c r="T320" s="29"/>
      <c r="U320" s="7"/>
      <c r="V320" s="7"/>
      <c r="W320" s="8" t="s">
        <v>26</v>
      </c>
      <c r="X320" s="17"/>
      <c r="Y320" s="11">
        <f>IFERROR(IF(X320="",0,CEILING((X320/$H320),1)*$H320),"")</f>
        <v>0</v>
      </c>
    </row>
    <row r="321" spans="1:25">
      <c r="A321" s="2" t="s">
        <v>537</v>
      </c>
      <c r="B321" s="2" t="s">
        <v>538</v>
      </c>
      <c r="C321" s="3">
        <v>4301051461</v>
      </c>
      <c r="D321" s="25">
        <v>4680115883604</v>
      </c>
      <c r="E321" s="26"/>
      <c r="F321" s="4">
        <v>0.35</v>
      </c>
      <c r="G321" s="5">
        <v>6</v>
      </c>
      <c r="H321" s="4">
        <v>2.1</v>
      </c>
      <c r="I321" s="4">
        <v>2.3519999999999999</v>
      </c>
      <c r="J321" s="5">
        <v>182</v>
      </c>
      <c r="K321" s="5" t="s">
        <v>32</v>
      </c>
      <c r="L321" s="5" t="s">
        <v>44</v>
      </c>
      <c r="M321" s="6" t="s">
        <v>33</v>
      </c>
      <c r="N321" s="6"/>
      <c r="O321" s="5">
        <v>45</v>
      </c>
      <c r="P321" s="27" t="s">
        <v>539</v>
      </c>
      <c r="Q321" s="28"/>
      <c r="R321" s="28"/>
      <c r="S321" s="28"/>
      <c r="T321" s="29"/>
      <c r="U321" s="7"/>
      <c r="V321" s="7"/>
      <c r="W321" s="8" t="s">
        <v>26</v>
      </c>
      <c r="X321" s="17"/>
      <c r="Y321" s="11">
        <f>IFERROR(IF(X321="",0,CEILING((X321/$H321),1)*$H321),"")</f>
        <v>0</v>
      </c>
    </row>
    <row r="322" spans="1:25">
      <c r="A322" s="2" t="s">
        <v>540</v>
      </c>
      <c r="B322" s="2" t="s">
        <v>541</v>
      </c>
      <c r="C322" s="3">
        <v>4301051864</v>
      </c>
      <c r="D322" s="25">
        <v>4680115883567</v>
      </c>
      <c r="E322" s="26"/>
      <c r="F322" s="4">
        <v>0.35</v>
      </c>
      <c r="G322" s="5">
        <v>6</v>
      </c>
      <c r="H322" s="4">
        <v>2.1</v>
      </c>
      <c r="I322" s="4">
        <v>2.34</v>
      </c>
      <c r="J322" s="5">
        <v>182</v>
      </c>
      <c r="K322" s="5" t="s">
        <v>32</v>
      </c>
      <c r="L322" s="5" t="s">
        <v>44</v>
      </c>
      <c r="M322" s="6" t="s">
        <v>40</v>
      </c>
      <c r="N322" s="6"/>
      <c r="O322" s="5">
        <v>40</v>
      </c>
      <c r="P322" s="27" t="s">
        <v>542</v>
      </c>
      <c r="Q322" s="28"/>
      <c r="R322" s="28"/>
      <c r="S322" s="28"/>
      <c r="T322" s="29"/>
      <c r="U322" s="7"/>
      <c r="V322" s="7"/>
      <c r="W322" s="8" t="s">
        <v>26</v>
      </c>
      <c r="X322" s="17"/>
      <c r="Y322" s="11">
        <f>IFERROR(IF(X322="",0,CEILING((X322/$H322),1)*$H322),"")</f>
        <v>0</v>
      </c>
    </row>
    <row r="323" spans="1:25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2"/>
      <c r="P323" s="33" t="s">
        <v>27</v>
      </c>
      <c r="Q323" s="34"/>
      <c r="R323" s="34"/>
      <c r="S323" s="34"/>
      <c r="T323" s="34"/>
      <c r="U323" s="34"/>
      <c r="V323" s="35"/>
      <c r="W323" s="9" t="s">
        <v>28</v>
      </c>
      <c r="Y323" s="12">
        <f>IFERROR(Y320/H320,"0")+IFERROR(Y321/H321,"0")+IFERROR(Y322/H322,"0")</f>
        <v>0</v>
      </c>
    </row>
    <row r="324" spans="1:2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2"/>
      <c r="P324" s="33" t="s">
        <v>27</v>
      </c>
      <c r="Q324" s="34"/>
      <c r="R324" s="34"/>
      <c r="S324" s="34"/>
      <c r="T324" s="34"/>
      <c r="U324" s="34"/>
      <c r="V324" s="35"/>
      <c r="W324" s="9" t="s">
        <v>26</v>
      </c>
      <c r="Y324" s="12">
        <f>IFERROR(SUM(Y320:Y322),"0")</f>
        <v>0</v>
      </c>
    </row>
    <row r="325" spans="1:25">
      <c r="A325" t="s">
        <v>543</v>
      </c>
    </row>
    <row r="326" spans="1:25">
      <c r="A326" t="s">
        <v>544</v>
      </c>
    </row>
    <row r="327" spans="1:25">
      <c r="A327" t="s">
        <v>56</v>
      </c>
    </row>
    <row r="328" spans="1:25">
      <c r="A328" s="2" t="s">
        <v>545</v>
      </c>
      <c r="B328" s="2" t="s">
        <v>546</v>
      </c>
      <c r="C328" s="3">
        <v>4301011869</v>
      </c>
      <c r="D328" s="25">
        <v>4680115884847</v>
      </c>
      <c r="E328" s="26"/>
      <c r="F328" s="4">
        <v>2.5</v>
      </c>
      <c r="G328" s="5">
        <v>6</v>
      </c>
      <c r="H328" s="4">
        <v>15</v>
      </c>
      <c r="I328" s="4">
        <v>15.48</v>
      </c>
      <c r="J328" s="5">
        <v>48</v>
      </c>
      <c r="K328" s="5" t="s">
        <v>59</v>
      </c>
      <c r="L328" s="5"/>
      <c r="M328" s="6" t="s">
        <v>24</v>
      </c>
      <c r="N328" s="6"/>
      <c r="O328" s="5">
        <v>60</v>
      </c>
      <c r="P328" s="27" t="s">
        <v>547</v>
      </c>
      <c r="Q328" s="28"/>
      <c r="R328" s="28"/>
      <c r="S328" s="28"/>
      <c r="T328" s="29"/>
      <c r="U328" s="7"/>
      <c r="V328" s="7"/>
      <c r="W328" s="8" t="s">
        <v>26</v>
      </c>
      <c r="X328" s="17">
        <v>8000</v>
      </c>
      <c r="Y328" s="11">
        <f t="shared" ref="Y328:Y334" si="7">IFERROR(IF(X328="",0,CEILING((X328/$H328),1)*$H328),"")</f>
        <v>8010</v>
      </c>
    </row>
    <row r="329" spans="1:25">
      <c r="A329" s="2" t="s">
        <v>548</v>
      </c>
      <c r="B329" s="2" t="s">
        <v>549</v>
      </c>
      <c r="C329" s="3">
        <v>4301011870</v>
      </c>
      <c r="D329" s="25">
        <v>4680115884854</v>
      </c>
      <c r="E329" s="26"/>
      <c r="F329" s="4">
        <v>2.5</v>
      </c>
      <c r="G329" s="5">
        <v>6</v>
      </c>
      <c r="H329" s="4">
        <v>15</v>
      </c>
      <c r="I329" s="4">
        <v>15.48</v>
      </c>
      <c r="J329" s="5">
        <v>48</v>
      </c>
      <c r="K329" s="5" t="s">
        <v>59</v>
      </c>
      <c r="L329" s="5"/>
      <c r="M329" s="6" t="s">
        <v>24</v>
      </c>
      <c r="N329" s="6"/>
      <c r="O329" s="5">
        <v>60</v>
      </c>
      <c r="P329" s="27" t="s">
        <v>550</v>
      </c>
      <c r="Q329" s="28"/>
      <c r="R329" s="28"/>
      <c r="S329" s="28"/>
      <c r="T329" s="29"/>
      <c r="U329" s="7"/>
      <c r="V329" s="7"/>
      <c r="W329" s="8" t="s">
        <v>26</v>
      </c>
      <c r="X329" s="17">
        <v>5000</v>
      </c>
      <c r="Y329" s="11">
        <f t="shared" si="7"/>
        <v>5010</v>
      </c>
    </row>
    <row r="330" spans="1:25">
      <c r="A330" s="2" t="s">
        <v>551</v>
      </c>
      <c r="B330" s="2" t="s">
        <v>552</v>
      </c>
      <c r="C330" s="3">
        <v>4301011832</v>
      </c>
      <c r="D330" s="25">
        <v>4607091383997</v>
      </c>
      <c r="E330" s="26"/>
      <c r="F330" s="4">
        <v>2.5</v>
      </c>
      <c r="G330" s="5">
        <v>6</v>
      </c>
      <c r="H330" s="4">
        <v>15</v>
      </c>
      <c r="I330" s="4">
        <v>15.48</v>
      </c>
      <c r="J330" s="5">
        <v>48</v>
      </c>
      <c r="K330" s="5" t="s">
        <v>59</v>
      </c>
      <c r="L330" s="5" t="s">
        <v>60</v>
      </c>
      <c r="M330" s="6" t="s">
        <v>40</v>
      </c>
      <c r="N330" s="6"/>
      <c r="O330" s="5">
        <v>60</v>
      </c>
      <c r="P330" s="27" t="s">
        <v>553</v>
      </c>
      <c r="Q330" s="28"/>
      <c r="R330" s="28"/>
      <c r="S330" s="28"/>
      <c r="T330" s="29"/>
      <c r="U330" s="7"/>
      <c r="V330" s="7"/>
      <c r="W330" s="8" t="s">
        <v>26</v>
      </c>
      <c r="X330" s="17">
        <v>7000</v>
      </c>
      <c r="Y330" s="11">
        <f t="shared" si="7"/>
        <v>7005</v>
      </c>
    </row>
    <row r="331" spans="1:25">
      <c r="A331" s="2" t="s">
        <v>554</v>
      </c>
      <c r="B331" s="2" t="s">
        <v>555</v>
      </c>
      <c r="C331" s="3">
        <v>4301011867</v>
      </c>
      <c r="D331" s="25">
        <v>4680115884830</v>
      </c>
      <c r="E331" s="26"/>
      <c r="F331" s="4">
        <v>2.5</v>
      </c>
      <c r="G331" s="5">
        <v>6</v>
      </c>
      <c r="H331" s="4">
        <v>15</v>
      </c>
      <c r="I331" s="4">
        <v>15.48</v>
      </c>
      <c r="J331" s="5">
        <v>48</v>
      </c>
      <c r="K331" s="5" t="s">
        <v>59</v>
      </c>
      <c r="L331" s="5"/>
      <c r="M331" s="6" t="s">
        <v>24</v>
      </c>
      <c r="N331" s="6"/>
      <c r="O331" s="5">
        <v>60</v>
      </c>
      <c r="P331" s="27" t="s">
        <v>556</v>
      </c>
      <c r="Q331" s="28"/>
      <c r="R331" s="28"/>
      <c r="S331" s="28"/>
      <c r="T331" s="29"/>
      <c r="U331" s="7"/>
      <c r="V331" s="7"/>
      <c r="W331" s="8" t="s">
        <v>26</v>
      </c>
      <c r="X331" s="17"/>
      <c r="Y331" s="11">
        <f t="shared" si="7"/>
        <v>0</v>
      </c>
    </row>
    <row r="332" spans="1:25">
      <c r="A332" s="2" t="s">
        <v>557</v>
      </c>
      <c r="B332" s="2" t="s">
        <v>558</v>
      </c>
      <c r="C332" s="3">
        <v>4301011433</v>
      </c>
      <c r="D332" s="25">
        <v>4680115882638</v>
      </c>
      <c r="E332" s="26"/>
      <c r="F332" s="4">
        <v>0.4</v>
      </c>
      <c r="G332" s="5">
        <v>10</v>
      </c>
      <c r="H332" s="4">
        <v>4</v>
      </c>
      <c r="I332" s="4">
        <v>4.21</v>
      </c>
      <c r="J332" s="5">
        <v>132</v>
      </c>
      <c r="K332" s="5" t="s">
        <v>65</v>
      </c>
      <c r="L332" s="5"/>
      <c r="M332" s="6" t="s">
        <v>61</v>
      </c>
      <c r="N332" s="6"/>
      <c r="O332" s="5">
        <v>90</v>
      </c>
      <c r="P332" s="27" t="s">
        <v>559</v>
      </c>
      <c r="Q332" s="28"/>
      <c r="R332" s="28"/>
      <c r="S332" s="28"/>
      <c r="T332" s="29"/>
      <c r="U332" s="7"/>
      <c r="V332" s="7"/>
      <c r="W332" s="8" t="s">
        <v>26</v>
      </c>
      <c r="X332" s="17"/>
      <c r="Y332" s="11">
        <f t="shared" si="7"/>
        <v>0</v>
      </c>
    </row>
    <row r="333" spans="1:25">
      <c r="A333" s="2" t="s">
        <v>560</v>
      </c>
      <c r="B333" s="2" t="s">
        <v>561</v>
      </c>
      <c r="C333" s="3">
        <v>4301011952</v>
      </c>
      <c r="D333" s="25">
        <v>4680115884922</v>
      </c>
      <c r="E333" s="26"/>
      <c r="F333" s="4">
        <v>0.5</v>
      </c>
      <c r="G333" s="5">
        <v>10</v>
      </c>
      <c r="H333" s="4">
        <v>5</v>
      </c>
      <c r="I333" s="4">
        <v>5.21</v>
      </c>
      <c r="J333" s="5">
        <v>132</v>
      </c>
      <c r="K333" s="5" t="s">
        <v>65</v>
      </c>
      <c r="L333" s="5"/>
      <c r="M333" s="6" t="s">
        <v>24</v>
      </c>
      <c r="N333" s="6"/>
      <c r="O333" s="5">
        <v>60</v>
      </c>
      <c r="P333" s="27" t="s">
        <v>562</v>
      </c>
      <c r="Q333" s="28"/>
      <c r="R333" s="28"/>
      <c r="S333" s="28"/>
      <c r="T333" s="29"/>
      <c r="U333" s="7"/>
      <c r="V333" s="7"/>
      <c r="W333" s="8" t="s">
        <v>26</v>
      </c>
      <c r="X333" s="17"/>
      <c r="Y333" s="11">
        <f t="shared" si="7"/>
        <v>0</v>
      </c>
    </row>
    <row r="334" spans="1:25">
      <c r="A334" s="2" t="s">
        <v>563</v>
      </c>
      <c r="B334" s="2" t="s">
        <v>564</v>
      </c>
      <c r="C334" s="3">
        <v>4301011868</v>
      </c>
      <c r="D334" s="25">
        <v>4680115884861</v>
      </c>
      <c r="E334" s="26"/>
      <c r="F334" s="4">
        <v>0.5</v>
      </c>
      <c r="G334" s="5">
        <v>10</v>
      </c>
      <c r="H334" s="4">
        <v>5</v>
      </c>
      <c r="I334" s="4">
        <v>5.21</v>
      </c>
      <c r="J334" s="5">
        <v>132</v>
      </c>
      <c r="K334" s="5" t="s">
        <v>65</v>
      </c>
      <c r="L334" s="5" t="s">
        <v>66</v>
      </c>
      <c r="M334" s="6" t="s">
        <v>24</v>
      </c>
      <c r="N334" s="6"/>
      <c r="O334" s="5">
        <v>60</v>
      </c>
      <c r="P334" s="27" t="s">
        <v>565</v>
      </c>
      <c r="Q334" s="28"/>
      <c r="R334" s="28"/>
      <c r="S334" s="28"/>
      <c r="T334" s="29"/>
      <c r="U334" s="7"/>
      <c r="V334" s="7"/>
      <c r="W334" s="8" t="s">
        <v>26</v>
      </c>
      <c r="X334" s="17"/>
      <c r="Y334" s="11">
        <f t="shared" si="7"/>
        <v>0</v>
      </c>
    </row>
    <row r="335" spans="1:25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2"/>
      <c r="P335" s="33" t="s">
        <v>27</v>
      </c>
      <c r="Q335" s="34"/>
      <c r="R335" s="34"/>
      <c r="S335" s="34"/>
      <c r="T335" s="34"/>
      <c r="U335" s="34"/>
      <c r="V335" s="35"/>
      <c r="W335" s="9" t="s">
        <v>28</v>
      </c>
      <c r="Y335" s="12">
        <f>IFERROR(Y328/H328,"0")+IFERROR(Y329/H329,"0")+IFERROR(Y330/H330,"0")+IFERROR(Y331/H331,"0")+IFERROR(Y332/H332,"0")+IFERROR(Y333/H333,"0")+IFERROR(Y334/H334,"0")</f>
        <v>1335</v>
      </c>
    </row>
    <row r="336" spans="1:2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2"/>
      <c r="P336" s="33" t="s">
        <v>27</v>
      </c>
      <c r="Q336" s="34"/>
      <c r="R336" s="34"/>
      <c r="S336" s="34"/>
      <c r="T336" s="34"/>
      <c r="U336" s="34"/>
      <c r="V336" s="35"/>
      <c r="W336" s="9" t="s">
        <v>26</v>
      </c>
      <c r="Y336" s="12">
        <f>IFERROR(SUM(Y328:Y334),"0")</f>
        <v>20025</v>
      </c>
    </row>
    <row r="337" spans="1:25">
      <c r="A337" t="s">
        <v>93</v>
      </c>
    </row>
    <row r="338" spans="1:25">
      <c r="A338" s="2" t="s">
        <v>566</v>
      </c>
      <c r="B338" s="2" t="s">
        <v>567</v>
      </c>
      <c r="C338" s="3">
        <v>4301020178</v>
      </c>
      <c r="D338" s="25">
        <v>4607091383980</v>
      </c>
      <c r="E338" s="26"/>
      <c r="F338" s="4">
        <v>2.5</v>
      </c>
      <c r="G338" s="5">
        <v>6</v>
      </c>
      <c r="H338" s="4">
        <v>15</v>
      </c>
      <c r="I338" s="4">
        <v>15.48</v>
      </c>
      <c r="J338" s="5">
        <v>48</v>
      </c>
      <c r="K338" s="5" t="s">
        <v>59</v>
      </c>
      <c r="L338" s="5"/>
      <c r="M338" s="6" t="s">
        <v>61</v>
      </c>
      <c r="N338" s="6"/>
      <c r="O338" s="5">
        <v>50</v>
      </c>
      <c r="P338" s="27" t="s">
        <v>568</v>
      </c>
      <c r="Q338" s="28"/>
      <c r="R338" s="28"/>
      <c r="S338" s="28"/>
      <c r="T338" s="29"/>
      <c r="U338" s="7"/>
      <c r="V338" s="7"/>
      <c r="W338" s="8" t="s">
        <v>26</v>
      </c>
      <c r="X338" s="17"/>
      <c r="Y338" s="11">
        <f>IFERROR(IF(X338="",0,CEILING((X338/$H338),1)*$H338),"")</f>
        <v>0</v>
      </c>
    </row>
    <row r="339" spans="1:25">
      <c r="A339" s="2" t="s">
        <v>569</v>
      </c>
      <c r="B339" s="2" t="s">
        <v>570</v>
      </c>
      <c r="C339" s="3">
        <v>4301020179</v>
      </c>
      <c r="D339" s="25">
        <v>4607091384178</v>
      </c>
      <c r="E339" s="26"/>
      <c r="F339" s="4">
        <v>0.4</v>
      </c>
      <c r="G339" s="5">
        <v>10</v>
      </c>
      <c r="H339" s="4">
        <v>4</v>
      </c>
      <c r="I339" s="4">
        <v>4.21</v>
      </c>
      <c r="J339" s="5">
        <v>132</v>
      </c>
      <c r="K339" s="5" t="s">
        <v>65</v>
      </c>
      <c r="L339" s="5"/>
      <c r="M339" s="6" t="s">
        <v>61</v>
      </c>
      <c r="N339" s="6"/>
      <c r="O339" s="5">
        <v>50</v>
      </c>
      <c r="P339" s="27" t="s">
        <v>571</v>
      </c>
      <c r="Q339" s="28"/>
      <c r="R339" s="28"/>
      <c r="S339" s="28"/>
      <c r="T339" s="29"/>
      <c r="U339" s="7"/>
      <c r="V339" s="7"/>
      <c r="W339" s="8" t="s">
        <v>26</v>
      </c>
      <c r="X339" s="17"/>
      <c r="Y339" s="11">
        <f>IFERROR(IF(X339="",0,CEILING((X339/$H339),1)*$H339),"")</f>
        <v>0</v>
      </c>
    </row>
    <row r="340" spans="1:25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2"/>
      <c r="P340" s="33" t="s">
        <v>27</v>
      </c>
      <c r="Q340" s="34"/>
      <c r="R340" s="34"/>
      <c r="S340" s="34"/>
      <c r="T340" s="34"/>
      <c r="U340" s="34"/>
      <c r="V340" s="35"/>
      <c r="W340" s="9" t="s">
        <v>28</v>
      </c>
      <c r="Y340" s="12">
        <f>IFERROR(Y338/H338,"0")+IFERROR(Y339/H339,"0")</f>
        <v>0</v>
      </c>
    </row>
    <row r="341" spans="1:2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2"/>
      <c r="P341" s="33" t="s">
        <v>27</v>
      </c>
      <c r="Q341" s="34"/>
      <c r="R341" s="34"/>
      <c r="S341" s="34"/>
      <c r="T341" s="34"/>
      <c r="U341" s="34"/>
      <c r="V341" s="35"/>
      <c r="W341" s="9" t="s">
        <v>26</v>
      </c>
      <c r="Y341" s="12">
        <f>IFERROR(SUM(Y338:Y339),"0")</f>
        <v>0</v>
      </c>
    </row>
    <row r="342" spans="1:25">
      <c r="A342" t="s">
        <v>29</v>
      </c>
    </row>
    <row r="343" spans="1:25">
      <c r="A343" s="2" t="s">
        <v>572</v>
      </c>
      <c r="B343" s="2" t="s">
        <v>573</v>
      </c>
      <c r="C343" s="3">
        <v>4301051903</v>
      </c>
      <c r="D343" s="25">
        <v>4607091383928</v>
      </c>
      <c r="E343" s="26"/>
      <c r="F343" s="4">
        <v>1.5</v>
      </c>
      <c r="G343" s="5">
        <v>6</v>
      </c>
      <c r="H343" s="4">
        <v>9</v>
      </c>
      <c r="I343" s="4">
        <v>9.5250000000000004</v>
      </c>
      <c r="J343" s="5">
        <v>64</v>
      </c>
      <c r="K343" s="5" t="s">
        <v>59</v>
      </c>
      <c r="L343" s="5" t="s">
        <v>60</v>
      </c>
      <c r="M343" s="6" t="s">
        <v>33</v>
      </c>
      <c r="N343" s="6"/>
      <c r="O343" s="5">
        <v>40</v>
      </c>
      <c r="P343" s="27" t="s">
        <v>574</v>
      </c>
      <c r="Q343" s="28"/>
      <c r="R343" s="28"/>
      <c r="S343" s="28"/>
      <c r="T343" s="29"/>
      <c r="U343" s="7"/>
      <c r="V343" s="7"/>
      <c r="W343" s="8" t="s">
        <v>26</v>
      </c>
      <c r="X343" s="17"/>
      <c r="Y343" s="11">
        <f>IFERROR(IF(X343="",0,CEILING((X343/$H343),1)*$H343),"")</f>
        <v>0</v>
      </c>
    </row>
    <row r="344" spans="1:25">
      <c r="A344" s="2" t="s">
        <v>575</v>
      </c>
      <c r="B344" s="2" t="s">
        <v>576</v>
      </c>
      <c r="C344" s="3">
        <v>4301051897</v>
      </c>
      <c r="D344" s="25">
        <v>4607091384260</v>
      </c>
      <c r="E344" s="26"/>
      <c r="F344" s="4">
        <v>1.5</v>
      </c>
      <c r="G344" s="5">
        <v>6</v>
      </c>
      <c r="H344" s="4">
        <v>9</v>
      </c>
      <c r="I344" s="4">
        <v>9.5190000000000001</v>
      </c>
      <c r="J344" s="5">
        <v>64</v>
      </c>
      <c r="K344" s="5" t="s">
        <v>59</v>
      </c>
      <c r="L344" s="5" t="s">
        <v>60</v>
      </c>
      <c r="M344" s="6" t="s">
        <v>33</v>
      </c>
      <c r="N344" s="6"/>
      <c r="O344" s="5">
        <v>40</v>
      </c>
      <c r="P344" s="27" t="s">
        <v>577</v>
      </c>
      <c r="Q344" s="28"/>
      <c r="R344" s="28"/>
      <c r="S344" s="28"/>
      <c r="T344" s="29"/>
      <c r="U344" s="7"/>
      <c r="V344" s="7"/>
      <c r="W344" s="8" t="s">
        <v>26</v>
      </c>
      <c r="X344" s="17"/>
      <c r="Y344" s="11">
        <f>IFERROR(IF(X344="",0,CEILING((X344/$H344),1)*$H344),"")</f>
        <v>0</v>
      </c>
    </row>
    <row r="345" spans="1:25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2"/>
      <c r="P345" s="33" t="s">
        <v>27</v>
      </c>
      <c r="Q345" s="34"/>
      <c r="R345" s="34"/>
      <c r="S345" s="34"/>
      <c r="T345" s="34"/>
      <c r="U345" s="34"/>
      <c r="V345" s="35"/>
      <c r="W345" s="9" t="s">
        <v>28</v>
      </c>
      <c r="Y345" s="12">
        <f>IFERROR(Y343/H343,"0")+IFERROR(Y344/H344,"0")</f>
        <v>0</v>
      </c>
    </row>
    <row r="346" spans="1:2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2"/>
      <c r="P346" s="33" t="s">
        <v>27</v>
      </c>
      <c r="Q346" s="34"/>
      <c r="R346" s="34"/>
      <c r="S346" s="34"/>
      <c r="T346" s="34"/>
      <c r="U346" s="34"/>
      <c r="V346" s="35"/>
      <c r="W346" s="9" t="s">
        <v>26</v>
      </c>
      <c r="Y346" s="12">
        <f>IFERROR(SUM(Y343:Y344),"0")</f>
        <v>0</v>
      </c>
    </row>
    <row r="347" spans="1:25">
      <c r="A347" t="s">
        <v>127</v>
      </c>
    </row>
    <row r="348" spans="1:25">
      <c r="A348" s="2" t="s">
        <v>578</v>
      </c>
      <c r="B348" s="2" t="s">
        <v>579</v>
      </c>
      <c r="C348" s="3">
        <v>4301060524</v>
      </c>
      <c r="D348" s="25">
        <v>4607091384673</v>
      </c>
      <c r="E348" s="26"/>
      <c r="F348" s="4">
        <v>1.5</v>
      </c>
      <c r="G348" s="5">
        <v>6</v>
      </c>
      <c r="H348" s="4">
        <v>9</v>
      </c>
      <c r="I348" s="4">
        <v>9.5190000000000001</v>
      </c>
      <c r="J348" s="5">
        <v>64</v>
      </c>
      <c r="K348" s="5" t="s">
        <v>59</v>
      </c>
      <c r="L348" s="5"/>
      <c r="M348" s="6" t="s">
        <v>33</v>
      </c>
      <c r="N348" s="6"/>
      <c r="O348" s="5">
        <v>40</v>
      </c>
      <c r="P348" s="27" t="s">
        <v>580</v>
      </c>
      <c r="Q348" s="28"/>
      <c r="R348" s="28"/>
      <c r="S348" s="28"/>
      <c r="T348" s="29"/>
      <c r="U348" s="7"/>
      <c r="V348" s="7"/>
      <c r="W348" s="8" t="s">
        <v>26</v>
      </c>
      <c r="X348" s="17"/>
      <c r="Y348" s="11">
        <f>IFERROR(IF(X348="",0,CEILING((X348/$H348),1)*$H348),"")</f>
        <v>0</v>
      </c>
    </row>
    <row r="349" spans="1:25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2"/>
      <c r="P349" s="33" t="s">
        <v>27</v>
      </c>
      <c r="Q349" s="34"/>
      <c r="R349" s="34"/>
      <c r="S349" s="34"/>
      <c r="T349" s="34"/>
      <c r="U349" s="34"/>
      <c r="V349" s="35"/>
      <c r="W349" s="9" t="s">
        <v>28</v>
      </c>
      <c r="Y349" s="12">
        <f>IFERROR(Y348/H348,"0")</f>
        <v>0</v>
      </c>
    </row>
    <row r="350" spans="1:2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2"/>
      <c r="P350" s="33" t="s">
        <v>27</v>
      </c>
      <c r="Q350" s="34"/>
      <c r="R350" s="34"/>
      <c r="S350" s="34"/>
      <c r="T350" s="34"/>
      <c r="U350" s="34"/>
      <c r="V350" s="35"/>
      <c r="W350" s="9" t="s">
        <v>26</v>
      </c>
      <c r="Y350" s="12">
        <f>IFERROR(SUM(Y348:Y348),"0")</f>
        <v>0</v>
      </c>
    </row>
    <row r="351" spans="1:25">
      <c r="A351" t="s">
        <v>581</v>
      </c>
    </row>
    <row r="352" spans="1:25">
      <c r="A352" t="s">
        <v>56</v>
      </c>
    </row>
    <row r="353" spans="1:25">
      <c r="A353" s="2" t="s">
        <v>582</v>
      </c>
      <c r="B353" s="2" t="s">
        <v>583</v>
      </c>
      <c r="C353" s="3">
        <v>4301011875</v>
      </c>
      <c r="D353" s="25">
        <v>4680115884885</v>
      </c>
      <c r="E353" s="26"/>
      <c r="F353" s="4">
        <v>0.8</v>
      </c>
      <c r="G353" s="5">
        <v>15</v>
      </c>
      <c r="H353" s="4">
        <v>12</v>
      </c>
      <c r="I353" s="4">
        <v>12.435</v>
      </c>
      <c r="J353" s="5">
        <v>64</v>
      </c>
      <c r="K353" s="5" t="s">
        <v>59</v>
      </c>
      <c r="L353" s="5" t="s">
        <v>60</v>
      </c>
      <c r="M353" s="6" t="s">
        <v>24</v>
      </c>
      <c r="N353" s="6"/>
      <c r="O353" s="5">
        <v>60</v>
      </c>
      <c r="P353" s="27" t="s">
        <v>584</v>
      </c>
      <c r="Q353" s="28"/>
      <c r="R353" s="28"/>
      <c r="S353" s="28"/>
      <c r="T353" s="29"/>
      <c r="U353" s="7"/>
      <c r="V353" s="7"/>
      <c r="W353" s="8" t="s">
        <v>26</v>
      </c>
      <c r="X353" s="17"/>
      <c r="Y353" s="11">
        <f>IFERROR(IF(X353="",0,CEILING((X353/$H353),1)*$H353),"")</f>
        <v>0</v>
      </c>
    </row>
    <row r="354" spans="1:25">
      <c r="A354" s="2" t="s">
        <v>585</v>
      </c>
      <c r="B354" s="2" t="s">
        <v>586</v>
      </c>
      <c r="C354" s="3">
        <v>4301011871</v>
      </c>
      <c r="D354" s="25">
        <v>4680115884908</v>
      </c>
      <c r="E354" s="26"/>
      <c r="F354" s="4">
        <v>0.4</v>
      </c>
      <c r="G354" s="5">
        <v>10</v>
      </c>
      <c r="H354" s="4">
        <v>4</v>
      </c>
      <c r="I354" s="4">
        <v>4.21</v>
      </c>
      <c r="J354" s="5">
        <v>132</v>
      </c>
      <c r="K354" s="5" t="s">
        <v>65</v>
      </c>
      <c r="L354" s="5" t="s">
        <v>66</v>
      </c>
      <c r="M354" s="6" t="s">
        <v>24</v>
      </c>
      <c r="N354" s="6"/>
      <c r="O354" s="5">
        <v>60</v>
      </c>
      <c r="P354" s="27" t="s">
        <v>587</v>
      </c>
      <c r="Q354" s="28"/>
      <c r="R354" s="28"/>
      <c r="S354" s="28"/>
      <c r="T354" s="29"/>
      <c r="U354" s="7"/>
      <c r="V354" s="7"/>
      <c r="W354" s="8" t="s">
        <v>26</v>
      </c>
      <c r="X354" s="17"/>
      <c r="Y354" s="11">
        <f>IFERROR(IF(X354="",0,CEILING((X354/$H354),1)*$H354),"")</f>
        <v>0</v>
      </c>
    </row>
    <row r="355" spans="1:25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2"/>
      <c r="P355" s="33" t="s">
        <v>27</v>
      </c>
      <c r="Q355" s="34"/>
      <c r="R355" s="34"/>
      <c r="S355" s="34"/>
      <c r="T355" s="34"/>
      <c r="U355" s="34"/>
      <c r="V355" s="35"/>
      <c r="W355" s="9" t="s">
        <v>28</v>
      </c>
      <c r="Y355" s="12">
        <f>IFERROR(Y353/H353,"0")+IFERROR(Y354/H354,"0")</f>
        <v>0</v>
      </c>
    </row>
    <row r="356" spans="1:2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2"/>
      <c r="P356" s="33" t="s">
        <v>27</v>
      </c>
      <c r="Q356" s="34"/>
      <c r="R356" s="34"/>
      <c r="S356" s="34"/>
      <c r="T356" s="34"/>
      <c r="U356" s="34"/>
      <c r="V356" s="35"/>
      <c r="W356" s="9" t="s">
        <v>26</v>
      </c>
      <c r="Y356" s="12">
        <f>IFERROR(SUM(Y353:Y354),"0")</f>
        <v>0</v>
      </c>
    </row>
    <row r="357" spans="1:25">
      <c r="A357" t="s">
        <v>20</v>
      </c>
    </row>
    <row r="358" spans="1:25">
      <c r="A358" s="2" t="s">
        <v>588</v>
      </c>
      <c r="B358" s="2" t="s">
        <v>589</v>
      </c>
      <c r="C358" s="3">
        <v>4301031303</v>
      </c>
      <c r="D358" s="25">
        <v>4607091384802</v>
      </c>
      <c r="E358" s="26"/>
      <c r="F358" s="4">
        <v>0.73</v>
      </c>
      <c r="G358" s="5">
        <v>6</v>
      </c>
      <c r="H358" s="4">
        <v>4.38</v>
      </c>
      <c r="I358" s="4">
        <v>4.6500000000000004</v>
      </c>
      <c r="J358" s="5">
        <v>132</v>
      </c>
      <c r="K358" s="5" t="s">
        <v>65</v>
      </c>
      <c r="L358" s="5" t="s">
        <v>66</v>
      </c>
      <c r="M358" s="6" t="s">
        <v>24</v>
      </c>
      <c r="N358" s="6"/>
      <c r="O358" s="5">
        <v>35</v>
      </c>
      <c r="P358" s="27" t="s">
        <v>590</v>
      </c>
      <c r="Q358" s="28"/>
      <c r="R358" s="28"/>
      <c r="S358" s="28"/>
      <c r="T358" s="29"/>
      <c r="U358" s="7"/>
      <c r="V358" s="7"/>
      <c r="W358" s="8" t="s">
        <v>26</v>
      </c>
      <c r="X358" s="17"/>
      <c r="Y358" s="11">
        <f>IFERROR(IF(X358="",0,CEILING((X358/$H358),1)*$H358),"")</f>
        <v>0</v>
      </c>
    </row>
    <row r="359" spans="1:25">
      <c r="A359" s="2" t="s">
        <v>588</v>
      </c>
      <c r="B359" s="2" t="s">
        <v>591</v>
      </c>
      <c r="C359" s="3">
        <v>4301031457</v>
      </c>
      <c r="D359" s="25">
        <v>4607091384802</v>
      </c>
      <c r="E359" s="26"/>
      <c r="F359" s="4">
        <v>0.7</v>
      </c>
      <c r="G359" s="5">
        <v>6</v>
      </c>
      <c r="H359" s="4">
        <v>4.2</v>
      </c>
      <c r="I359" s="4">
        <v>4.47</v>
      </c>
      <c r="J359" s="5">
        <v>132</v>
      </c>
      <c r="K359" s="5" t="s">
        <v>65</v>
      </c>
      <c r="L359" s="5"/>
      <c r="M359" s="6" t="s">
        <v>24</v>
      </c>
      <c r="N359" s="6"/>
      <c r="O359" s="5">
        <v>50</v>
      </c>
      <c r="P359" s="27" t="s">
        <v>592</v>
      </c>
      <c r="Q359" s="28"/>
      <c r="R359" s="28"/>
      <c r="S359" s="28"/>
      <c r="T359" s="29"/>
      <c r="U359" s="7"/>
      <c r="V359" s="7"/>
      <c r="W359" s="8" t="s">
        <v>26</v>
      </c>
      <c r="X359" s="17"/>
      <c r="Y359" s="11">
        <f>IFERROR(IF(X359="",0,CEILING((X359/$H359),1)*$H359),"")</f>
        <v>0</v>
      </c>
    </row>
    <row r="360" spans="1:25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2"/>
      <c r="P360" s="33" t="s">
        <v>27</v>
      </c>
      <c r="Q360" s="34"/>
      <c r="R360" s="34"/>
      <c r="S360" s="34"/>
      <c r="T360" s="34"/>
      <c r="U360" s="34"/>
      <c r="V360" s="35"/>
      <c r="W360" s="9" t="s">
        <v>28</v>
      </c>
      <c r="Y360" s="12">
        <f>IFERROR(Y358/H358,"0")+IFERROR(Y359/H359,"0")</f>
        <v>0</v>
      </c>
    </row>
    <row r="361" spans="1:2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2"/>
      <c r="P361" s="33" t="s">
        <v>27</v>
      </c>
      <c r="Q361" s="34"/>
      <c r="R361" s="34"/>
      <c r="S361" s="34"/>
      <c r="T361" s="34"/>
      <c r="U361" s="34"/>
      <c r="V361" s="35"/>
      <c r="W361" s="9" t="s">
        <v>26</v>
      </c>
      <c r="Y361" s="12">
        <f>IFERROR(SUM(Y358:Y359),"0")</f>
        <v>0</v>
      </c>
    </row>
    <row r="362" spans="1:25">
      <c r="A362" t="s">
        <v>29</v>
      </c>
    </row>
    <row r="363" spans="1:25">
      <c r="A363" s="2" t="s">
        <v>593</v>
      </c>
      <c r="B363" s="2" t="s">
        <v>594</v>
      </c>
      <c r="C363" s="3">
        <v>4301051899</v>
      </c>
      <c r="D363" s="25">
        <v>4607091384246</v>
      </c>
      <c r="E363" s="26"/>
      <c r="F363" s="4">
        <v>1.5</v>
      </c>
      <c r="G363" s="5">
        <v>6</v>
      </c>
      <c r="H363" s="4">
        <v>9</v>
      </c>
      <c r="I363" s="4">
        <v>9.5190000000000001</v>
      </c>
      <c r="J363" s="5">
        <v>64</v>
      </c>
      <c r="K363" s="5" t="s">
        <v>59</v>
      </c>
      <c r="L363" s="5" t="s">
        <v>60</v>
      </c>
      <c r="M363" s="6" t="s">
        <v>33</v>
      </c>
      <c r="N363" s="6"/>
      <c r="O363" s="5">
        <v>40</v>
      </c>
      <c r="P363" s="27" t="s">
        <v>595</v>
      </c>
      <c r="Q363" s="28"/>
      <c r="R363" s="28"/>
      <c r="S363" s="28"/>
      <c r="T363" s="29"/>
      <c r="U363" s="7"/>
      <c r="V363" s="7"/>
      <c r="W363" s="8" t="s">
        <v>26</v>
      </c>
      <c r="X363" s="17"/>
      <c r="Y363" s="11">
        <f>IFERROR(IF(X363="",0,CEILING((X363/$H363),1)*$H363),"")</f>
        <v>0</v>
      </c>
    </row>
    <row r="364" spans="1:25">
      <c r="A364" s="2" t="s">
        <v>596</v>
      </c>
      <c r="B364" s="2" t="s">
        <v>597</v>
      </c>
      <c r="C364" s="3">
        <v>4301051660</v>
      </c>
      <c r="D364" s="25">
        <v>4607091384253</v>
      </c>
      <c r="E364" s="26"/>
      <c r="F364" s="4">
        <v>0.4</v>
      </c>
      <c r="G364" s="5">
        <v>6</v>
      </c>
      <c r="H364" s="4">
        <v>2.4</v>
      </c>
      <c r="I364" s="4">
        <v>2.6640000000000001</v>
      </c>
      <c r="J364" s="5">
        <v>182</v>
      </c>
      <c r="K364" s="5" t="s">
        <v>32</v>
      </c>
      <c r="L364" s="5" t="s">
        <v>44</v>
      </c>
      <c r="M364" s="6" t="s">
        <v>33</v>
      </c>
      <c r="N364" s="6"/>
      <c r="O364" s="5">
        <v>40</v>
      </c>
      <c r="P364" s="27" t="s">
        <v>598</v>
      </c>
      <c r="Q364" s="28"/>
      <c r="R364" s="28"/>
      <c r="S364" s="28"/>
      <c r="T364" s="29"/>
      <c r="U364" s="7"/>
      <c r="V364" s="7"/>
      <c r="W364" s="8" t="s">
        <v>26</v>
      </c>
      <c r="X364" s="17"/>
      <c r="Y364" s="11">
        <f>IFERROR(IF(X364="",0,CEILING((X364/$H364),1)*$H364),"")</f>
        <v>0</v>
      </c>
    </row>
    <row r="365" spans="1:25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2"/>
      <c r="P365" s="33" t="s">
        <v>27</v>
      </c>
      <c r="Q365" s="34"/>
      <c r="R365" s="34"/>
      <c r="S365" s="34"/>
      <c r="T365" s="34"/>
      <c r="U365" s="34"/>
      <c r="V365" s="35"/>
      <c r="W365" s="9" t="s">
        <v>28</v>
      </c>
      <c r="Y365" s="12">
        <f>IFERROR(Y363/H363,"0")+IFERROR(Y364/H364,"0")</f>
        <v>0</v>
      </c>
    </row>
    <row r="366" spans="1:2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2"/>
      <c r="P366" s="33" t="s">
        <v>27</v>
      </c>
      <c r="Q366" s="34"/>
      <c r="R366" s="34"/>
      <c r="S366" s="34"/>
      <c r="T366" s="34"/>
      <c r="U366" s="34"/>
      <c r="V366" s="35"/>
      <c r="W366" s="9" t="s">
        <v>26</v>
      </c>
      <c r="Y366" s="12">
        <f>IFERROR(SUM(Y363:Y364),"0")</f>
        <v>0</v>
      </c>
    </row>
    <row r="367" spans="1:25">
      <c r="A367" t="s">
        <v>599</v>
      </c>
    </row>
    <row r="368" spans="1:25">
      <c r="A368" t="s">
        <v>600</v>
      </c>
    </row>
    <row r="369" spans="1:25">
      <c r="A369" t="s">
        <v>20</v>
      </c>
    </row>
    <row r="370" spans="1:25">
      <c r="A370" s="2" t="s">
        <v>601</v>
      </c>
      <c r="B370" s="2" t="s">
        <v>602</v>
      </c>
      <c r="C370" s="3">
        <v>4301031405</v>
      </c>
      <c r="D370" s="25">
        <v>4680115886100</v>
      </c>
      <c r="E370" s="26"/>
      <c r="F370" s="4">
        <v>0.9</v>
      </c>
      <c r="G370" s="5">
        <v>6</v>
      </c>
      <c r="H370" s="4">
        <v>5.4</v>
      </c>
      <c r="I370" s="4">
        <v>5.61</v>
      </c>
      <c r="J370" s="5">
        <v>132</v>
      </c>
      <c r="K370" s="5" t="s">
        <v>65</v>
      </c>
      <c r="L370" s="5" t="s">
        <v>66</v>
      </c>
      <c r="M370" s="6" t="s">
        <v>24</v>
      </c>
      <c r="N370" s="6"/>
      <c r="O370" s="5">
        <v>50</v>
      </c>
      <c r="P370" s="27" t="s">
        <v>603</v>
      </c>
      <c r="Q370" s="28"/>
      <c r="R370" s="28"/>
      <c r="S370" s="28"/>
      <c r="T370" s="29"/>
      <c r="U370" s="7"/>
      <c r="V370" s="7"/>
      <c r="W370" s="8" t="s">
        <v>26</v>
      </c>
      <c r="X370" s="17"/>
      <c r="Y370" s="11">
        <f t="shared" ref="Y370:Y379" si="8">IFERROR(IF(X370="",0,CEILING((X370/$H370),1)*$H370),"")</f>
        <v>0</v>
      </c>
    </row>
    <row r="371" spans="1:25">
      <c r="A371" s="2" t="s">
        <v>604</v>
      </c>
      <c r="B371" s="2" t="s">
        <v>605</v>
      </c>
      <c r="C371" s="3">
        <v>4301031382</v>
      </c>
      <c r="D371" s="25">
        <v>4680115886117</v>
      </c>
      <c r="E371" s="26"/>
      <c r="F371" s="4">
        <v>0.9</v>
      </c>
      <c r="G371" s="5">
        <v>6</v>
      </c>
      <c r="H371" s="4">
        <v>5.4</v>
      </c>
      <c r="I371" s="4">
        <v>5.61</v>
      </c>
      <c r="J371" s="5">
        <v>132</v>
      </c>
      <c r="K371" s="5" t="s">
        <v>65</v>
      </c>
      <c r="L371" s="5" t="s">
        <v>66</v>
      </c>
      <c r="M371" s="6" t="s">
        <v>24</v>
      </c>
      <c r="N371" s="6"/>
      <c r="O371" s="5">
        <v>50</v>
      </c>
      <c r="P371" s="27" t="s">
        <v>606</v>
      </c>
      <c r="Q371" s="28"/>
      <c r="R371" s="28"/>
      <c r="S371" s="28"/>
      <c r="T371" s="29"/>
      <c r="U371" s="7"/>
      <c r="V371" s="7"/>
      <c r="W371" s="8" t="s">
        <v>26</v>
      </c>
      <c r="X371" s="17"/>
      <c r="Y371" s="11">
        <f t="shared" si="8"/>
        <v>0</v>
      </c>
    </row>
    <row r="372" spans="1:25">
      <c r="A372" s="2" t="s">
        <v>604</v>
      </c>
      <c r="B372" s="2" t="s">
        <v>607</v>
      </c>
      <c r="C372" s="3">
        <v>4301031406</v>
      </c>
      <c r="D372" s="25">
        <v>4680115886117</v>
      </c>
      <c r="E372" s="26"/>
      <c r="F372" s="4">
        <v>0.9</v>
      </c>
      <c r="G372" s="5">
        <v>6</v>
      </c>
      <c r="H372" s="4">
        <v>5.4</v>
      </c>
      <c r="I372" s="4">
        <v>5.61</v>
      </c>
      <c r="J372" s="5">
        <v>132</v>
      </c>
      <c r="K372" s="5" t="s">
        <v>65</v>
      </c>
      <c r="L372" s="5"/>
      <c r="M372" s="6" t="s">
        <v>24</v>
      </c>
      <c r="N372" s="6"/>
      <c r="O372" s="5">
        <v>50</v>
      </c>
      <c r="P372" s="27" t="s">
        <v>606</v>
      </c>
      <c r="Q372" s="28"/>
      <c r="R372" s="28"/>
      <c r="S372" s="28"/>
      <c r="T372" s="29"/>
      <c r="U372" s="7"/>
      <c r="V372" s="7"/>
      <c r="W372" s="8" t="s">
        <v>26</v>
      </c>
      <c r="X372" s="17"/>
      <c r="Y372" s="11">
        <f t="shared" si="8"/>
        <v>0</v>
      </c>
    </row>
    <row r="373" spans="1:25">
      <c r="A373" s="2" t="s">
        <v>608</v>
      </c>
      <c r="B373" s="2" t="s">
        <v>609</v>
      </c>
      <c r="C373" s="3">
        <v>4301031402</v>
      </c>
      <c r="D373" s="25">
        <v>4680115886124</v>
      </c>
      <c r="E373" s="26"/>
      <c r="F373" s="4">
        <v>0.9</v>
      </c>
      <c r="G373" s="5">
        <v>6</v>
      </c>
      <c r="H373" s="4">
        <v>5.4</v>
      </c>
      <c r="I373" s="4">
        <v>5.61</v>
      </c>
      <c r="J373" s="5">
        <v>132</v>
      </c>
      <c r="K373" s="5" t="s">
        <v>65</v>
      </c>
      <c r="L373" s="5" t="s">
        <v>66</v>
      </c>
      <c r="M373" s="6" t="s">
        <v>24</v>
      </c>
      <c r="N373" s="6"/>
      <c r="O373" s="5">
        <v>50</v>
      </c>
      <c r="P373" s="27" t="s">
        <v>610</v>
      </c>
      <c r="Q373" s="28"/>
      <c r="R373" s="28"/>
      <c r="S373" s="28"/>
      <c r="T373" s="29"/>
      <c r="U373" s="7"/>
      <c r="V373" s="7"/>
      <c r="W373" s="8" t="s">
        <v>26</v>
      </c>
      <c r="X373" s="17"/>
      <c r="Y373" s="11">
        <f t="shared" si="8"/>
        <v>0</v>
      </c>
    </row>
    <row r="374" spans="1:25">
      <c r="A374" s="2" t="s">
        <v>611</v>
      </c>
      <c r="B374" s="2" t="s">
        <v>612</v>
      </c>
      <c r="C374" s="3">
        <v>4301031366</v>
      </c>
      <c r="D374" s="25">
        <v>4680115883147</v>
      </c>
      <c r="E374" s="26"/>
      <c r="F374" s="4">
        <v>0.28000000000000003</v>
      </c>
      <c r="G374" s="5">
        <v>6</v>
      </c>
      <c r="H374" s="4">
        <v>1.68</v>
      </c>
      <c r="I374" s="4">
        <v>1.81</v>
      </c>
      <c r="J374" s="5">
        <v>234</v>
      </c>
      <c r="K374" s="5" t="s">
        <v>23</v>
      </c>
      <c r="L374" s="5"/>
      <c r="M374" s="6" t="s">
        <v>24</v>
      </c>
      <c r="N374" s="6"/>
      <c r="O374" s="5">
        <v>50</v>
      </c>
      <c r="P374" s="27" t="s">
        <v>613</v>
      </c>
      <c r="Q374" s="28"/>
      <c r="R374" s="28"/>
      <c r="S374" s="28"/>
      <c r="T374" s="29"/>
      <c r="U374" s="7"/>
      <c r="V374" s="7"/>
      <c r="W374" s="8" t="s">
        <v>26</v>
      </c>
      <c r="X374" s="17"/>
      <c r="Y374" s="11">
        <f t="shared" si="8"/>
        <v>0</v>
      </c>
    </row>
    <row r="375" spans="1:25">
      <c r="A375" s="2" t="s">
        <v>614</v>
      </c>
      <c r="B375" s="2" t="s">
        <v>615</v>
      </c>
      <c r="C375" s="3">
        <v>4301031362</v>
      </c>
      <c r="D375" s="25">
        <v>4607091384338</v>
      </c>
      <c r="E375" s="26"/>
      <c r="F375" s="4">
        <v>0.35</v>
      </c>
      <c r="G375" s="5">
        <v>6</v>
      </c>
      <c r="H375" s="4">
        <v>2.1</v>
      </c>
      <c r="I375" s="4">
        <v>2.23</v>
      </c>
      <c r="J375" s="5">
        <v>234</v>
      </c>
      <c r="K375" s="5" t="s">
        <v>23</v>
      </c>
      <c r="L375" s="5"/>
      <c r="M375" s="6" t="s">
        <v>24</v>
      </c>
      <c r="N375" s="6"/>
      <c r="O375" s="5">
        <v>50</v>
      </c>
      <c r="P375" s="27" t="s">
        <v>616</v>
      </c>
      <c r="Q375" s="28"/>
      <c r="R375" s="28"/>
      <c r="S375" s="28"/>
      <c r="T375" s="29"/>
      <c r="U375" s="7"/>
      <c r="V375" s="7"/>
      <c r="W375" s="8" t="s">
        <v>26</v>
      </c>
      <c r="X375" s="17"/>
      <c r="Y375" s="11">
        <f t="shared" si="8"/>
        <v>0</v>
      </c>
    </row>
    <row r="376" spans="1:25">
      <c r="A376" s="2" t="s">
        <v>617</v>
      </c>
      <c r="B376" s="2" t="s">
        <v>618</v>
      </c>
      <c r="C376" s="3">
        <v>4301031361</v>
      </c>
      <c r="D376" s="25">
        <v>4607091389524</v>
      </c>
      <c r="E376" s="26"/>
      <c r="F376" s="4">
        <v>0.35</v>
      </c>
      <c r="G376" s="5">
        <v>6</v>
      </c>
      <c r="H376" s="4">
        <v>2.1</v>
      </c>
      <c r="I376" s="4">
        <v>2.23</v>
      </c>
      <c r="J376" s="5">
        <v>234</v>
      </c>
      <c r="K376" s="5" t="s">
        <v>23</v>
      </c>
      <c r="L376" s="5"/>
      <c r="M376" s="6" t="s">
        <v>24</v>
      </c>
      <c r="N376" s="6"/>
      <c r="O376" s="5">
        <v>50</v>
      </c>
      <c r="P376" s="27" t="s">
        <v>619</v>
      </c>
      <c r="Q376" s="28"/>
      <c r="R376" s="28"/>
      <c r="S376" s="28"/>
      <c r="T376" s="29"/>
      <c r="U376" s="7"/>
      <c r="V376" s="7"/>
      <c r="W376" s="8" t="s">
        <v>26</v>
      </c>
      <c r="X376" s="17"/>
      <c r="Y376" s="11">
        <f t="shared" si="8"/>
        <v>0</v>
      </c>
    </row>
    <row r="377" spans="1:25">
      <c r="A377" s="2" t="s">
        <v>620</v>
      </c>
      <c r="B377" s="2" t="s">
        <v>621</v>
      </c>
      <c r="C377" s="3">
        <v>4301031364</v>
      </c>
      <c r="D377" s="25">
        <v>4680115883161</v>
      </c>
      <c r="E377" s="26"/>
      <c r="F377" s="4">
        <v>0.28000000000000003</v>
      </c>
      <c r="G377" s="5">
        <v>6</v>
      </c>
      <c r="H377" s="4">
        <v>1.68</v>
      </c>
      <c r="I377" s="4">
        <v>1.81</v>
      </c>
      <c r="J377" s="5">
        <v>234</v>
      </c>
      <c r="K377" s="5" t="s">
        <v>23</v>
      </c>
      <c r="L377" s="5"/>
      <c r="M377" s="6" t="s">
        <v>24</v>
      </c>
      <c r="N377" s="6"/>
      <c r="O377" s="5">
        <v>50</v>
      </c>
      <c r="P377" s="27" t="s">
        <v>622</v>
      </c>
      <c r="Q377" s="28"/>
      <c r="R377" s="28"/>
      <c r="S377" s="28"/>
      <c r="T377" s="29"/>
      <c r="U377" s="7"/>
      <c r="V377" s="7"/>
      <c r="W377" s="8" t="s">
        <v>26</v>
      </c>
      <c r="X377" s="17"/>
      <c r="Y377" s="11">
        <f t="shared" si="8"/>
        <v>0</v>
      </c>
    </row>
    <row r="378" spans="1:25">
      <c r="A378" s="2" t="s">
        <v>623</v>
      </c>
      <c r="B378" s="2" t="s">
        <v>624</v>
      </c>
      <c r="C378" s="3">
        <v>4301031358</v>
      </c>
      <c r="D378" s="25">
        <v>4607091389531</v>
      </c>
      <c r="E378" s="26"/>
      <c r="F378" s="4">
        <v>0.35</v>
      </c>
      <c r="G378" s="5">
        <v>6</v>
      </c>
      <c r="H378" s="4">
        <v>2.1</v>
      </c>
      <c r="I378" s="4">
        <v>2.23</v>
      </c>
      <c r="J378" s="5">
        <v>234</v>
      </c>
      <c r="K378" s="5" t="s">
        <v>23</v>
      </c>
      <c r="L378" s="5"/>
      <c r="M378" s="6" t="s">
        <v>24</v>
      </c>
      <c r="N378" s="6"/>
      <c r="O378" s="5">
        <v>50</v>
      </c>
      <c r="P378" s="27" t="s">
        <v>625</v>
      </c>
      <c r="Q378" s="28"/>
      <c r="R378" s="28"/>
      <c r="S378" s="28"/>
      <c r="T378" s="29"/>
      <c r="U378" s="7"/>
      <c r="V378" s="7"/>
      <c r="W378" s="8" t="s">
        <v>26</v>
      </c>
      <c r="X378" s="17"/>
      <c r="Y378" s="11">
        <f t="shared" si="8"/>
        <v>0</v>
      </c>
    </row>
    <row r="379" spans="1:25">
      <c r="A379" s="2" t="s">
        <v>626</v>
      </c>
      <c r="B379" s="2" t="s">
        <v>627</v>
      </c>
      <c r="C379" s="3">
        <v>4301031360</v>
      </c>
      <c r="D379" s="25">
        <v>4607091384345</v>
      </c>
      <c r="E379" s="26"/>
      <c r="F379" s="4">
        <v>0.35</v>
      </c>
      <c r="G379" s="5">
        <v>6</v>
      </c>
      <c r="H379" s="4">
        <v>2.1</v>
      </c>
      <c r="I379" s="4">
        <v>2.23</v>
      </c>
      <c r="J379" s="5">
        <v>234</v>
      </c>
      <c r="K379" s="5" t="s">
        <v>23</v>
      </c>
      <c r="L379" s="5"/>
      <c r="M379" s="6" t="s">
        <v>24</v>
      </c>
      <c r="N379" s="6"/>
      <c r="O379" s="5">
        <v>50</v>
      </c>
      <c r="P379" s="27" t="s">
        <v>628</v>
      </c>
      <c r="Q379" s="28"/>
      <c r="R379" s="28"/>
      <c r="S379" s="28"/>
      <c r="T379" s="29"/>
      <c r="U379" s="7"/>
      <c r="V379" s="7"/>
      <c r="W379" s="8" t="s">
        <v>26</v>
      </c>
      <c r="X379" s="17"/>
      <c r="Y379" s="11">
        <f t="shared" si="8"/>
        <v>0</v>
      </c>
    </row>
    <row r="380" spans="1:25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2"/>
      <c r="P380" s="33" t="s">
        <v>27</v>
      </c>
      <c r="Q380" s="34"/>
      <c r="R380" s="34"/>
      <c r="S380" s="34"/>
      <c r="T380" s="34"/>
      <c r="U380" s="34"/>
      <c r="V380" s="35"/>
      <c r="W380" s="9" t="s">
        <v>28</v>
      </c>
      <c r="Y380" s="12">
        <f>IFERROR(Y370/H370,"0")+IFERROR(Y371/H371,"0")+IFERROR(Y372/H372,"0")+IFERROR(Y373/H373,"0")+IFERROR(Y374/H374,"0")+IFERROR(Y375/H375,"0")+IFERROR(Y376/H376,"0")+IFERROR(Y377/H377,"0")+IFERROR(Y378/H378,"0")+IFERROR(Y379/H379,"0")</f>
        <v>0</v>
      </c>
    </row>
    <row r="381" spans="1:2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2"/>
      <c r="P381" s="33" t="s">
        <v>27</v>
      </c>
      <c r="Q381" s="34"/>
      <c r="R381" s="34"/>
      <c r="S381" s="34"/>
      <c r="T381" s="34"/>
      <c r="U381" s="34"/>
      <c r="V381" s="35"/>
      <c r="W381" s="9" t="s">
        <v>26</v>
      </c>
      <c r="Y381" s="12">
        <f>IFERROR(SUM(Y370:Y379),"0")</f>
        <v>0</v>
      </c>
    </row>
    <row r="382" spans="1:25">
      <c r="A382" t="s">
        <v>29</v>
      </c>
    </row>
    <row r="383" spans="1:25">
      <c r="A383" s="2" t="s">
        <v>629</v>
      </c>
      <c r="B383" s="2" t="s">
        <v>630</v>
      </c>
      <c r="C383" s="3">
        <v>4301051284</v>
      </c>
      <c r="D383" s="25">
        <v>4607091384352</v>
      </c>
      <c r="E383" s="26"/>
      <c r="F383" s="4">
        <v>0.6</v>
      </c>
      <c r="G383" s="5">
        <v>4</v>
      </c>
      <c r="H383" s="4">
        <v>2.4</v>
      </c>
      <c r="I383" s="4">
        <v>2.6459999999999999</v>
      </c>
      <c r="J383" s="5">
        <v>132</v>
      </c>
      <c r="K383" s="5" t="s">
        <v>65</v>
      </c>
      <c r="L383" s="5" t="s">
        <v>66</v>
      </c>
      <c r="M383" s="6" t="s">
        <v>33</v>
      </c>
      <c r="N383" s="6"/>
      <c r="O383" s="5">
        <v>45</v>
      </c>
      <c r="P383" s="27" t="s">
        <v>631</v>
      </c>
      <c r="Q383" s="28"/>
      <c r="R383" s="28"/>
      <c r="S383" s="28"/>
      <c r="T383" s="29"/>
      <c r="U383" s="7"/>
      <c r="V383" s="7"/>
      <c r="W383" s="8" t="s">
        <v>26</v>
      </c>
      <c r="X383" s="17"/>
      <c r="Y383" s="11">
        <f>IFERROR(IF(X383="",0,CEILING((X383/$H383),1)*$H383),"")</f>
        <v>0</v>
      </c>
    </row>
    <row r="384" spans="1:25">
      <c r="A384" s="2" t="s">
        <v>632</v>
      </c>
      <c r="B384" s="2" t="s">
        <v>633</v>
      </c>
      <c r="C384" s="3">
        <v>4301051431</v>
      </c>
      <c r="D384" s="25">
        <v>4607091389654</v>
      </c>
      <c r="E384" s="26"/>
      <c r="F384" s="4">
        <v>0.33</v>
      </c>
      <c r="G384" s="5">
        <v>6</v>
      </c>
      <c r="H384" s="4">
        <v>1.98</v>
      </c>
      <c r="I384" s="4">
        <v>2.238</v>
      </c>
      <c r="J384" s="5">
        <v>182</v>
      </c>
      <c r="K384" s="5" t="s">
        <v>32</v>
      </c>
      <c r="L384" s="5" t="s">
        <v>44</v>
      </c>
      <c r="M384" s="6" t="s">
        <v>33</v>
      </c>
      <c r="N384" s="6"/>
      <c r="O384" s="5">
        <v>45</v>
      </c>
      <c r="P384" s="27" t="s">
        <v>634</v>
      </c>
      <c r="Q384" s="28"/>
      <c r="R384" s="28"/>
      <c r="S384" s="28"/>
      <c r="T384" s="29"/>
      <c r="U384" s="7"/>
      <c r="V384" s="7"/>
      <c r="W384" s="8" t="s">
        <v>26</v>
      </c>
      <c r="X384" s="17"/>
      <c r="Y384" s="11">
        <f>IFERROR(IF(X384="",0,CEILING((X384/$H384),1)*$H384),"")</f>
        <v>0</v>
      </c>
    </row>
    <row r="385" spans="1:25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2"/>
      <c r="P385" s="33" t="s">
        <v>27</v>
      </c>
      <c r="Q385" s="34"/>
      <c r="R385" s="34"/>
      <c r="S385" s="34"/>
      <c r="T385" s="34"/>
      <c r="U385" s="34"/>
      <c r="V385" s="35"/>
      <c r="W385" s="9" t="s">
        <v>28</v>
      </c>
      <c r="Y385" s="12">
        <f>IFERROR(Y383/H383,"0")+IFERROR(Y384/H384,"0")</f>
        <v>0</v>
      </c>
    </row>
    <row r="386" spans="1:2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2"/>
      <c r="P386" s="33" t="s">
        <v>27</v>
      </c>
      <c r="Q386" s="34"/>
      <c r="R386" s="34"/>
      <c r="S386" s="34"/>
      <c r="T386" s="34"/>
      <c r="U386" s="34"/>
      <c r="V386" s="35"/>
      <c r="W386" s="9" t="s">
        <v>26</v>
      </c>
      <c r="Y386" s="12">
        <f>IFERROR(SUM(Y383:Y384),"0")</f>
        <v>0</v>
      </c>
    </row>
    <row r="387" spans="1:25">
      <c r="A387" t="s">
        <v>635</v>
      </c>
    </row>
    <row r="388" spans="1:25">
      <c r="A388" t="s">
        <v>93</v>
      </c>
    </row>
    <row r="389" spans="1:25">
      <c r="A389" s="2" t="s">
        <v>636</v>
      </c>
      <c r="B389" s="2" t="s">
        <v>637</v>
      </c>
      <c r="C389" s="3">
        <v>4301020319</v>
      </c>
      <c r="D389" s="25">
        <v>4680115885240</v>
      </c>
      <c r="E389" s="26"/>
      <c r="F389" s="4">
        <v>0.35</v>
      </c>
      <c r="G389" s="5">
        <v>6</v>
      </c>
      <c r="H389" s="4">
        <v>2.1</v>
      </c>
      <c r="I389" s="4">
        <v>2.31</v>
      </c>
      <c r="J389" s="5">
        <v>182</v>
      </c>
      <c r="K389" s="5" t="s">
        <v>32</v>
      </c>
      <c r="L389" s="5"/>
      <c r="M389" s="6" t="s">
        <v>24</v>
      </c>
      <c r="N389" s="6"/>
      <c r="O389" s="5">
        <v>40</v>
      </c>
      <c r="P389" s="27" t="s">
        <v>638</v>
      </c>
      <c r="Q389" s="28"/>
      <c r="R389" s="28"/>
      <c r="S389" s="28"/>
      <c r="T389" s="29"/>
      <c r="U389" s="7"/>
      <c r="V389" s="7"/>
      <c r="W389" s="8" t="s">
        <v>26</v>
      </c>
      <c r="X389" s="17"/>
      <c r="Y389" s="11">
        <f>IFERROR(IF(X389="",0,CEILING((X389/$H389),1)*$H389),"")</f>
        <v>0</v>
      </c>
    </row>
    <row r="390" spans="1:25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2"/>
      <c r="P390" s="33" t="s">
        <v>27</v>
      </c>
      <c r="Q390" s="34"/>
      <c r="R390" s="34"/>
      <c r="S390" s="34"/>
      <c r="T390" s="34"/>
      <c r="U390" s="34"/>
      <c r="V390" s="35"/>
      <c r="W390" s="9" t="s">
        <v>28</v>
      </c>
      <c r="Y390" s="12">
        <f>IFERROR(Y389/H389,"0")</f>
        <v>0</v>
      </c>
    </row>
    <row r="391" spans="1:2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2"/>
      <c r="P391" s="33" t="s">
        <v>27</v>
      </c>
      <c r="Q391" s="34"/>
      <c r="R391" s="34"/>
      <c r="S391" s="34"/>
      <c r="T391" s="34"/>
      <c r="U391" s="34"/>
      <c r="V391" s="35"/>
      <c r="W391" s="9" t="s">
        <v>26</v>
      </c>
      <c r="Y391" s="12">
        <f>IFERROR(SUM(Y389:Y389),"0")</f>
        <v>0</v>
      </c>
    </row>
    <row r="392" spans="1:25">
      <c r="A392" t="s">
        <v>20</v>
      </c>
    </row>
    <row r="393" spans="1:25">
      <c r="A393" s="2" t="s">
        <v>639</v>
      </c>
      <c r="B393" s="2" t="s">
        <v>640</v>
      </c>
      <c r="C393" s="3">
        <v>4301031403</v>
      </c>
      <c r="D393" s="25">
        <v>4680115886094</v>
      </c>
      <c r="E393" s="26"/>
      <c r="F393" s="4">
        <v>0.9</v>
      </c>
      <c r="G393" s="5">
        <v>6</v>
      </c>
      <c r="H393" s="4">
        <v>5.4</v>
      </c>
      <c r="I393" s="4">
        <v>5.61</v>
      </c>
      <c r="J393" s="5">
        <v>132</v>
      </c>
      <c r="K393" s="5" t="s">
        <v>65</v>
      </c>
      <c r="L393" s="5" t="s">
        <v>66</v>
      </c>
      <c r="M393" s="6" t="s">
        <v>61</v>
      </c>
      <c r="N393" s="6"/>
      <c r="O393" s="5">
        <v>50</v>
      </c>
      <c r="P393" s="27" t="s">
        <v>641</v>
      </c>
      <c r="Q393" s="28"/>
      <c r="R393" s="28"/>
      <c r="S393" s="28"/>
      <c r="T393" s="29"/>
      <c r="U393" s="7"/>
      <c r="V393" s="7"/>
      <c r="W393" s="8" t="s">
        <v>26</v>
      </c>
      <c r="X393" s="17"/>
      <c r="Y393" s="11">
        <f>IFERROR(IF(X393="",0,CEILING((X393/$H393),1)*$H393),"")</f>
        <v>0</v>
      </c>
    </row>
    <row r="394" spans="1:25">
      <c r="A394" s="2" t="s">
        <v>642</v>
      </c>
      <c r="B394" s="2" t="s">
        <v>643</v>
      </c>
      <c r="C394" s="3">
        <v>4301031363</v>
      </c>
      <c r="D394" s="25">
        <v>4607091389425</v>
      </c>
      <c r="E394" s="26"/>
      <c r="F394" s="4">
        <v>0.35</v>
      </c>
      <c r="G394" s="5">
        <v>6</v>
      </c>
      <c r="H394" s="4">
        <v>2.1</v>
      </c>
      <c r="I394" s="4">
        <v>2.23</v>
      </c>
      <c r="J394" s="5">
        <v>234</v>
      </c>
      <c r="K394" s="5" t="s">
        <v>23</v>
      </c>
      <c r="L394" s="5"/>
      <c r="M394" s="6" t="s">
        <v>24</v>
      </c>
      <c r="N394" s="6"/>
      <c r="O394" s="5">
        <v>50</v>
      </c>
      <c r="P394" s="27" t="s">
        <v>644</v>
      </c>
      <c r="Q394" s="28"/>
      <c r="R394" s="28"/>
      <c r="S394" s="28"/>
      <c r="T394" s="29"/>
      <c r="U394" s="7"/>
      <c r="V394" s="7"/>
      <c r="W394" s="8" t="s">
        <v>26</v>
      </c>
      <c r="X394" s="17"/>
      <c r="Y394" s="11">
        <f>IFERROR(IF(X394="",0,CEILING((X394/$H394),1)*$H394),"")</f>
        <v>0</v>
      </c>
    </row>
    <row r="395" spans="1:25">
      <c r="A395" s="2" t="s">
        <v>645</v>
      </c>
      <c r="B395" s="2" t="s">
        <v>646</v>
      </c>
      <c r="C395" s="3">
        <v>4301031373</v>
      </c>
      <c r="D395" s="25">
        <v>4680115880771</v>
      </c>
      <c r="E395" s="26"/>
      <c r="F395" s="4">
        <v>0.28000000000000003</v>
      </c>
      <c r="G395" s="5">
        <v>6</v>
      </c>
      <c r="H395" s="4">
        <v>1.68</v>
      </c>
      <c r="I395" s="4">
        <v>1.81</v>
      </c>
      <c r="J395" s="5">
        <v>234</v>
      </c>
      <c r="K395" s="5" t="s">
        <v>23</v>
      </c>
      <c r="L395" s="5"/>
      <c r="M395" s="6" t="s">
        <v>24</v>
      </c>
      <c r="N395" s="6"/>
      <c r="O395" s="5">
        <v>50</v>
      </c>
      <c r="P395" s="27" t="s">
        <v>647</v>
      </c>
      <c r="Q395" s="28"/>
      <c r="R395" s="28"/>
      <c r="S395" s="28"/>
      <c r="T395" s="29"/>
      <c r="U395" s="7"/>
      <c r="V395" s="7"/>
      <c r="W395" s="8" t="s">
        <v>26</v>
      </c>
      <c r="X395" s="17"/>
      <c r="Y395" s="11">
        <f>IFERROR(IF(X395="",0,CEILING((X395/$H395),1)*$H395),"")</f>
        <v>0</v>
      </c>
    </row>
    <row r="396" spans="1:25">
      <c r="A396" s="2" t="s">
        <v>648</v>
      </c>
      <c r="B396" s="2" t="s">
        <v>649</v>
      </c>
      <c r="C396" s="3">
        <v>4301031359</v>
      </c>
      <c r="D396" s="25">
        <v>4607091389500</v>
      </c>
      <c r="E396" s="26"/>
      <c r="F396" s="4">
        <v>0.35</v>
      </c>
      <c r="G396" s="5">
        <v>6</v>
      </c>
      <c r="H396" s="4">
        <v>2.1</v>
      </c>
      <c r="I396" s="4">
        <v>2.23</v>
      </c>
      <c r="J396" s="5">
        <v>234</v>
      </c>
      <c r="K396" s="5" t="s">
        <v>23</v>
      </c>
      <c r="L396" s="5"/>
      <c r="M396" s="6" t="s">
        <v>24</v>
      </c>
      <c r="N396" s="6"/>
      <c r="O396" s="5">
        <v>50</v>
      </c>
      <c r="P396" s="27" t="s">
        <v>650</v>
      </c>
      <c r="Q396" s="28"/>
      <c r="R396" s="28"/>
      <c r="S396" s="28"/>
      <c r="T396" s="29"/>
      <c r="U396" s="7"/>
      <c r="V396" s="7"/>
      <c r="W396" s="8" t="s">
        <v>26</v>
      </c>
      <c r="X396" s="17"/>
      <c r="Y396" s="11">
        <f>IFERROR(IF(X396="",0,CEILING((X396/$H396),1)*$H396),"")</f>
        <v>0</v>
      </c>
    </row>
    <row r="397" spans="1:25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2"/>
      <c r="P397" s="33" t="s">
        <v>27</v>
      </c>
      <c r="Q397" s="34"/>
      <c r="R397" s="34"/>
      <c r="S397" s="34"/>
      <c r="T397" s="34"/>
      <c r="U397" s="34"/>
      <c r="V397" s="35"/>
      <c r="W397" s="9" t="s">
        <v>28</v>
      </c>
      <c r="Y397" s="12">
        <f>IFERROR(Y393/H393,"0")+IFERROR(Y394/H394,"0")+IFERROR(Y395/H395,"0")+IFERROR(Y396/H396,"0")</f>
        <v>0</v>
      </c>
    </row>
    <row r="398" spans="1:2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2"/>
      <c r="P398" s="33" t="s">
        <v>27</v>
      </c>
      <c r="Q398" s="34"/>
      <c r="R398" s="34"/>
      <c r="S398" s="34"/>
      <c r="T398" s="34"/>
      <c r="U398" s="34"/>
      <c r="V398" s="35"/>
      <c r="W398" s="9" t="s">
        <v>26</v>
      </c>
      <c r="Y398" s="12">
        <f>IFERROR(SUM(Y393:Y396),"0")</f>
        <v>0</v>
      </c>
    </row>
    <row r="399" spans="1:25">
      <c r="A399" t="s">
        <v>651</v>
      </c>
    </row>
    <row r="400" spans="1:25">
      <c r="A400" t="s">
        <v>20</v>
      </c>
    </row>
    <row r="401" spans="1:25">
      <c r="A401" s="2" t="s">
        <v>652</v>
      </c>
      <c r="B401" s="2" t="s">
        <v>653</v>
      </c>
      <c r="C401" s="3">
        <v>4301031347</v>
      </c>
      <c r="D401" s="25">
        <v>4680115885110</v>
      </c>
      <c r="E401" s="26"/>
      <c r="F401" s="4">
        <v>0.2</v>
      </c>
      <c r="G401" s="5">
        <v>6</v>
      </c>
      <c r="H401" s="4">
        <v>1.2</v>
      </c>
      <c r="I401" s="4">
        <v>2.1</v>
      </c>
      <c r="J401" s="5">
        <v>182</v>
      </c>
      <c r="K401" s="5" t="s">
        <v>32</v>
      </c>
      <c r="L401" s="5"/>
      <c r="M401" s="6" t="s">
        <v>24</v>
      </c>
      <c r="N401" s="6"/>
      <c r="O401" s="5">
        <v>50</v>
      </c>
      <c r="P401" s="27" t="s">
        <v>654</v>
      </c>
      <c r="Q401" s="28"/>
      <c r="R401" s="28"/>
      <c r="S401" s="28"/>
      <c r="T401" s="29"/>
      <c r="U401" s="7"/>
      <c r="V401" s="7"/>
      <c r="W401" s="8" t="s">
        <v>26</v>
      </c>
      <c r="X401" s="17"/>
      <c r="Y401" s="11">
        <f>IFERROR(IF(X401="",0,CEILING((X401/$H401),1)*$H401),"")</f>
        <v>0</v>
      </c>
    </row>
    <row r="402" spans="1:25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2"/>
      <c r="P402" s="33" t="s">
        <v>27</v>
      </c>
      <c r="Q402" s="34"/>
      <c r="R402" s="34"/>
      <c r="S402" s="34"/>
      <c r="T402" s="34"/>
      <c r="U402" s="34"/>
      <c r="V402" s="35"/>
      <c r="W402" s="9" t="s">
        <v>28</v>
      </c>
      <c r="Y402" s="12">
        <f>IFERROR(Y401/H401,"0")</f>
        <v>0</v>
      </c>
    </row>
    <row r="403" spans="1:2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2"/>
      <c r="P403" s="33" t="s">
        <v>27</v>
      </c>
      <c r="Q403" s="34"/>
      <c r="R403" s="34"/>
      <c r="S403" s="34"/>
      <c r="T403" s="34"/>
      <c r="U403" s="34"/>
      <c r="V403" s="35"/>
      <c r="W403" s="9" t="s">
        <v>26</v>
      </c>
      <c r="Y403" s="12">
        <f>IFERROR(SUM(Y401:Y401),"0")</f>
        <v>0</v>
      </c>
    </row>
    <row r="404" spans="1:25">
      <c r="A404" t="s">
        <v>655</v>
      </c>
    </row>
    <row r="405" spans="1:25">
      <c r="A405" t="s">
        <v>655</v>
      </c>
    </row>
    <row r="406" spans="1:25">
      <c r="A406" t="s">
        <v>56</v>
      </c>
    </row>
    <row r="407" spans="1:25">
      <c r="A407" s="2" t="s">
        <v>656</v>
      </c>
      <c r="B407" s="2" t="s">
        <v>657</v>
      </c>
      <c r="C407" s="3">
        <v>4301011795</v>
      </c>
      <c r="D407" s="25">
        <v>4607091389067</v>
      </c>
      <c r="E407" s="26"/>
      <c r="F407" s="4">
        <v>0.88</v>
      </c>
      <c r="G407" s="5">
        <v>6</v>
      </c>
      <c r="H407" s="4">
        <v>5.28</v>
      </c>
      <c r="I407" s="4">
        <v>5.64</v>
      </c>
      <c r="J407" s="5">
        <v>104</v>
      </c>
      <c r="K407" s="5" t="s">
        <v>59</v>
      </c>
      <c r="L407" s="5" t="s">
        <v>60</v>
      </c>
      <c r="M407" s="6" t="s">
        <v>61</v>
      </c>
      <c r="N407" s="6"/>
      <c r="O407" s="5">
        <v>60</v>
      </c>
      <c r="P407" s="27" t="s">
        <v>658</v>
      </c>
      <c r="Q407" s="28"/>
      <c r="R407" s="28"/>
      <c r="S407" s="28"/>
      <c r="T407" s="29"/>
      <c r="U407" s="7"/>
      <c r="V407" s="7"/>
      <c r="W407" s="8" t="s">
        <v>26</v>
      </c>
      <c r="X407" s="17"/>
      <c r="Y407" s="11">
        <f t="shared" ref="Y407:Y418" si="9">IFERROR(IF(X407="",0,CEILING((X407/$H407),1)*$H407),"")</f>
        <v>0</v>
      </c>
    </row>
    <row r="408" spans="1:25">
      <c r="A408" s="2" t="s">
        <v>659</v>
      </c>
      <c r="B408" s="2" t="s">
        <v>660</v>
      </c>
      <c r="C408" s="3">
        <v>4301011961</v>
      </c>
      <c r="D408" s="25">
        <v>4680115885271</v>
      </c>
      <c r="E408" s="26"/>
      <c r="F408" s="4">
        <v>0.88</v>
      </c>
      <c r="G408" s="5">
        <v>6</v>
      </c>
      <c r="H408" s="4">
        <v>5.28</v>
      </c>
      <c r="I408" s="4">
        <v>5.64</v>
      </c>
      <c r="J408" s="5">
        <v>104</v>
      </c>
      <c r="K408" s="5" t="s">
        <v>59</v>
      </c>
      <c r="L408" s="5" t="s">
        <v>60</v>
      </c>
      <c r="M408" s="6" t="s">
        <v>61</v>
      </c>
      <c r="N408" s="6"/>
      <c r="O408" s="5">
        <v>60</v>
      </c>
      <c r="P408" s="27" t="s">
        <v>661</v>
      </c>
      <c r="Q408" s="28"/>
      <c r="R408" s="28"/>
      <c r="S408" s="28"/>
      <c r="T408" s="29"/>
      <c r="U408" s="7"/>
      <c r="V408" s="7"/>
      <c r="W408" s="8" t="s">
        <v>26</v>
      </c>
      <c r="X408" s="17"/>
      <c r="Y408" s="11">
        <f t="shared" si="9"/>
        <v>0</v>
      </c>
    </row>
    <row r="409" spans="1:25">
      <c r="A409" s="2" t="s">
        <v>662</v>
      </c>
      <c r="B409" s="2" t="s">
        <v>663</v>
      </c>
      <c r="C409" s="3">
        <v>4301011376</v>
      </c>
      <c r="D409" s="25">
        <v>4680115885226</v>
      </c>
      <c r="E409" s="26"/>
      <c r="F409" s="4">
        <v>0.88</v>
      </c>
      <c r="G409" s="5">
        <v>6</v>
      </c>
      <c r="H409" s="4">
        <v>5.28</v>
      </c>
      <c r="I409" s="4">
        <v>5.64</v>
      </c>
      <c r="J409" s="5">
        <v>104</v>
      </c>
      <c r="K409" s="5" t="s">
        <v>59</v>
      </c>
      <c r="L409" s="5" t="s">
        <v>60</v>
      </c>
      <c r="M409" s="6" t="s">
        <v>33</v>
      </c>
      <c r="N409" s="6"/>
      <c r="O409" s="5">
        <v>60</v>
      </c>
      <c r="P409" s="27" t="s">
        <v>664</v>
      </c>
      <c r="Q409" s="28"/>
      <c r="R409" s="28"/>
      <c r="S409" s="28"/>
      <c r="T409" s="29"/>
      <c r="U409" s="7"/>
      <c r="V409" s="7"/>
      <c r="W409" s="8" t="s">
        <v>26</v>
      </c>
      <c r="X409" s="17"/>
      <c r="Y409" s="11">
        <f t="shared" si="9"/>
        <v>0</v>
      </c>
    </row>
    <row r="410" spans="1:25">
      <c r="A410" s="2" t="s">
        <v>665</v>
      </c>
      <c r="B410" s="2" t="s">
        <v>666</v>
      </c>
      <c r="C410" s="3">
        <v>4301012145</v>
      </c>
      <c r="D410" s="25">
        <v>4607091383522</v>
      </c>
      <c r="E410" s="26"/>
      <c r="F410" s="4">
        <v>0.88</v>
      </c>
      <c r="G410" s="5">
        <v>6</v>
      </c>
      <c r="H410" s="4">
        <v>5.28</v>
      </c>
      <c r="I410" s="4">
        <v>5.64</v>
      </c>
      <c r="J410" s="5">
        <v>104</v>
      </c>
      <c r="K410" s="5" t="s">
        <v>59</v>
      </c>
      <c r="L410" s="5"/>
      <c r="M410" s="6" t="s">
        <v>61</v>
      </c>
      <c r="N410" s="6"/>
      <c r="O410" s="5">
        <v>60</v>
      </c>
      <c r="P410" s="27" t="s">
        <v>667</v>
      </c>
      <c r="Q410" s="28"/>
      <c r="R410" s="28"/>
      <c r="S410" s="28"/>
      <c r="T410" s="29"/>
      <c r="U410" s="7"/>
      <c r="V410" s="7"/>
      <c r="W410" s="8" t="s">
        <v>26</v>
      </c>
      <c r="X410" s="17"/>
      <c r="Y410" s="11">
        <f t="shared" si="9"/>
        <v>0</v>
      </c>
    </row>
    <row r="411" spans="1:25">
      <c r="A411" s="2" t="s">
        <v>668</v>
      </c>
      <c r="B411" s="2" t="s">
        <v>669</v>
      </c>
      <c r="C411" s="3">
        <v>4301011774</v>
      </c>
      <c r="D411" s="25">
        <v>4680115884502</v>
      </c>
      <c r="E411" s="26"/>
      <c r="F411" s="4">
        <v>0.88</v>
      </c>
      <c r="G411" s="5">
        <v>6</v>
      </c>
      <c r="H411" s="4">
        <v>5.28</v>
      </c>
      <c r="I411" s="4">
        <v>5.64</v>
      </c>
      <c r="J411" s="5">
        <v>104</v>
      </c>
      <c r="K411" s="5" t="s">
        <v>59</v>
      </c>
      <c r="L411" s="5"/>
      <c r="M411" s="6" t="s">
        <v>61</v>
      </c>
      <c r="N411" s="6"/>
      <c r="O411" s="5">
        <v>60</v>
      </c>
      <c r="P411" s="27" t="s">
        <v>670</v>
      </c>
      <c r="Q411" s="28"/>
      <c r="R411" s="28"/>
      <c r="S411" s="28"/>
      <c r="T411" s="29"/>
      <c r="U411" s="7"/>
      <c r="V411" s="7"/>
      <c r="W411" s="8" t="s">
        <v>26</v>
      </c>
      <c r="X411" s="17"/>
      <c r="Y411" s="11">
        <f t="shared" si="9"/>
        <v>0</v>
      </c>
    </row>
    <row r="412" spans="1:25">
      <c r="A412" s="2" t="s">
        <v>671</v>
      </c>
      <c r="B412" s="2" t="s">
        <v>672</v>
      </c>
      <c r="C412" s="3">
        <v>4301011771</v>
      </c>
      <c r="D412" s="25">
        <v>4607091389104</v>
      </c>
      <c r="E412" s="26"/>
      <c r="F412" s="4">
        <v>0.88</v>
      </c>
      <c r="G412" s="5">
        <v>6</v>
      </c>
      <c r="H412" s="4">
        <v>5.28</v>
      </c>
      <c r="I412" s="4">
        <v>5.64</v>
      </c>
      <c r="J412" s="5">
        <v>104</v>
      </c>
      <c r="K412" s="5" t="s">
        <v>59</v>
      </c>
      <c r="L412" s="5" t="s">
        <v>60</v>
      </c>
      <c r="M412" s="6" t="s">
        <v>61</v>
      </c>
      <c r="N412" s="6"/>
      <c r="O412" s="5">
        <v>60</v>
      </c>
      <c r="P412" s="27" t="s">
        <v>673</v>
      </c>
      <c r="Q412" s="28"/>
      <c r="R412" s="28"/>
      <c r="S412" s="28"/>
      <c r="T412" s="29"/>
      <c r="U412" s="7"/>
      <c r="V412" s="7"/>
      <c r="W412" s="8" t="s">
        <v>26</v>
      </c>
      <c r="X412" s="17"/>
      <c r="Y412" s="11">
        <f t="shared" si="9"/>
        <v>0</v>
      </c>
    </row>
    <row r="413" spans="1:25">
      <c r="A413" s="2" t="s">
        <v>674</v>
      </c>
      <c r="B413" s="2" t="s">
        <v>675</v>
      </c>
      <c r="C413" s="3">
        <v>4301011799</v>
      </c>
      <c r="D413" s="25">
        <v>4680115884519</v>
      </c>
      <c r="E413" s="26"/>
      <c r="F413" s="4">
        <v>0.88</v>
      </c>
      <c r="G413" s="5">
        <v>6</v>
      </c>
      <c r="H413" s="4">
        <v>5.28</v>
      </c>
      <c r="I413" s="4">
        <v>5.64</v>
      </c>
      <c r="J413" s="5">
        <v>104</v>
      </c>
      <c r="K413" s="5" t="s">
        <v>59</v>
      </c>
      <c r="L413" s="5"/>
      <c r="M413" s="6" t="s">
        <v>33</v>
      </c>
      <c r="N413" s="6"/>
      <c r="O413" s="5">
        <v>60</v>
      </c>
      <c r="P413" s="27" t="s">
        <v>676</v>
      </c>
      <c r="Q413" s="28"/>
      <c r="R413" s="28"/>
      <c r="S413" s="28"/>
      <c r="T413" s="29"/>
      <c r="U413" s="7"/>
      <c r="V413" s="7" t="s">
        <v>677</v>
      </c>
      <c r="W413" s="8" t="s">
        <v>26</v>
      </c>
      <c r="X413" s="17"/>
      <c r="Y413" s="11">
        <f t="shared" si="9"/>
        <v>0</v>
      </c>
    </row>
    <row r="414" spans="1:25">
      <c r="A414" s="2" t="s">
        <v>678</v>
      </c>
      <c r="B414" s="2" t="s">
        <v>679</v>
      </c>
      <c r="C414" s="3">
        <v>4301012125</v>
      </c>
      <c r="D414" s="25">
        <v>4680115886391</v>
      </c>
      <c r="E414" s="26"/>
      <c r="F414" s="4">
        <v>0.4</v>
      </c>
      <c r="G414" s="5">
        <v>6</v>
      </c>
      <c r="H414" s="4">
        <v>2.4</v>
      </c>
      <c r="I414" s="4">
        <v>2.58</v>
      </c>
      <c r="J414" s="5">
        <v>182</v>
      </c>
      <c r="K414" s="5" t="s">
        <v>32</v>
      </c>
      <c r="L414" s="5"/>
      <c r="M414" s="6" t="s">
        <v>33</v>
      </c>
      <c r="N414" s="6"/>
      <c r="O414" s="5">
        <v>60</v>
      </c>
      <c r="P414" s="27" t="s">
        <v>680</v>
      </c>
      <c r="Q414" s="28"/>
      <c r="R414" s="28"/>
      <c r="S414" s="28"/>
      <c r="T414" s="29"/>
      <c r="U414" s="7"/>
      <c r="V414" s="7"/>
      <c r="W414" s="8" t="s">
        <v>26</v>
      </c>
      <c r="X414" s="17"/>
      <c r="Y414" s="11">
        <f t="shared" si="9"/>
        <v>0</v>
      </c>
    </row>
    <row r="415" spans="1:25">
      <c r="A415" s="2" t="s">
        <v>681</v>
      </c>
      <c r="B415" s="2" t="s">
        <v>682</v>
      </c>
      <c r="C415" s="3">
        <v>4301012035</v>
      </c>
      <c r="D415" s="25">
        <v>4680115880603</v>
      </c>
      <c r="E415" s="26"/>
      <c r="F415" s="4">
        <v>0.6</v>
      </c>
      <c r="G415" s="5">
        <v>8</v>
      </c>
      <c r="H415" s="4">
        <v>4.8</v>
      </c>
      <c r="I415" s="4">
        <v>6.93</v>
      </c>
      <c r="J415" s="5">
        <v>132</v>
      </c>
      <c r="K415" s="5" t="s">
        <v>65</v>
      </c>
      <c r="L415" s="5"/>
      <c r="M415" s="6" t="s">
        <v>61</v>
      </c>
      <c r="N415" s="6"/>
      <c r="O415" s="5">
        <v>60</v>
      </c>
      <c r="P415" s="27" t="s">
        <v>683</v>
      </c>
      <c r="Q415" s="28"/>
      <c r="R415" s="28"/>
      <c r="S415" s="28"/>
      <c r="T415" s="29"/>
      <c r="U415" s="7"/>
      <c r="V415" s="7"/>
      <c r="W415" s="8" t="s">
        <v>26</v>
      </c>
      <c r="X415" s="17"/>
      <c r="Y415" s="11">
        <f t="shared" si="9"/>
        <v>0</v>
      </c>
    </row>
    <row r="416" spans="1:25">
      <c r="A416" s="2" t="s">
        <v>684</v>
      </c>
      <c r="B416" s="2" t="s">
        <v>685</v>
      </c>
      <c r="C416" s="3">
        <v>4301012036</v>
      </c>
      <c r="D416" s="25">
        <v>4680115882782</v>
      </c>
      <c r="E416" s="26"/>
      <c r="F416" s="4">
        <v>0.6</v>
      </c>
      <c r="G416" s="5">
        <v>8</v>
      </c>
      <c r="H416" s="4">
        <v>4.8</v>
      </c>
      <c r="I416" s="4">
        <v>6.96</v>
      </c>
      <c r="J416" s="5">
        <v>120</v>
      </c>
      <c r="K416" s="5" t="s">
        <v>65</v>
      </c>
      <c r="L416" s="5"/>
      <c r="M416" s="6" t="s">
        <v>61</v>
      </c>
      <c r="N416" s="6"/>
      <c r="O416" s="5">
        <v>60</v>
      </c>
      <c r="P416" s="27" t="s">
        <v>686</v>
      </c>
      <c r="Q416" s="28"/>
      <c r="R416" s="28"/>
      <c r="S416" s="28"/>
      <c r="T416" s="29"/>
      <c r="U416" s="7"/>
      <c r="V416" s="7"/>
      <c r="W416" s="8" t="s">
        <v>26</v>
      </c>
      <c r="X416" s="17"/>
      <c r="Y416" s="11">
        <f t="shared" si="9"/>
        <v>0</v>
      </c>
    </row>
    <row r="417" spans="1:25">
      <c r="A417" s="2" t="s">
        <v>687</v>
      </c>
      <c r="B417" s="2" t="s">
        <v>688</v>
      </c>
      <c r="C417" s="3">
        <v>4301012050</v>
      </c>
      <c r="D417" s="25">
        <v>4680115885479</v>
      </c>
      <c r="E417" s="26"/>
      <c r="F417" s="4">
        <v>0.4</v>
      </c>
      <c r="G417" s="5">
        <v>6</v>
      </c>
      <c r="H417" s="4">
        <v>2.4</v>
      </c>
      <c r="I417" s="4">
        <v>2.58</v>
      </c>
      <c r="J417" s="5">
        <v>182</v>
      </c>
      <c r="K417" s="5" t="s">
        <v>32</v>
      </c>
      <c r="L417" s="5"/>
      <c r="M417" s="6" t="s">
        <v>61</v>
      </c>
      <c r="N417" s="6"/>
      <c r="O417" s="5">
        <v>60</v>
      </c>
      <c r="P417" s="27" t="s">
        <v>689</v>
      </c>
      <c r="Q417" s="28"/>
      <c r="R417" s="28"/>
      <c r="S417" s="28"/>
      <c r="T417" s="29"/>
      <c r="U417" s="7"/>
      <c r="V417" s="7"/>
      <c r="W417" s="8" t="s">
        <v>26</v>
      </c>
      <c r="X417" s="17"/>
      <c r="Y417" s="11">
        <f t="shared" si="9"/>
        <v>0</v>
      </c>
    </row>
    <row r="418" spans="1:25">
      <c r="A418" s="2" t="s">
        <v>690</v>
      </c>
      <c r="B418" s="2" t="s">
        <v>691</v>
      </c>
      <c r="C418" s="3">
        <v>4301012034</v>
      </c>
      <c r="D418" s="25">
        <v>4607091389982</v>
      </c>
      <c r="E418" s="26"/>
      <c r="F418" s="4">
        <v>0.6</v>
      </c>
      <c r="G418" s="5">
        <v>8</v>
      </c>
      <c r="H418" s="4">
        <v>4.8</v>
      </c>
      <c r="I418" s="4">
        <v>6.93</v>
      </c>
      <c r="J418" s="5">
        <v>132</v>
      </c>
      <c r="K418" s="5" t="s">
        <v>65</v>
      </c>
      <c r="L418" s="5"/>
      <c r="M418" s="6" t="s">
        <v>61</v>
      </c>
      <c r="N418" s="6"/>
      <c r="O418" s="5">
        <v>60</v>
      </c>
      <c r="P418" s="27" t="s">
        <v>692</v>
      </c>
      <c r="Q418" s="28"/>
      <c r="R418" s="28"/>
      <c r="S418" s="28"/>
      <c r="T418" s="29"/>
      <c r="U418" s="7"/>
      <c r="V418" s="7"/>
      <c r="W418" s="8" t="s">
        <v>26</v>
      </c>
      <c r="X418" s="17"/>
      <c r="Y418" s="11">
        <f t="shared" si="9"/>
        <v>0</v>
      </c>
    </row>
    <row r="419" spans="1:25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2"/>
      <c r="P419" s="33" t="s">
        <v>27</v>
      </c>
      <c r="Q419" s="34"/>
      <c r="R419" s="34"/>
      <c r="S419" s="34"/>
      <c r="T419" s="34"/>
      <c r="U419" s="34"/>
      <c r="V419" s="35"/>
      <c r="W419" s="9" t="s">
        <v>28</v>
      </c>
      <c r="Y419" s="12">
        <f>IFERROR(Y407/H407,"0")+IFERROR(Y408/H408,"0")+IFERROR(Y409/H409,"0")+IFERROR(Y410/H410,"0")+IFERROR(Y411/H411,"0")+IFERROR(Y412/H412,"0")+IFERROR(Y413/H413,"0")+IFERROR(Y414/H414,"0")+IFERROR(Y415/H415,"0")+IFERROR(Y416/H416,"0")+IFERROR(Y417/H417,"0")+IFERROR(Y418/H418,"0")</f>
        <v>0</v>
      </c>
    </row>
    <row r="420" spans="1:2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2"/>
      <c r="P420" s="33" t="s">
        <v>27</v>
      </c>
      <c r="Q420" s="34"/>
      <c r="R420" s="34"/>
      <c r="S420" s="34"/>
      <c r="T420" s="34"/>
      <c r="U420" s="34"/>
      <c r="V420" s="35"/>
      <c r="W420" s="9" t="s">
        <v>26</v>
      </c>
      <c r="Y420" s="12">
        <f>IFERROR(SUM(Y407:Y418),"0")</f>
        <v>0</v>
      </c>
    </row>
    <row r="421" spans="1:25">
      <c r="A421" t="s">
        <v>93</v>
      </c>
    </row>
    <row r="422" spans="1:25">
      <c r="A422" s="2" t="s">
        <v>693</v>
      </c>
      <c r="B422" s="2" t="s">
        <v>694</v>
      </c>
      <c r="C422" s="3">
        <v>4301020334</v>
      </c>
      <c r="D422" s="25">
        <v>4607091388930</v>
      </c>
      <c r="E422" s="26"/>
      <c r="F422" s="4">
        <v>0.88</v>
      </c>
      <c r="G422" s="5">
        <v>6</v>
      </c>
      <c r="H422" s="4">
        <v>5.28</v>
      </c>
      <c r="I422" s="4">
        <v>5.64</v>
      </c>
      <c r="J422" s="5">
        <v>104</v>
      </c>
      <c r="K422" s="5" t="s">
        <v>59</v>
      </c>
      <c r="L422" s="5" t="s">
        <v>60</v>
      </c>
      <c r="M422" s="6" t="s">
        <v>33</v>
      </c>
      <c r="N422" s="6"/>
      <c r="O422" s="5">
        <v>70</v>
      </c>
      <c r="P422" s="27" t="s">
        <v>695</v>
      </c>
      <c r="Q422" s="28"/>
      <c r="R422" s="28"/>
      <c r="S422" s="28"/>
      <c r="T422" s="29"/>
      <c r="U422" s="7"/>
      <c r="V422" s="7"/>
      <c r="W422" s="8" t="s">
        <v>26</v>
      </c>
      <c r="X422" s="17"/>
      <c r="Y422" s="11">
        <f>IFERROR(IF(X422="",0,CEILING((X422/$H422),1)*$H422),"")</f>
        <v>0</v>
      </c>
    </row>
    <row r="423" spans="1:25">
      <c r="A423" s="2" t="s">
        <v>696</v>
      </c>
      <c r="B423" s="2" t="s">
        <v>697</v>
      </c>
      <c r="C423" s="3">
        <v>4301020384</v>
      </c>
      <c r="D423" s="25">
        <v>4680115886407</v>
      </c>
      <c r="E423" s="26"/>
      <c r="F423" s="4">
        <v>0.4</v>
      </c>
      <c r="G423" s="5">
        <v>6</v>
      </c>
      <c r="H423" s="4">
        <v>2.4</v>
      </c>
      <c r="I423" s="4">
        <v>2.58</v>
      </c>
      <c r="J423" s="5">
        <v>182</v>
      </c>
      <c r="K423" s="5" t="s">
        <v>32</v>
      </c>
      <c r="L423" s="5"/>
      <c r="M423" s="6" t="s">
        <v>33</v>
      </c>
      <c r="N423" s="6"/>
      <c r="O423" s="5">
        <v>70</v>
      </c>
      <c r="P423" s="27" t="s">
        <v>698</v>
      </c>
      <c r="Q423" s="28"/>
      <c r="R423" s="28"/>
      <c r="S423" s="28"/>
      <c r="T423" s="29"/>
      <c r="U423" s="7"/>
      <c r="V423" s="7"/>
      <c r="W423" s="8" t="s">
        <v>26</v>
      </c>
      <c r="X423" s="17"/>
      <c r="Y423" s="11">
        <f>IFERROR(IF(X423="",0,CEILING((X423/$H423),1)*$H423),"")</f>
        <v>0</v>
      </c>
    </row>
    <row r="424" spans="1:25">
      <c r="A424" s="2" t="s">
        <v>699</v>
      </c>
      <c r="B424" s="2" t="s">
        <v>700</v>
      </c>
      <c r="C424" s="3">
        <v>4301020385</v>
      </c>
      <c r="D424" s="25">
        <v>4680115880054</v>
      </c>
      <c r="E424" s="26"/>
      <c r="F424" s="4">
        <v>0.6</v>
      </c>
      <c r="G424" s="5">
        <v>8</v>
      </c>
      <c r="H424" s="4">
        <v>4.8</v>
      </c>
      <c r="I424" s="4">
        <v>6.93</v>
      </c>
      <c r="J424" s="5">
        <v>132</v>
      </c>
      <c r="K424" s="5" t="s">
        <v>65</v>
      </c>
      <c r="L424" s="5"/>
      <c r="M424" s="6" t="s">
        <v>61</v>
      </c>
      <c r="N424" s="6"/>
      <c r="O424" s="5">
        <v>70</v>
      </c>
      <c r="P424" s="27" t="s">
        <v>701</v>
      </c>
      <c r="Q424" s="28"/>
      <c r="R424" s="28"/>
      <c r="S424" s="28"/>
      <c r="T424" s="29"/>
      <c r="U424" s="7"/>
      <c r="V424" s="7"/>
      <c r="W424" s="8" t="s">
        <v>26</v>
      </c>
      <c r="X424" s="17"/>
      <c r="Y424" s="11">
        <f>IFERROR(IF(X424="",0,CEILING((X424/$H424),1)*$H424),"")</f>
        <v>0</v>
      </c>
    </row>
    <row r="425" spans="1:25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2"/>
      <c r="P425" s="33" t="s">
        <v>27</v>
      </c>
      <c r="Q425" s="34"/>
      <c r="R425" s="34"/>
      <c r="S425" s="34"/>
      <c r="T425" s="34"/>
      <c r="U425" s="34"/>
      <c r="V425" s="35"/>
      <c r="W425" s="9" t="s">
        <v>28</v>
      </c>
      <c r="Y425" s="12">
        <f>IFERROR(Y422/H422,"0")+IFERROR(Y423/H423,"0")+IFERROR(Y424/H424,"0")</f>
        <v>0</v>
      </c>
    </row>
    <row r="426" spans="1:2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2"/>
      <c r="P426" s="33" t="s">
        <v>27</v>
      </c>
      <c r="Q426" s="34"/>
      <c r="R426" s="34"/>
      <c r="S426" s="34"/>
      <c r="T426" s="34"/>
      <c r="U426" s="34"/>
      <c r="V426" s="35"/>
      <c r="W426" s="9" t="s">
        <v>26</v>
      </c>
      <c r="Y426" s="12">
        <f>IFERROR(SUM(Y422:Y424),"0")</f>
        <v>0</v>
      </c>
    </row>
    <row r="427" spans="1:25">
      <c r="A427" t="s">
        <v>20</v>
      </c>
    </row>
    <row r="428" spans="1:25">
      <c r="A428" s="2" t="s">
        <v>702</v>
      </c>
      <c r="B428" s="2" t="s">
        <v>703</v>
      </c>
      <c r="C428" s="3">
        <v>4301031349</v>
      </c>
      <c r="D428" s="25">
        <v>4680115883116</v>
      </c>
      <c r="E428" s="26"/>
      <c r="F428" s="4">
        <v>0.88</v>
      </c>
      <c r="G428" s="5">
        <v>6</v>
      </c>
      <c r="H428" s="4">
        <v>5.28</v>
      </c>
      <c r="I428" s="4">
        <v>5.64</v>
      </c>
      <c r="J428" s="5">
        <v>104</v>
      </c>
      <c r="K428" s="5" t="s">
        <v>59</v>
      </c>
      <c r="L428" s="5" t="s">
        <v>60</v>
      </c>
      <c r="M428" s="6" t="s">
        <v>61</v>
      </c>
      <c r="N428" s="6"/>
      <c r="O428" s="5">
        <v>70</v>
      </c>
      <c r="P428" s="27" t="s">
        <v>704</v>
      </c>
      <c r="Q428" s="28"/>
      <c r="R428" s="28"/>
      <c r="S428" s="28"/>
      <c r="T428" s="29"/>
      <c r="U428" s="7"/>
      <c r="V428" s="7"/>
      <c r="W428" s="8" t="s">
        <v>26</v>
      </c>
      <c r="X428" s="17"/>
      <c r="Y428" s="11">
        <f t="shared" ref="Y428:Y433" si="10">IFERROR(IF(X428="",0,CEILING((X428/$H428),1)*$H428),"")</f>
        <v>0</v>
      </c>
    </row>
    <row r="429" spans="1:25">
      <c r="A429" s="2" t="s">
        <v>705</v>
      </c>
      <c r="B429" s="2" t="s">
        <v>706</v>
      </c>
      <c r="C429" s="3">
        <v>4301031350</v>
      </c>
      <c r="D429" s="25">
        <v>4680115883093</v>
      </c>
      <c r="E429" s="26"/>
      <c r="F429" s="4">
        <v>0.88</v>
      </c>
      <c r="G429" s="5">
        <v>6</v>
      </c>
      <c r="H429" s="4">
        <v>5.28</v>
      </c>
      <c r="I429" s="4">
        <v>5.64</v>
      </c>
      <c r="J429" s="5">
        <v>104</v>
      </c>
      <c r="K429" s="5" t="s">
        <v>59</v>
      </c>
      <c r="L429" s="5" t="s">
        <v>60</v>
      </c>
      <c r="M429" s="6" t="s">
        <v>24</v>
      </c>
      <c r="N429" s="6"/>
      <c r="O429" s="5">
        <v>70</v>
      </c>
      <c r="P429" s="27" t="s">
        <v>707</v>
      </c>
      <c r="Q429" s="28"/>
      <c r="R429" s="28"/>
      <c r="S429" s="28"/>
      <c r="T429" s="29"/>
      <c r="U429" s="7"/>
      <c r="V429" s="7"/>
      <c r="W429" s="8" t="s">
        <v>26</v>
      </c>
      <c r="X429" s="17"/>
      <c r="Y429" s="11">
        <f t="shared" si="10"/>
        <v>0</v>
      </c>
    </row>
    <row r="430" spans="1:25">
      <c r="A430" s="2" t="s">
        <v>708</v>
      </c>
      <c r="B430" s="2" t="s">
        <v>709</v>
      </c>
      <c r="C430" s="3">
        <v>4301031353</v>
      </c>
      <c r="D430" s="25">
        <v>4680115883109</v>
      </c>
      <c r="E430" s="26"/>
      <c r="F430" s="4">
        <v>0.88</v>
      </c>
      <c r="G430" s="5">
        <v>6</v>
      </c>
      <c r="H430" s="4">
        <v>5.28</v>
      </c>
      <c r="I430" s="4">
        <v>5.64</v>
      </c>
      <c r="J430" s="5">
        <v>104</v>
      </c>
      <c r="K430" s="5" t="s">
        <v>59</v>
      </c>
      <c r="L430" s="5" t="s">
        <v>60</v>
      </c>
      <c r="M430" s="6" t="s">
        <v>24</v>
      </c>
      <c r="N430" s="6"/>
      <c r="O430" s="5">
        <v>70</v>
      </c>
      <c r="P430" s="27" t="s">
        <v>710</v>
      </c>
      <c r="Q430" s="28"/>
      <c r="R430" s="28"/>
      <c r="S430" s="28"/>
      <c r="T430" s="29"/>
      <c r="U430" s="7"/>
      <c r="V430" s="7"/>
      <c r="W430" s="8" t="s">
        <v>26</v>
      </c>
      <c r="X430" s="17"/>
      <c r="Y430" s="11">
        <f t="shared" si="10"/>
        <v>0</v>
      </c>
    </row>
    <row r="431" spans="1:25">
      <c r="A431" s="2" t="s">
        <v>711</v>
      </c>
      <c r="B431" s="2" t="s">
        <v>712</v>
      </c>
      <c r="C431" s="3">
        <v>4301031419</v>
      </c>
      <c r="D431" s="25">
        <v>4680115882072</v>
      </c>
      <c r="E431" s="26"/>
      <c r="F431" s="4">
        <v>0.6</v>
      </c>
      <c r="G431" s="5">
        <v>8</v>
      </c>
      <c r="H431" s="4">
        <v>4.8</v>
      </c>
      <c r="I431" s="4">
        <v>6.93</v>
      </c>
      <c r="J431" s="5">
        <v>132</v>
      </c>
      <c r="K431" s="5" t="s">
        <v>65</v>
      </c>
      <c r="L431" s="5"/>
      <c r="M431" s="6" t="s">
        <v>61</v>
      </c>
      <c r="N431" s="6"/>
      <c r="O431" s="5">
        <v>70</v>
      </c>
      <c r="P431" s="27" t="s">
        <v>713</v>
      </c>
      <c r="Q431" s="28"/>
      <c r="R431" s="28"/>
      <c r="S431" s="28"/>
      <c r="T431" s="29"/>
      <c r="U431" s="7"/>
      <c r="V431" s="7"/>
      <c r="W431" s="8" t="s">
        <v>26</v>
      </c>
      <c r="X431" s="17"/>
      <c r="Y431" s="11">
        <f t="shared" si="10"/>
        <v>0</v>
      </c>
    </row>
    <row r="432" spans="1:25">
      <c r="A432" s="2" t="s">
        <v>714</v>
      </c>
      <c r="B432" s="2" t="s">
        <v>715</v>
      </c>
      <c r="C432" s="3">
        <v>4301031418</v>
      </c>
      <c r="D432" s="25">
        <v>4680115882102</v>
      </c>
      <c r="E432" s="26"/>
      <c r="F432" s="4">
        <v>0.6</v>
      </c>
      <c r="G432" s="5">
        <v>8</v>
      </c>
      <c r="H432" s="4">
        <v>4.8</v>
      </c>
      <c r="I432" s="4">
        <v>6.69</v>
      </c>
      <c r="J432" s="5">
        <v>132</v>
      </c>
      <c r="K432" s="5" t="s">
        <v>65</v>
      </c>
      <c r="L432" s="5"/>
      <c r="M432" s="6" t="s">
        <v>24</v>
      </c>
      <c r="N432" s="6"/>
      <c r="O432" s="5">
        <v>70</v>
      </c>
      <c r="P432" s="27" t="s">
        <v>716</v>
      </c>
      <c r="Q432" s="28"/>
      <c r="R432" s="28"/>
      <c r="S432" s="28"/>
      <c r="T432" s="29"/>
      <c r="U432" s="7"/>
      <c r="V432" s="7"/>
      <c r="W432" s="8" t="s">
        <v>26</v>
      </c>
      <c r="X432" s="17"/>
      <c r="Y432" s="11">
        <f t="shared" si="10"/>
        <v>0</v>
      </c>
    </row>
    <row r="433" spans="1:25">
      <c r="A433" s="2" t="s">
        <v>717</v>
      </c>
      <c r="B433" s="2" t="s">
        <v>718</v>
      </c>
      <c r="C433" s="3">
        <v>4301031417</v>
      </c>
      <c r="D433" s="25">
        <v>4680115882096</v>
      </c>
      <c r="E433" s="26"/>
      <c r="F433" s="4">
        <v>0.6</v>
      </c>
      <c r="G433" s="5">
        <v>8</v>
      </c>
      <c r="H433" s="4">
        <v>4.8</v>
      </c>
      <c r="I433" s="4">
        <v>6.69</v>
      </c>
      <c r="J433" s="5">
        <v>132</v>
      </c>
      <c r="K433" s="5" t="s">
        <v>65</v>
      </c>
      <c r="L433" s="5"/>
      <c r="M433" s="6" t="s">
        <v>24</v>
      </c>
      <c r="N433" s="6"/>
      <c r="O433" s="5">
        <v>70</v>
      </c>
      <c r="P433" s="27" t="s">
        <v>719</v>
      </c>
      <c r="Q433" s="28"/>
      <c r="R433" s="28"/>
      <c r="S433" s="28"/>
      <c r="T433" s="29"/>
      <c r="U433" s="7"/>
      <c r="V433" s="7"/>
      <c r="W433" s="8" t="s">
        <v>26</v>
      </c>
      <c r="X433" s="17"/>
      <c r="Y433" s="11">
        <f t="shared" si="10"/>
        <v>0</v>
      </c>
    </row>
    <row r="434" spans="1:25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2"/>
      <c r="P434" s="33" t="s">
        <v>27</v>
      </c>
      <c r="Q434" s="34"/>
      <c r="R434" s="34"/>
      <c r="S434" s="34"/>
      <c r="T434" s="34"/>
      <c r="U434" s="34"/>
      <c r="V434" s="35"/>
      <c r="W434" s="9" t="s">
        <v>28</v>
      </c>
      <c r="Y434" s="12">
        <f>IFERROR(Y428/H428,"0")+IFERROR(Y429/H429,"0")+IFERROR(Y430/H430,"0")+IFERROR(Y431/H431,"0")+IFERROR(Y432/H432,"0")+IFERROR(Y433/H433,"0")</f>
        <v>0</v>
      </c>
    </row>
    <row r="435" spans="1:2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2"/>
      <c r="P435" s="33" t="s">
        <v>27</v>
      </c>
      <c r="Q435" s="34"/>
      <c r="R435" s="34"/>
      <c r="S435" s="34"/>
      <c r="T435" s="34"/>
      <c r="U435" s="34"/>
      <c r="V435" s="35"/>
      <c r="W435" s="9" t="s">
        <v>26</v>
      </c>
      <c r="Y435" s="12">
        <f>IFERROR(SUM(Y428:Y433),"0")</f>
        <v>0</v>
      </c>
    </row>
    <row r="436" spans="1:25">
      <c r="A436" t="s">
        <v>29</v>
      </c>
    </row>
    <row r="437" spans="1:25">
      <c r="A437" s="2" t="s">
        <v>720</v>
      </c>
      <c r="B437" s="2" t="s">
        <v>721</v>
      </c>
      <c r="C437" s="3">
        <v>4301051232</v>
      </c>
      <c r="D437" s="25">
        <v>4607091383409</v>
      </c>
      <c r="E437" s="26"/>
      <c r="F437" s="4">
        <v>1.3</v>
      </c>
      <c r="G437" s="5">
        <v>6</v>
      </c>
      <c r="H437" s="4">
        <v>7.8</v>
      </c>
      <c r="I437" s="4">
        <v>8.3010000000000002</v>
      </c>
      <c r="J437" s="5">
        <v>64</v>
      </c>
      <c r="K437" s="5" t="s">
        <v>59</v>
      </c>
      <c r="L437" s="5"/>
      <c r="M437" s="6" t="s">
        <v>33</v>
      </c>
      <c r="N437" s="6"/>
      <c r="O437" s="5">
        <v>45</v>
      </c>
      <c r="P437" s="27" t="s">
        <v>722</v>
      </c>
      <c r="Q437" s="28"/>
      <c r="R437" s="28"/>
      <c r="S437" s="28"/>
      <c r="T437" s="29"/>
      <c r="U437" s="7"/>
      <c r="V437" s="7"/>
      <c r="W437" s="8" t="s">
        <v>26</v>
      </c>
      <c r="X437" s="17"/>
      <c r="Y437" s="11">
        <f>IFERROR(IF(X437="",0,CEILING((X437/$H437),1)*$H437),"")</f>
        <v>0</v>
      </c>
    </row>
    <row r="438" spans="1:25">
      <c r="A438" s="2" t="s">
        <v>723</v>
      </c>
      <c r="B438" s="2" t="s">
        <v>724</v>
      </c>
      <c r="C438" s="3">
        <v>4301051233</v>
      </c>
      <c r="D438" s="25">
        <v>4607091383416</v>
      </c>
      <c r="E438" s="26"/>
      <c r="F438" s="4">
        <v>1.3</v>
      </c>
      <c r="G438" s="5">
        <v>6</v>
      </c>
      <c r="H438" s="4">
        <v>7.8</v>
      </c>
      <c r="I438" s="4">
        <v>8.3010000000000002</v>
      </c>
      <c r="J438" s="5">
        <v>64</v>
      </c>
      <c r="K438" s="5" t="s">
        <v>59</v>
      </c>
      <c r="L438" s="5"/>
      <c r="M438" s="6" t="s">
        <v>33</v>
      </c>
      <c r="N438" s="6"/>
      <c r="O438" s="5">
        <v>45</v>
      </c>
      <c r="P438" s="27" t="s">
        <v>725</v>
      </c>
      <c r="Q438" s="28"/>
      <c r="R438" s="28"/>
      <c r="S438" s="28"/>
      <c r="T438" s="29"/>
      <c r="U438" s="7"/>
      <c r="V438" s="7"/>
      <c r="W438" s="8" t="s">
        <v>26</v>
      </c>
      <c r="X438" s="17"/>
      <c r="Y438" s="11">
        <f>IFERROR(IF(X438="",0,CEILING((X438/$H438),1)*$H438),"")</f>
        <v>0</v>
      </c>
    </row>
    <row r="439" spans="1:25">
      <c r="A439" s="2" t="s">
        <v>726</v>
      </c>
      <c r="B439" s="2" t="s">
        <v>727</v>
      </c>
      <c r="C439" s="3">
        <v>4301051064</v>
      </c>
      <c r="D439" s="25">
        <v>4680115883536</v>
      </c>
      <c r="E439" s="26"/>
      <c r="F439" s="4">
        <v>0.3</v>
      </c>
      <c r="G439" s="5">
        <v>6</v>
      </c>
      <c r="H439" s="4">
        <v>1.8</v>
      </c>
      <c r="I439" s="4">
        <v>2.0459999999999998</v>
      </c>
      <c r="J439" s="5">
        <v>182</v>
      </c>
      <c r="K439" s="5" t="s">
        <v>32</v>
      </c>
      <c r="L439" s="5"/>
      <c r="M439" s="6" t="s">
        <v>33</v>
      </c>
      <c r="N439" s="6"/>
      <c r="O439" s="5">
        <v>45</v>
      </c>
      <c r="P439" s="27" t="s">
        <v>728</v>
      </c>
      <c r="Q439" s="28"/>
      <c r="R439" s="28"/>
      <c r="S439" s="28"/>
      <c r="T439" s="29"/>
      <c r="U439" s="7"/>
      <c r="V439" s="7"/>
      <c r="W439" s="8" t="s">
        <v>26</v>
      </c>
      <c r="X439" s="17"/>
      <c r="Y439" s="11">
        <f>IFERROR(IF(X439="",0,CEILING((X439/$H439),1)*$H439),"")</f>
        <v>0</v>
      </c>
    </row>
    <row r="440" spans="1:25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2"/>
      <c r="P440" s="33" t="s">
        <v>27</v>
      </c>
      <c r="Q440" s="34"/>
      <c r="R440" s="34"/>
      <c r="S440" s="34"/>
      <c r="T440" s="34"/>
      <c r="U440" s="34"/>
      <c r="V440" s="35"/>
      <c r="W440" s="9" t="s">
        <v>28</v>
      </c>
      <c r="Y440" s="12">
        <f>IFERROR(Y437/H437,"0")+IFERROR(Y438/H438,"0")+IFERROR(Y439/H439,"0")</f>
        <v>0</v>
      </c>
    </row>
    <row r="441" spans="1:2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2"/>
      <c r="P441" s="33" t="s">
        <v>27</v>
      </c>
      <c r="Q441" s="34"/>
      <c r="R441" s="34"/>
      <c r="S441" s="34"/>
      <c r="T441" s="34"/>
      <c r="U441" s="34"/>
      <c r="V441" s="35"/>
      <c r="W441" s="9" t="s">
        <v>26</v>
      </c>
      <c r="Y441" s="12">
        <f>IFERROR(SUM(Y437:Y439),"0")</f>
        <v>0</v>
      </c>
    </row>
    <row r="442" spans="1:25">
      <c r="A442" t="s">
        <v>729</v>
      </c>
    </row>
    <row r="443" spans="1:25">
      <c r="A443" t="s">
        <v>729</v>
      </c>
    </row>
    <row r="444" spans="1:25">
      <c r="A444" t="s">
        <v>56</v>
      </c>
    </row>
    <row r="445" spans="1:25">
      <c r="A445" s="2" t="s">
        <v>730</v>
      </c>
      <c r="B445" s="2" t="s">
        <v>731</v>
      </c>
      <c r="C445" s="3">
        <v>4301011763</v>
      </c>
      <c r="D445" s="25">
        <v>4640242181011</v>
      </c>
      <c r="E445" s="26"/>
      <c r="F445" s="4">
        <v>1.35</v>
      </c>
      <c r="G445" s="5">
        <v>8</v>
      </c>
      <c r="H445" s="4">
        <v>10.8</v>
      </c>
      <c r="I445" s="4">
        <v>11.234999999999999</v>
      </c>
      <c r="J445" s="5">
        <v>64</v>
      </c>
      <c r="K445" s="5" t="s">
        <v>59</v>
      </c>
      <c r="L445" s="5"/>
      <c r="M445" s="6" t="s">
        <v>33</v>
      </c>
      <c r="N445" s="6"/>
      <c r="O445" s="5">
        <v>55</v>
      </c>
      <c r="P445" s="27" t="s">
        <v>732</v>
      </c>
      <c r="Q445" s="28"/>
      <c r="R445" s="28"/>
      <c r="S445" s="28"/>
      <c r="T445" s="29"/>
      <c r="U445" s="7"/>
      <c r="V445" s="7"/>
      <c r="W445" s="8" t="s">
        <v>26</v>
      </c>
      <c r="X445" s="17"/>
      <c r="Y445" s="11">
        <f>IFERROR(IF(X445="",0,CEILING((X445/$H445),1)*$H445),"")</f>
        <v>0</v>
      </c>
    </row>
    <row r="446" spans="1:25">
      <c r="A446" s="2" t="s">
        <v>733</v>
      </c>
      <c r="B446" s="2" t="s">
        <v>734</v>
      </c>
      <c r="C446" s="3">
        <v>4301011585</v>
      </c>
      <c r="D446" s="25">
        <v>4640242180441</v>
      </c>
      <c r="E446" s="26"/>
      <c r="F446" s="4">
        <v>1.5</v>
      </c>
      <c r="G446" s="5">
        <v>8</v>
      </c>
      <c r="H446" s="4">
        <v>12</v>
      </c>
      <c r="I446" s="4">
        <v>12.435</v>
      </c>
      <c r="J446" s="5">
        <v>64</v>
      </c>
      <c r="K446" s="5" t="s">
        <v>59</v>
      </c>
      <c r="L446" s="5"/>
      <c r="M446" s="6" t="s">
        <v>61</v>
      </c>
      <c r="N446" s="6"/>
      <c r="O446" s="5">
        <v>50</v>
      </c>
      <c r="P446" s="27" t="s">
        <v>735</v>
      </c>
      <c r="Q446" s="28"/>
      <c r="R446" s="28"/>
      <c r="S446" s="28"/>
      <c r="T446" s="29"/>
      <c r="U446" s="7"/>
      <c r="V446" s="7"/>
      <c r="W446" s="8" t="s">
        <v>26</v>
      </c>
      <c r="X446" s="17"/>
      <c r="Y446" s="11">
        <f>IFERROR(IF(X446="",0,CEILING((X446/$H446),1)*$H446),"")</f>
        <v>0</v>
      </c>
    </row>
    <row r="447" spans="1:25">
      <c r="A447" s="2" t="s">
        <v>736</v>
      </c>
      <c r="B447" s="2" t="s">
        <v>737</v>
      </c>
      <c r="C447" s="3">
        <v>4301011584</v>
      </c>
      <c r="D447" s="25">
        <v>4640242180564</v>
      </c>
      <c r="E447" s="26"/>
      <c r="F447" s="4">
        <v>1.5</v>
      </c>
      <c r="G447" s="5">
        <v>8</v>
      </c>
      <c r="H447" s="4">
        <v>12</v>
      </c>
      <c r="I447" s="4">
        <v>12.435</v>
      </c>
      <c r="J447" s="5">
        <v>64</v>
      </c>
      <c r="K447" s="5" t="s">
        <v>59</v>
      </c>
      <c r="L447" s="5" t="s">
        <v>60</v>
      </c>
      <c r="M447" s="6" t="s">
        <v>61</v>
      </c>
      <c r="N447" s="6"/>
      <c r="O447" s="5">
        <v>50</v>
      </c>
      <c r="P447" s="27" t="s">
        <v>738</v>
      </c>
      <c r="Q447" s="28"/>
      <c r="R447" s="28"/>
      <c r="S447" s="28"/>
      <c r="T447" s="29"/>
      <c r="U447" s="7"/>
      <c r="V447" s="7"/>
      <c r="W447" s="8" t="s">
        <v>26</v>
      </c>
      <c r="X447" s="17"/>
      <c r="Y447" s="11">
        <f>IFERROR(IF(X447="",0,CEILING((X447/$H447),1)*$H447),"")</f>
        <v>0</v>
      </c>
    </row>
    <row r="448" spans="1:25">
      <c r="A448" s="2" t="s">
        <v>739</v>
      </c>
      <c r="B448" s="2" t="s">
        <v>740</v>
      </c>
      <c r="C448" s="3">
        <v>4301011764</v>
      </c>
      <c r="D448" s="25">
        <v>4640242181189</v>
      </c>
      <c r="E448" s="26"/>
      <c r="F448" s="4">
        <v>0.4</v>
      </c>
      <c r="G448" s="5">
        <v>10</v>
      </c>
      <c r="H448" s="4">
        <v>4</v>
      </c>
      <c r="I448" s="4">
        <v>4.21</v>
      </c>
      <c r="J448" s="5">
        <v>132</v>
      </c>
      <c r="K448" s="5" t="s">
        <v>65</v>
      </c>
      <c r="L448" s="5"/>
      <c r="M448" s="6" t="s">
        <v>33</v>
      </c>
      <c r="N448" s="6"/>
      <c r="O448" s="5">
        <v>55</v>
      </c>
      <c r="P448" s="27" t="s">
        <v>741</v>
      </c>
      <c r="Q448" s="28"/>
      <c r="R448" s="28"/>
      <c r="S448" s="28"/>
      <c r="T448" s="29"/>
      <c r="U448" s="7"/>
      <c r="V448" s="7"/>
      <c r="W448" s="8" t="s">
        <v>26</v>
      </c>
      <c r="X448" s="17"/>
      <c r="Y448" s="11">
        <f>IFERROR(IF(X448="",0,CEILING((X448/$H448),1)*$H448),"")</f>
        <v>0</v>
      </c>
    </row>
    <row r="449" spans="1:25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2"/>
      <c r="P449" s="33" t="s">
        <v>27</v>
      </c>
      <c r="Q449" s="34"/>
      <c r="R449" s="34"/>
      <c r="S449" s="34"/>
      <c r="T449" s="34"/>
      <c r="U449" s="34"/>
      <c r="V449" s="35"/>
      <c r="W449" s="9" t="s">
        <v>28</v>
      </c>
      <c r="Y449" s="12">
        <f>IFERROR(Y445/H445,"0")+IFERROR(Y446/H446,"0")+IFERROR(Y447/H447,"0")+IFERROR(Y448/H448,"0")</f>
        <v>0</v>
      </c>
    </row>
    <row r="450" spans="1:2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2"/>
      <c r="P450" s="33" t="s">
        <v>27</v>
      </c>
      <c r="Q450" s="34"/>
      <c r="R450" s="34"/>
      <c r="S450" s="34"/>
      <c r="T450" s="34"/>
      <c r="U450" s="34"/>
      <c r="V450" s="35"/>
      <c r="W450" s="9" t="s">
        <v>26</v>
      </c>
      <c r="Y450" s="12">
        <f>IFERROR(SUM(Y445:Y448),"0")</f>
        <v>0</v>
      </c>
    </row>
    <row r="451" spans="1:25">
      <c r="A451" t="s">
        <v>93</v>
      </c>
    </row>
    <row r="452" spans="1:25">
      <c r="A452" s="2" t="s">
        <v>742</v>
      </c>
      <c r="B452" s="2" t="s">
        <v>743</v>
      </c>
      <c r="C452" s="3">
        <v>4301020400</v>
      </c>
      <c r="D452" s="25">
        <v>4640242180519</v>
      </c>
      <c r="E452" s="26"/>
      <c r="F452" s="4">
        <v>1.5</v>
      </c>
      <c r="G452" s="5">
        <v>8</v>
      </c>
      <c r="H452" s="4">
        <v>12</v>
      </c>
      <c r="I452" s="4">
        <v>12.435</v>
      </c>
      <c r="J452" s="5">
        <v>64</v>
      </c>
      <c r="K452" s="5" t="s">
        <v>59</v>
      </c>
      <c r="L452" s="5"/>
      <c r="M452" s="6" t="s">
        <v>61</v>
      </c>
      <c r="N452" s="6"/>
      <c r="O452" s="5">
        <v>50</v>
      </c>
      <c r="P452" s="27" t="s">
        <v>744</v>
      </c>
      <c r="Q452" s="28"/>
      <c r="R452" s="28"/>
      <c r="S452" s="28"/>
      <c r="T452" s="29"/>
      <c r="U452" s="7"/>
      <c r="V452" s="7"/>
      <c r="W452" s="8" t="s">
        <v>26</v>
      </c>
      <c r="X452" s="17"/>
      <c r="Y452" s="11">
        <f>IFERROR(IF(X452="",0,CEILING((X452/$H452),1)*$H452),"")</f>
        <v>0</v>
      </c>
    </row>
    <row r="453" spans="1:25">
      <c r="A453" s="2" t="s">
        <v>745</v>
      </c>
      <c r="B453" s="2" t="s">
        <v>746</v>
      </c>
      <c r="C453" s="3">
        <v>4301020260</v>
      </c>
      <c r="D453" s="25">
        <v>4640242180526</v>
      </c>
      <c r="E453" s="26"/>
      <c r="F453" s="4">
        <v>1.8</v>
      </c>
      <c r="G453" s="5">
        <v>6</v>
      </c>
      <c r="H453" s="4">
        <v>10.8</v>
      </c>
      <c r="I453" s="4">
        <v>11.234999999999999</v>
      </c>
      <c r="J453" s="5">
        <v>64</v>
      </c>
      <c r="K453" s="5" t="s">
        <v>59</v>
      </c>
      <c r="L453" s="5"/>
      <c r="M453" s="6" t="s">
        <v>61</v>
      </c>
      <c r="N453" s="6"/>
      <c r="O453" s="5">
        <v>50</v>
      </c>
      <c r="P453" s="27" t="s">
        <v>747</v>
      </c>
      <c r="Q453" s="28"/>
      <c r="R453" s="28"/>
      <c r="S453" s="28"/>
      <c r="T453" s="29"/>
      <c r="U453" s="7"/>
      <c r="V453" s="7"/>
      <c r="W453" s="8" t="s">
        <v>26</v>
      </c>
      <c r="X453" s="17"/>
      <c r="Y453" s="11">
        <f>IFERROR(IF(X453="",0,CEILING((X453/$H453),1)*$H453),"")</f>
        <v>0</v>
      </c>
    </row>
    <row r="454" spans="1:25">
      <c r="A454" s="2" t="s">
        <v>748</v>
      </c>
      <c r="B454" s="2" t="s">
        <v>749</v>
      </c>
      <c r="C454" s="3">
        <v>4301020295</v>
      </c>
      <c r="D454" s="25">
        <v>4640242181363</v>
      </c>
      <c r="E454" s="26"/>
      <c r="F454" s="4">
        <v>0.4</v>
      </c>
      <c r="G454" s="5">
        <v>10</v>
      </c>
      <c r="H454" s="4">
        <v>4</v>
      </c>
      <c r="I454" s="4">
        <v>4.21</v>
      </c>
      <c r="J454" s="5">
        <v>132</v>
      </c>
      <c r="K454" s="5" t="s">
        <v>65</v>
      </c>
      <c r="L454" s="5"/>
      <c r="M454" s="6" t="s">
        <v>61</v>
      </c>
      <c r="N454" s="6"/>
      <c r="O454" s="5">
        <v>50</v>
      </c>
      <c r="P454" s="27" t="s">
        <v>750</v>
      </c>
      <c r="Q454" s="28"/>
      <c r="R454" s="28"/>
      <c r="S454" s="28"/>
      <c r="T454" s="29"/>
      <c r="U454" s="7"/>
      <c r="V454" s="7"/>
      <c r="W454" s="8" t="s">
        <v>26</v>
      </c>
      <c r="X454" s="17"/>
      <c r="Y454" s="11">
        <f>IFERROR(IF(X454="",0,CEILING((X454/$H454),1)*$H454),"")</f>
        <v>0</v>
      </c>
    </row>
    <row r="455" spans="1:2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2"/>
      <c r="P455" s="33" t="s">
        <v>27</v>
      </c>
      <c r="Q455" s="34"/>
      <c r="R455" s="34"/>
      <c r="S455" s="34"/>
      <c r="T455" s="34"/>
      <c r="U455" s="34"/>
      <c r="V455" s="35"/>
      <c r="W455" s="9" t="s">
        <v>28</v>
      </c>
      <c r="Y455" s="12">
        <f>IFERROR(Y452/H452,"0")+IFERROR(Y453/H453,"0")+IFERROR(Y454/H454,"0")</f>
        <v>0</v>
      </c>
    </row>
    <row r="456" spans="1:2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2"/>
      <c r="P456" s="33" t="s">
        <v>27</v>
      </c>
      <c r="Q456" s="34"/>
      <c r="R456" s="34"/>
      <c r="S456" s="34"/>
      <c r="T456" s="34"/>
      <c r="U456" s="34"/>
      <c r="V456" s="35"/>
      <c r="W456" s="9" t="s">
        <v>26</v>
      </c>
      <c r="Y456" s="12">
        <f>IFERROR(SUM(Y452:Y454),"0")</f>
        <v>0</v>
      </c>
    </row>
    <row r="457" spans="1:25">
      <c r="A457" t="s">
        <v>20</v>
      </c>
    </row>
    <row r="458" spans="1:25">
      <c r="A458" s="2" t="s">
        <v>751</v>
      </c>
      <c r="B458" s="2" t="s">
        <v>752</v>
      </c>
      <c r="C458" s="3">
        <v>4301031280</v>
      </c>
      <c r="D458" s="25">
        <v>4640242180816</v>
      </c>
      <c r="E458" s="26"/>
      <c r="F458" s="4">
        <v>0.7</v>
      </c>
      <c r="G458" s="5">
        <v>6</v>
      </c>
      <c r="H458" s="4">
        <v>4.2</v>
      </c>
      <c r="I458" s="4">
        <v>4.47</v>
      </c>
      <c r="J458" s="5">
        <v>132</v>
      </c>
      <c r="K458" s="5" t="s">
        <v>65</v>
      </c>
      <c r="L458" s="5" t="s">
        <v>66</v>
      </c>
      <c r="M458" s="6" t="s">
        <v>24</v>
      </c>
      <c r="N458" s="6"/>
      <c r="O458" s="5">
        <v>40</v>
      </c>
      <c r="P458" s="27" t="s">
        <v>753</v>
      </c>
      <c r="Q458" s="28"/>
      <c r="R458" s="28"/>
      <c r="S458" s="28"/>
      <c r="T458" s="29"/>
      <c r="U458" s="7"/>
      <c r="V458" s="7"/>
      <c r="W458" s="8" t="s">
        <v>26</v>
      </c>
      <c r="X458" s="17"/>
      <c r="Y458" s="11">
        <f>IFERROR(IF(X458="",0,CEILING((X458/$H458),1)*$H458),"")</f>
        <v>0</v>
      </c>
    </row>
    <row r="459" spans="1:25">
      <c r="A459" s="2" t="s">
        <v>754</v>
      </c>
      <c r="B459" s="2" t="s">
        <v>755</v>
      </c>
      <c r="C459" s="3">
        <v>4301031244</v>
      </c>
      <c r="D459" s="25">
        <v>4640242180595</v>
      </c>
      <c r="E459" s="26"/>
      <c r="F459" s="4">
        <v>0.7</v>
      </c>
      <c r="G459" s="5">
        <v>6</v>
      </c>
      <c r="H459" s="4">
        <v>4.2</v>
      </c>
      <c r="I459" s="4">
        <v>4.47</v>
      </c>
      <c r="J459" s="5">
        <v>132</v>
      </c>
      <c r="K459" s="5" t="s">
        <v>65</v>
      </c>
      <c r="L459" s="5" t="s">
        <v>66</v>
      </c>
      <c r="M459" s="6" t="s">
        <v>24</v>
      </c>
      <c r="N459" s="6"/>
      <c r="O459" s="5">
        <v>40</v>
      </c>
      <c r="P459" s="27" t="s">
        <v>756</v>
      </c>
      <c r="Q459" s="28"/>
      <c r="R459" s="28"/>
      <c r="S459" s="28"/>
      <c r="T459" s="29"/>
      <c r="U459" s="7"/>
      <c r="V459" s="7"/>
      <c r="W459" s="8" t="s">
        <v>26</v>
      </c>
      <c r="X459" s="17"/>
      <c r="Y459" s="11">
        <f>IFERROR(IF(X459="",0,CEILING((X459/$H459),1)*$H459),"")</f>
        <v>0</v>
      </c>
    </row>
    <row r="460" spans="1:25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2"/>
      <c r="P460" s="33" t="s">
        <v>27</v>
      </c>
      <c r="Q460" s="34"/>
      <c r="R460" s="34"/>
      <c r="S460" s="34"/>
      <c r="T460" s="34"/>
      <c r="U460" s="34"/>
      <c r="V460" s="35"/>
      <c r="W460" s="9" t="s">
        <v>28</v>
      </c>
      <c r="Y460" s="12">
        <f>IFERROR(Y458/H458,"0")+IFERROR(Y459/H459,"0")</f>
        <v>0</v>
      </c>
    </row>
    <row r="461" spans="1:2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2"/>
      <c r="P461" s="33" t="s">
        <v>27</v>
      </c>
      <c r="Q461" s="34"/>
      <c r="R461" s="34"/>
      <c r="S461" s="34"/>
      <c r="T461" s="34"/>
      <c r="U461" s="34"/>
      <c r="V461" s="35"/>
      <c r="W461" s="9" t="s">
        <v>26</v>
      </c>
      <c r="Y461" s="12">
        <f>IFERROR(SUM(Y458:Y459),"0")</f>
        <v>0</v>
      </c>
    </row>
    <row r="462" spans="1:25">
      <c r="A462" t="s">
        <v>29</v>
      </c>
    </row>
    <row r="463" spans="1:25">
      <c r="A463" s="2" t="s">
        <v>757</v>
      </c>
      <c r="B463" s="2" t="s">
        <v>758</v>
      </c>
      <c r="C463" s="3">
        <v>4301052046</v>
      </c>
      <c r="D463" s="25">
        <v>4640242180533</v>
      </c>
      <c r="E463" s="26"/>
      <c r="F463" s="4">
        <v>1.5</v>
      </c>
      <c r="G463" s="5">
        <v>6</v>
      </c>
      <c r="H463" s="4">
        <v>9</v>
      </c>
      <c r="I463" s="4">
        <v>9.5190000000000001</v>
      </c>
      <c r="J463" s="5">
        <v>64</v>
      </c>
      <c r="K463" s="5" t="s">
        <v>59</v>
      </c>
      <c r="L463" s="5" t="s">
        <v>60</v>
      </c>
      <c r="M463" s="6" t="s">
        <v>40</v>
      </c>
      <c r="N463" s="6"/>
      <c r="O463" s="5">
        <v>45</v>
      </c>
      <c r="P463" s="27" t="s">
        <v>759</v>
      </c>
      <c r="Q463" s="28"/>
      <c r="R463" s="28"/>
      <c r="S463" s="28"/>
      <c r="T463" s="29"/>
      <c r="U463" s="7"/>
      <c r="V463" s="7"/>
      <c r="W463" s="8" t="s">
        <v>26</v>
      </c>
      <c r="X463" s="17"/>
      <c r="Y463" s="11">
        <f>IFERROR(IF(X463="",0,CEILING((X463/$H463),1)*$H463),"")</f>
        <v>0</v>
      </c>
    </row>
    <row r="464" spans="1:25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2"/>
      <c r="P464" s="33" t="s">
        <v>27</v>
      </c>
      <c r="Q464" s="34"/>
      <c r="R464" s="34"/>
      <c r="S464" s="34"/>
      <c r="T464" s="34"/>
      <c r="U464" s="34"/>
      <c r="V464" s="35"/>
      <c r="W464" s="9" t="s">
        <v>28</v>
      </c>
      <c r="Y464" s="12">
        <f>IFERROR(Y463/H463,"0")</f>
        <v>0</v>
      </c>
    </row>
    <row r="465" spans="1:2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2"/>
      <c r="P465" s="33" t="s">
        <v>27</v>
      </c>
      <c r="Q465" s="34"/>
      <c r="R465" s="34"/>
      <c r="S465" s="34"/>
      <c r="T465" s="34"/>
      <c r="U465" s="34"/>
      <c r="V465" s="35"/>
      <c r="W465" s="9" t="s">
        <v>26</v>
      </c>
      <c r="Y465" s="12">
        <f>IFERROR(SUM(Y463:Y463),"0")</f>
        <v>0</v>
      </c>
    </row>
    <row r="466" spans="1:25">
      <c r="A466" t="s">
        <v>127</v>
      </c>
    </row>
    <row r="467" spans="1:25">
      <c r="A467" s="2" t="s">
        <v>760</v>
      </c>
      <c r="B467" s="2" t="s">
        <v>761</v>
      </c>
      <c r="C467" s="3">
        <v>4301060491</v>
      </c>
      <c r="D467" s="25">
        <v>4640242180120</v>
      </c>
      <c r="E467" s="26"/>
      <c r="F467" s="4">
        <v>1.5</v>
      </c>
      <c r="G467" s="5">
        <v>6</v>
      </c>
      <c r="H467" s="4">
        <v>9</v>
      </c>
      <c r="I467" s="4">
        <v>9.4350000000000005</v>
      </c>
      <c r="J467" s="5">
        <v>64</v>
      </c>
      <c r="K467" s="5" t="s">
        <v>59</v>
      </c>
      <c r="L467" s="5"/>
      <c r="M467" s="6" t="s">
        <v>33</v>
      </c>
      <c r="N467" s="6"/>
      <c r="O467" s="5">
        <v>40</v>
      </c>
      <c r="P467" s="27" t="s">
        <v>762</v>
      </c>
      <c r="Q467" s="28"/>
      <c r="R467" s="28"/>
      <c r="S467" s="28"/>
      <c r="T467" s="29"/>
      <c r="U467" s="7"/>
      <c r="V467" s="7"/>
      <c r="W467" s="8" t="s">
        <v>26</v>
      </c>
      <c r="X467" s="17"/>
      <c r="Y467" s="11">
        <f>IFERROR(IF(X467="",0,CEILING((X467/$H467),1)*$H467),"")</f>
        <v>0</v>
      </c>
    </row>
    <row r="468" spans="1:25">
      <c r="A468" s="2" t="s">
        <v>763</v>
      </c>
      <c r="B468" s="2" t="s">
        <v>764</v>
      </c>
      <c r="C468" s="3">
        <v>4301060493</v>
      </c>
      <c r="D468" s="25">
        <v>4640242180137</v>
      </c>
      <c r="E468" s="26"/>
      <c r="F468" s="4">
        <v>1.5</v>
      </c>
      <c r="G468" s="5">
        <v>6</v>
      </c>
      <c r="H468" s="4">
        <v>9</v>
      </c>
      <c r="I468" s="4">
        <v>9.4350000000000005</v>
      </c>
      <c r="J468" s="5">
        <v>64</v>
      </c>
      <c r="K468" s="5" t="s">
        <v>59</v>
      </c>
      <c r="L468" s="5"/>
      <c r="M468" s="6" t="s">
        <v>33</v>
      </c>
      <c r="N468" s="6"/>
      <c r="O468" s="5">
        <v>40</v>
      </c>
      <c r="P468" s="27" t="s">
        <v>765</v>
      </c>
      <c r="Q468" s="28"/>
      <c r="R468" s="28"/>
      <c r="S468" s="28"/>
      <c r="T468" s="29"/>
      <c r="U468" s="7"/>
      <c r="V468" s="7"/>
      <c r="W468" s="8" t="s">
        <v>26</v>
      </c>
      <c r="X468" s="17"/>
      <c r="Y468" s="11">
        <f>IFERROR(IF(X468="",0,CEILING((X468/$H468),1)*$H468),"")</f>
        <v>0</v>
      </c>
    </row>
    <row r="469" spans="1:25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2"/>
      <c r="P469" s="33" t="s">
        <v>27</v>
      </c>
      <c r="Q469" s="34"/>
      <c r="R469" s="34"/>
      <c r="S469" s="34"/>
      <c r="T469" s="34"/>
      <c r="U469" s="34"/>
      <c r="V469" s="35"/>
      <c r="W469" s="9" t="s">
        <v>28</v>
      </c>
      <c r="Y469" s="12">
        <f>IFERROR(Y467/H467,"0")+IFERROR(Y468/H468,"0")</f>
        <v>0</v>
      </c>
    </row>
    <row r="470" spans="1:2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2"/>
      <c r="P470" s="33" t="s">
        <v>27</v>
      </c>
      <c r="Q470" s="34"/>
      <c r="R470" s="34"/>
      <c r="S470" s="34"/>
      <c r="T470" s="34"/>
      <c r="U470" s="34"/>
      <c r="V470" s="35"/>
      <c r="W470" s="9" t="s">
        <v>26</v>
      </c>
      <c r="Y470" s="12">
        <f>IFERROR(SUM(Y467:Y468),"0")</f>
        <v>0</v>
      </c>
    </row>
    <row r="471" spans="1:25">
      <c r="A471" t="s">
        <v>766</v>
      </c>
    </row>
    <row r="472" spans="1:25">
      <c r="A472" t="s">
        <v>93</v>
      </c>
    </row>
    <row r="473" spans="1:25">
      <c r="A473" s="2" t="s">
        <v>767</v>
      </c>
      <c r="B473" s="2" t="s">
        <v>768</v>
      </c>
      <c r="C473" s="3">
        <v>4301020314</v>
      </c>
      <c r="D473" s="25">
        <v>4640242180090</v>
      </c>
      <c r="E473" s="26"/>
      <c r="F473" s="4">
        <v>1.5</v>
      </c>
      <c r="G473" s="5">
        <v>8</v>
      </c>
      <c r="H473" s="4">
        <v>12</v>
      </c>
      <c r="I473" s="4">
        <v>12.435</v>
      </c>
      <c r="J473" s="5">
        <v>64</v>
      </c>
      <c r="K473" s="5" t="s">
        <v>59</v>
      </c>
      <c r="L473" s="5"/>
      <c r="M473" s="6" t="s">
        <v>61</v>
      </c>
      <c r="N473" s="6"/>
      <c r="O473" s="5">
        <v>50</v>
      </c>
      <c r="P473" s="27" t="s">
        <v>769</v>
      </c>
      <c r="Q473" s="28"/>
      <c r="R473" s="28"/>
      <c r="S473" s="28"/>
      <c r="T473" s="29"/>
      <c r="U473" s="7"/>
      <c r="V473" s="7"/>
      <c r="W473" s="8" t="s">
        <v>26</v>
      </c>
      <c r="X473" s="17"/>
      <c r="Y473" s="11">
        <f>IFERROR(IF(X473="",0,CEILING((X473/$H473),1)*$H473),"")</f>
        <v>0</v>
      </c>
    </row>
    <row r="474" spans="1:25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2"/>
      <c r="P474" s="33" t="s">
        <v>27</v>
      </c>
      <c r="Q474" s="34"/>
      <c r="R474" s="34"/>
      <c r="S474" s="34"/>
      <c r="T474" s="34"/>
      <c r="U474" s="34"/>
      <c r="V474" s="35"/>
      <c r="W474" s="9" t="s">
        <v>28</v>
      </c>
      <c r="Y474" s="12">
        <f>IFERROR(Y473/H473,"0")</f>
        <v>0</v>
      </c>
    </row>
    <row r="475" spans="1:2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2"/>
      <c r="P475" s="33" t="s">
        <v>27</v>
      </c>
      <c r="Q475" s="34"/>
      <c r="R475" s="34"/>
      <c r="S475" s="34"/>
      <c r="T475" s="34"/>
      <c r="U475" s="34"/>
      <c r="V475" s="35"/>
      <c r="W475" s="9" t="s">
        <v>26</v>
      </c>
      <c r="Y475" s="12">
        <f>IFERROR(SUM(Y473:Y473),"0")</f>
        <v>0</v>
      </c>
    </row>
    <row r="476" spans="1:25">
      <c r="A476" s="36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7"/>
      <c r="P476" s="20" t="s">
        <v>770</v>
      </c>
      <c r="Q476" s="21"/>
      <c r="R476" s="21"/>
      <c r="S476" s="21"/>
      <c r="T476" s="21"/>
      <c r="U476" s="21"/>
      <c r="V476" s="22"/>
      <c r="W476" s="18" t="s">
        <v>26</v>
      </c>
      <c r="X476" s="17">
        <f>SUM(X6:X475)</f>
        <v>20000</v>
      </c>
      <c r="Y476" s="19">
        <f>IFERROR(Y8+Y16+Y20+Y28+Y32+Y42+Y48+Y54+Y62+Y67+Y74+Y81+Y89+Y95+Y102+Y106+Y112+Y117+Y122+Y128+Y134+Y140+Y152+Y158+Y162+Y168+Y173+Y184+Y196+Y201+Y215+Y219+Y223+Y231+Y240+Y248+Y255+Y261+Y265+Y270+Y280+Y290+Y298+Y304+Y311+Y317+Y324+Y336+Y341+Y346+Y350+Y356+Y361+Y366+Y381+Y386+Y391+Y398+Y403+Y420+Y426+Y435+Y441+Y450+Y456+Y461+Y465+Y470+Y475,"0")</f>
        <v>20025</v>
      </c>
    </row>
    <row r="477" spans="1:2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7"/>
      <c r="P477" s="20" t="s">
        <v>771</v>
      </c>
      <c r="Q477" s="21"/>
      <c r="R477" s="21"/>
      <c r="S477" s="21"/>
      <c r="T477" s="21"/>
      <c r="U477" s="21"/>
      <c r="V477" s="22"/>
      <c r="W477" s="9" t="s">
        <v>26</v>
      </c>
      <c r="Y477" s="12">
        <f>Y6/H6*I6+Y10/H10*I10+Y11/H11*I11+Y12/H12*I12+Y13/H13*I13+Y14/H14*I14+Y18/H18*I18+Y24/H24*I24+Y25/H25*I25+Y26/H26*I26+Y30/H30*I30+Y35/H35*I35+Y36/H36*I36+Y37/H37*I37+Y38/H38*I38+Y39/H39*I39+Y40/H40*I40+Y44/H44*I44+Y45/H45*I45+Y46/H46*I46+Y50/H50*I50+Y51/H51*I51+Y52/H52*I52+Y56/H56*I56+Y57/H57*I57+Y58/H58*I58+Y59/H59*I59+Y60/H60*I60+Y64/H64*I64+Y65/H65*I65+Y70/H70*I70+Y71/H71*I71+Y72/H72*I72+Y76/H76*I76+Y77/H77*I77+Y78/H78*I78+Y79/H79*I79+Y84/H84*I84+Y85/H85*I85+Y86/H86*I86+Y87/H87*I87+Y91/H91*I91+Y92/H92*I92+Y93/H93*I93+Y97/H97*I97+Y98/H98*I98+Y99/H99*I99+Y100/H100*I100+Y104/H104*I104+Y109/H109*I109+Y110/H110*I110+Y114/H114*I114+Y115/H115*I115+Y119/H119*I119+Y120/H120*I120+Y125/H125*I125+Y126/H126*I126+Y130/H130*I130+Y131/H131*I131+Y132/H132*I132+Y138/H138*I138+Y142/H142*I142+Y143/H143*I143+Y144/H144*I144+Y145/H145*I145+Y146/H146*I146+Y147/H147*I147+Y148/H148*I148+Y149/H149*I149+Y150/H150*I150+Y154/H154*I154+Y155/H155*I155+Y156/H156*I156+Y160/H160*I160+Y165/H165*I165+Y166/H166*I166+Y170/H170*I170+Y171/H171*I171+Y175/H175*I175+Y176/H176*I176+Y177/H177*I177+Y178/H178*I178+Y179/H179*I179+Y180/H180*I180+Y181/H181*I181+Y182/H182*I182+Y186/H186*I186+Y187/H187*I187+Y188/H188*I188+Y189/H189*I189+Y190/H190*I190+Y191/H191*I191+Y192/H192*I192+Y193/H193*I193+Y194/H194*I194+Y198/H198*I198+Y199/H199*I199+Y204/H204*I204+Y205/H205*I205+Y206/H206*I206+Y207/H207*I207+Y208/H208*I208+Y209/H209*I209+Y210/H210*I210+Y211/H211*I211+Y212/H212*I212+Y213/H213*I213+Y217/H217*I217+Y221/H221*I221+Y225/H225*I225+Y226/H226*I226+Y227/H227*I227+Y228/H228*I228+Y229/H229*I229+Y234/H234*I234+Y235/H235*I235+Y236/H236*I236+Y237/H237*I237+Y238/H238*I238+Y243/H243*I243+Y244/H244*I244+Y245/H245*I245+Y246/H246*I246+Y251/H251*I251+Y252/H252*I252+Y253/H253*I253+Y258/H258*I258+Y259/H259*I259+Y263/H263*I263+Y268/H268*I268+Y273/H273*I273+Y274/H274*I274+Y275/H275*I275+Y276/H276*I276+Y277/H277*I277+Y278/H278*I278+Y282/H282*I282+Y283/H283*I283+Y284/H284*I284+Y285/H285*I285+Y286/H286*I286+Y287/H287*I287+Y288/H288*I288+Y292/H292*I292+Y293/H293*I293+Y294/H294*I294+Y295/H295*I295+Y296/H296*I296+Y300/H300*I300+Y301/H301*I301+Y302/H302*I302+Y306/H306*I306+Y307/H307*I307+Y308/H308*I308+Y309/H309*I309+Y313/H313*I313+Y314/H314*I314+Y315/H315*I315+Y320/H320*I320+Y321/H321*I321+Y322/H322*I322+Y328/H328*I328+Y329/H329*I329+Y330/H330*I330+Y331/H331*I331+Y332/H332*I332+Y333/H333*I333+Y334/H334*I334+Y338/H338*I338+Y339/H339*I339+Y343/H343*I343+Y344/H344*I344+Y348/H348*I348+Y353/H353*I353+Y354/H354*I354+Y358/H358*I358+Y359/H359*I359+Y363/H363*I363+Y364/H364*I364+Y370/H370*I370+Y371/H371*I371+Y372/H372*I372+Y373/H373*I373+Y374/H374*I374+Y375/H375*I375+Y376/H376*I376+Y377/H377*I377+Y378/H378*I378+Y379/H379*I379+Y383/H383*I383+Y384/H384*I384+Y389/H389*I389+Y393/H393*I393+Y394/H394*I394+Y395/H395*I395+Y396/H396*I396+Y401/H401*I401+Y407/H407*I407+Y408/H408*I408+Y409/H409*I409+Y410/H410*I410+Y411/H411*I411+Y412/H412*I412+Y413/H413*I413+Y414/H414*I414+Y415/H415*I415+Y416/H416*I416+Y417/H417*I417+Y418/H418*I418+Y422/H422*I422+Y423/H423*I423+Y424/H424*I424+Y428/H428*I428+Y429/H429*I429+Y430/H430*I430+Y431/H431*I431+Y432/H432*I432+Y433/H433*I433+Y437/H437*I437+Y438/H438*I438+Y439/H439*I439+Y445/H445*I445+Y446/H446*I446+Y447/H447*I447+Y448/H448*I448+Y452/H452*I452+Y453/H453*I453+Y454/H454*I454+Y458/H458*I458+Y459/H459*I459+Y463/H463*I463+Y467/H467*I467+Y468/H468*I468+Y473/H473*I473</f>
        <v>20665.8</v>
      </c>
    </row>
    <row r="478" spans="1:2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7"/>
      <c r="P478" s="20" t="s">
        <v>772</v>
      </c>
      <c r="Q478" s="21"/>
      <c r="R478" s="21"/>
      <c r="S478" s="21"/>
      <c r="T478" s="21"/>
      <c r="U478" s="21"/>
      <c r="V478" s="22"/>
      <c r="W478" s="9" t="s">
        <v>773</v>
      </c>
      <c r="Y478" s="13">
        <f>ROUNDUP(Y6/H6/J6+Y10/H10/J10+Y11/H11/J11+Y12/H12/J12+Y13/H13/J13+Y14/H14/J14+Y18/H18/J18+Y24/H24/J24+Y25/H25/J25+Y26/H26/J26+Y30/H30/J30+Y35/H35/J35+Y36/H36/J36+Y37/H37/J37+Y38/H38/J38+Y39/H39/J39+Y40/H40/J40+Y44/H44/J44+Y45/H45/J45+Y46/H46/J46+Y50/H50/J50+Y51/H51/J51+Y52/H52/J52+Y56/H56/J56+Y57/H57/J57+Y58/H58/J58+Y59/H59/J59+Y60/H60/J60+Y64/H64/J64+Y65/H65/J65+Y70/H70/J70+Y71/H71/J71+Y72/H72/J72+Y76/H76/J76+Y77/H77/J77+Y78/H78/J78+Y79/H79/J79+Y84/H84/J84+Y85/H85/J85+Y86/H86/J86+Y87/H87/J87+Y91/H91/J91+Y92/H92/J92+Y93/H93/J93+Y97/H97/J97+Y98/H98/J98+Y99/H99/J99+Y100/H100/J100+Y104/H104/J104+Y109/H109/J109+Y110/H110/J110+Y114/H114/J114+Y115/H115/J115+Y119/H119/J119+Y120/H120/J120+Y125/H125/J125+Y126/H126/J126+Y130/H130/J130+Y131/H131/J131+Y132/H132/J132+Y138/H138/J138+Y142/H142/J142+Y143/H143/J143+Y144/H144/J144+Y145/H145/J145+Y146/H146/J146+Y147/H147/J147+Y148/H148/J148+Y149/H149/J149+Y150/H150/J150+Y154/H154/J154+Y155/H155/J155+Y156/H156/J156+Y160/H160/J160+Y165/H165/J165+Y166/H166/J166+Y170/H170/J170+Y171/H171/J171+Y175/H175/J175+Y176/H176/J176+Y177/H177/J177+Y178/H178/J178+Y179/H179/J179+Y180/H180/J180+Y181/H181/J181+Y182/H182/J182+Y186/H186/J186+Y187/H187/J187+Y188/H188/J188+Y189/H189/J189+Y190/H190/J190+Y191/H191/J191+Y192/H192/J192+Y193/H193/J193+Y194/H194/J194+Y198/H198/J198+Y199/H199/J199+Y204/H204/J204+Y205/H205/J205+Y206/H206/J206+Y207/H207/J207+Y208/H208/J208+Y209/H209/J209+Y210/H210/J210+Y211/H211/J211+Y212/H212/J212+Y213/H213/J213+Y217/H217/J217+Y221/H221/J221+Y225/H225/J225+Y226/H226/J226+Y227/H227/J227+Y228/H228/J228+Y229/H229/J229+Y234/H234/J234+Y235/H235/J235+Y236/H236/J236+Y237/H237/J237+Y238/H238/J238+Y243/H243/J243+Y244/H244/J244+Y245/H245/J245+Y246/H246/J246+Y251/H251/J251+Y252/H252/J252+Y253/H253/J253+Y258/H258/J258+Y259/H259/J259+Y263/H263/J263+Y268/H268/J268+Y273/H273/J273+Y274/H274/J274+Y275/H275/J275+Y276/H276/J276+Y277/H277/J277+Y278/H278/J278+Y282/H282/J282+Y283/H283/J283+Y284/H284/J284+Y285/H285/J285+Y286/H286/J286+Y287/H287/J287+Y288/H288/J288+Y292/H292/J292+Y293/H293/J293+Y294/H294/J294+Y295/H295/J295+Y296/H296/J296+Y300/H300/J300+Y301/H301/J301+Y302/H302/J302+Y306/H306/J306+Y307/H307/J307+Y308/H308/J308+Y309/H309/J309+Y313/H313/J313+Y314/H314/J314+Y315/H315/J315+Y320/H320/J320+Y321/H321/J321+Y322/H322/J322+Y328/H328/J328+Y329/H329/J329+Y330/H330/J330+Y331/H331/J331+Y332/H332/J332+Y333/H333/J333+Y334/H334/J334+Y338/H338/J338+Y339/H339/J339+Y343/H343/J343+Y344/H344/J344+Y348/H348/J348+Y353/H353/J353+Y354/H354/J354+Y358/H358/J358+Y359/H359/J359+Y363/H363/J363+Y364/H364/J364+Y370/H370/J370+Y371/H371/J371+Y372/H372/J372+Y373/H373/J373+Y374/H374/J374+Y375/H375/J375+Y376/H376/J376+Y377/H377/J377+Y378/H378/J378+Y379/H379/J379+Y383/H383/J383+Y384/H384/J384+Y389/H389/J389+Y393/H393/J393+Y394/H394/J394+Y395/H395/J395+Y396/H396/J396+Y401/H401/J401+Y407/H407/J407+Y408/H408/J408+Y409/H409/J409+Y410/H410/J410+Y411/H411/J411+Y412/H412/J412+Y413/H413/J413+Y414/H414/J414+Y415/H415/J415+Y416/H416/J416+Y417/H417/J417+Y418/H418/J418+Y422/H422/J422+Y423/H423/J423+Y424/H424/J424+Y428/H428/J428+Y429/H429/J429+Y430/H430/J430+Y431/H431/J431+Y432/H432/J432+Y433/H433/J433+Y437/H437/J437+Y438/H438/J438+Y439/H439/J439+Y445/H445/J445+Y446/H446/J446+Y447/H447/J447+Y448/H448/J448+Y452/H452/J452+Y453/H453/J453+Y454/H454/J454+Y458/H458/J458+Y459/H459/J459+Y463/H463/J463+Y467/H467/J467+Y468/H468/J468+Y473/H473/J473,0)</f>
        <v>28</v>
      </c>
    </row>
    <row r="479" spans="1:2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7"/>
      <c r="P479" s="20" t="s">
        <v>774</v>
      </c>
      <c r="Q479" s="21"/>
      <c r="R479" s="21"/>
      <c r="S479" s="21"/>
      <c r="T479" s="21"/>
      <c r="U479" s="21"/>
      <c r="V479" s="22"/>
      <c r="W479" s="9" t="s">
        <v>26</v>
      </c>
      <c r="Y479" s="12">
        <f>GrossWeightTotalR+PalletQtyTotalR*25</f>
        <v>0</v>
      </c>
    </row>
    <row r="480" spans="1:2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7"/>
      <c r="P480" s="20" t="s">
        <v>775</v>
      </c>
      <c r="Q480" s="21"/>
      <c r="R480" s="21"/>
      <c r="S480" s="21"/>
      <c r="T480" s="21"/>
      <c r="U480" s="21"/>
      <c r="V480" s="22"/>
      <c r="W480" s="9" t="s">
        <v>773</v>
      </c>
      <c r="Y480" s="12">
        <f>IFERROR(Y7+Y15+Y19+Y27+Y31+Y41+Y47+Y53+Y61+Y66+Y73+Y80+Y88+Y94+Y101+Y105+Y111+Y116+Y121+Y127+Y133+Y139+Y151+Y157+Y161+Y167+Y172+Y183+Y195+Y200+Y214+Y218+Y222+Y230+Y239+Y247+Y254+Y260+Y264+Y269+Y279+Y289+Y297+Y303+Y310+Y316+Y323+Y335+Y340+Y345+Y349+Y355+Y360+Y365+Y380+Y385+Y390+Y397+Y402+Y419+Y425+Y434+Y440+Y449+Y455+Y460+Y464+Y469+Y474,"0")</f>
        <v>1335</v>
      </c>
    </row>
    <row r="481" spans="1:2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7"/>
      <c r="P481" s="20" t="s">
        <v>776</v>
      </c>
      <c r="Q481" s="21"/>
      <c r="R481" s="21"/>
      <c r="S481" s="21"/>
      <c r="T481" s="21"/>
      <c r="U481" s="21"/>
      <c r="V481" s="22"/>
      <c r="W481" s="10" t="s">
        <v>777</v>
      </c>
      <c r="Y481" s="9"/>
    </row>
  </sheetData>
  <autoFilter ref="A1:Y481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</autoFilter>
  <mergeCells count="700">
    <mergeCell ref="W1:W2"/>
    <mergeCell ref="D6:E6"/>
    <mergeCell ref="P6:T6"/>
    <mergeCell ref="H1:H2"/>
    <mergeCell ref="I1:I2"/>
    <mergeCell ref="J1:J2"/>
    <mergeCell ref="K1:K2"/>
    <mergeCell ref="L1:L2"/>
    <mergeCell ref="M1:M2"/>
    <mergeCell ref="D1:E2"/>
    <mergeCell ref="F1:F2"/>
    <mergeCell ref="G1:G2"/>
    <mergeCell ref="A7:O8"/>
    <mergeCell ref="P7:V7"/>
    <mergeCell ref="P8:V8"/>
    <mergeCell ref="D10:E10"/>
    <mergeCell ref="P10:T10"/>
    <mergeCell ref="D11:E11"/>
    <mergeCell ref="P11:T11"/>
    <mergeCell ref="N1:N2"/>
    <mergeCell ref="O1:O2"/>
    <mergeCell ref="P1:T2"/>
    <mergeCell ref="U1:V1"/>
    <mergeCell ref="A1:A2"/>
    <mergeCell ref="B1:B2"/>
    <mergeCell ref="C1:C2"/>
    <mergeCell ref="A15:O16"/>
    <mergeCell ref="P15:V15"/>
    <mergeCell ref="P16:V16"/>
    <mergeCell ref="D18:E18"/>
    <mergeCell ref="P18:T18"/>
    <mergeCell ref="A19:O20"/>
    <mergeCell ref="P19:V19"/>
    <mergeCell ref="P20:V20"/>
    <mergeCell ref="D12:E12"/>
    <mergeCell ref="P12:T12"/>
    <mergeCell ref="D13:E13"/>
    <mergeCell ref="P13:T13"/>
    <mergeCell ref="D14:E14"/>
    <mergeCell ref="P14:T14"/>
    <mergeCell ref="A27:O28"/>
    <mergeCell ref="P27:V27"/>
    <mergeCell ref="P28:V28"/>
    <mergeCell ref="D30:E30"/>
    <mergeCell ref="P30:T30"/>
    <mergeCell ref="A31:O32"/>
    <mergeCell ref="P31:V31"/>
    <mergeCell ref="P32:V32"/>
    <mergeCell ref="D24:E24"/>
    <mergeCell ref="P24:T24"/>
    <mergeCell ref="D25:E25"/>
    <mergeCell ref="P25:T25"/>
    <mergeCell ref="D26:E26"/>
    <mergeCell ref="P26:T26"/>
    <mergeCell ref="D38:E38"/>
    <mergeCell ref="P38:T38"/>
    <mergeCell ref="D39:E39"/>
    <mergeCell ref="P39:T39"/>
    <mergeCell ref="D40:E40"/>
    <mergeCell ref="P40:T40"/>
    <mergeCell ref="D35:E35"/>
    <mergeCell ref="P35:T35"/>
    <mergeCell ref="D36:E36"/>
    <mergeCell ref="P36:T36"/>
    <mergeCell ref="D37:E37"/>
    <mergeCell ref="P37:T37"/>
    <mergeCell ref="D46:E46"/>
    <mergeCell ref="P46:T46"/>
    <mergeCell ref="A47:O48"/>
    <mergeCell ref="P47:V47"/>
    <mergeCell ref="P48:V48"/>
    <mergeCell ref="D50:E50"/>
    <mergeCell ref="P50:T50"/>
    <mergeCell ref="A41:O42"/>
    <mergeCell ref="P41:V41"/>
    <mergeCell ref="P42:V42"/>
    <mergeCell ref="D44:E44"/>
    <mergeCell ref="P44:T44"/>
    <mergeCell ref="D45:E45"/>
    <mergeCell ref="P45:T45"/>
    <mergeCell ref="D56:E56"/>
    <mergeCell ref="P56:T56"/>
    <mergeCell ref="D57:E57"/>
    <mergeCell ref="P57:T57"/>
    <mergeCell ref="D58:E58"/>
    <mergeCell ref="P58:T58"/>
    <mergeCell ref="D51:E51"/>
    <mergeCell ref="P51:T51"/>
    <mergeCell ref="D52:E52"/>
    <mergeCell ref="P52:T52"/>
    <mergeCell ref="A53:O54"/>
    <mergeCell ref="P53:V53"/>
    <mergeCell ref="P54:V54"/>
    <mergeCell ref="D64:E64"/>
    <mergeCell ref="P64:T64"/>
    <mergeCell ref="D65:E65"/>
    <mergeCell ref="P65:T65"/>
    <mergeCell ref="A66:O67"/>
    <mergeCell ref="P66:V66"/>
    <mergeCell ref="P67:V67"/>
    <mergeCell ref="D59:E59"/>
    <mergeCell ref="P59:T59"/>
    <mergeCell ref="D60:E60"/>
    <mergeCell ref="P60:T60"/>
    <mergeCell ref="A61:O62"/>
    <mergeCell ref="P61:V61"/>
    <mergeCell ref="P62:V62"/>
    <mergeCell ref="A73:O74"/>
    <mergeCell ref="P73:V73"/>
    <mergeCell ref="P74:V74"/>
    <mergeCell ref="D76:E76"/>
    <mergeCell ref="P76:T76"/>
    <mergeCell ref="D77:E77"/>
    <mergeCell ref="P77:T77"/>
    <mergeCell ref="D70:E70"/>
    <mergeCell ref="P70:T70"/>
    <mergeCell ref="D71:E71"/>
    <mergeCell ref="P71:T71"/>
    <mergeCell ref="D72:E72"/>
    <mergeCell ref="P72:T72"/>
    <mergeCell ref="D84:E84"/>
    <mergeCell ref="P84:T84"/>
    <mergeCell ref="D85:E85"/>
    <mergeCell ref="P85:T85"/>
    <mergeCell ref="D86:E86"/>
    <mergeCell ref="P86:T86"/>
    <mergeCell ref="D78:E78"/>
    <mergeCell ref="P78:T78"/>
    <mergeCell ref="D79:E79"/>
    <mergeCell ref="P79:T79"/>
    <mergeCell ref="A80:O81"/>
    <mergeCell ref="P80:V80"/>
    <mergeCell ref="P81:V81"/>
    <mergeCell ref="D92:E92"/>
    <mergeCell ref="P92:T92"/>
    <mergeCell ref="D93:E93"/>
    <mergeCell ref="P93:T93"/>
    <mergeCell ref="A94:O95"/>
    <mergeCell ref="P94:V94"/>
    <mergeCell ref="P95:V95"/>
    <mergeCell ref="D87:E87"/>
    <mergeCell ref="P87:T87"/>
    <mergeCell ref="A88:O89"/>
    <mergeCell ref="P88:V88"/>
    <mergeCell ref="P89:V89"/>
    <mergeCell ref="D91:E91"/>
    <mergeCell ref="P91:T91"/>
    <mergeCell ref="D100:E100"/>
    <mergeCell ref="P100:T100"/>
    <mergeCell ref="A101:O102"/>
    <mergeCell ref="P101:V101"/>
    <mergeCell ref="P102:V102"/>
    <mergeCell ref="D104:E104"/>
    <mergeCell ref="P104:T104"/>
    <mergeCell ref="D97:E97"/>
    <mergeCell ref="P97:T97"/>
    <mergeCell ref="D98:E98"/>
    <mergeCell ref="P98:T98"/>
    <mergeCell ref="D99:E99"/>
    <mergeCell ref="P99:T99"/>
    <mergeCell ref="A111:O112"/>
    <mergeCell ref="P111:V111"/>
    <mergeCell ref="P112:V112"/>
    <mergeCell ref="D114:E114"/>
    <mergeCell ref="P114:T114"/>
    <mergeCell ref="D115:E115"/>
    <mergeCell ref="P115:T115"/>
    <mergeCell ref="A105:O106"/>
    <mergeCell ref="P105:V105"/>
    <mergeCell ref="P106:V106"/>
    <mergeCell ref="D109:E109"/>
    <mergeCell ref="P109:T109"/>
    <mergeCell ref="D110:E110"/>
    <mergeCell ref="P110:T110"/>
    <mergeCell ref="A121:O122"/>
    <mergeCell ref="P121:V121"/>
    <mergeCell ref="P122:V122"/>
    <mergeCell ref="D125:E125"/>
    <mergeCell ref="P125:T125"/>
    <mergeCell ref="D126:E126"/>
    <mergeCell ref="P126:T126"/>
    <mergeCell ref="A116:O117"/>
    <mergeCell ref="P116:V116"/>
    <mergeCell ref="P117:V117"/>
    <mergeCell ref="D119:E119"/>
    <mergeCell ref="P119:T119"/>
    <mergeCell ref="D120:E120"/>
    <mergeCell ref="P120:T120"/>
    <mergeCell ref="D132:E132"/>
    <mergeCell ref="P132:T132"/>
    <mergeCell ref="A133:O134"/>
    <mergeCell ref="P133:V133"/>
    <mergeCell ref="P134:V134"/>
    <mergeCell ref="D138:E138"/>
    <mergeCell ref="P138:T138"/>
    <mergeCell ref="A127:O128"/>
    <mergeCell ref="P127:V127"/>
    <mergeCell ref="P128:V128"/>
    <mergeCell ref="D130:E130"/>
    <mergeCell ref="P130:T130"/>
    <mergeCell ref="D131:E131"/>
    <mergeCell ref="P131:T131"/>
    <mergeCell ref="D144:E144"/>
    <mergeCell ref="P144:T144"/>
    <mergeCell ref="D145:E145"/>
    <mergeCell ref="P145:T145"/>
    <mergeCell ref="D146:E146"/>
    <mergeCell ref="P146:T146"/>
    <mergeCell ref="A139:O140"/>
    <mergeCell ref="P139:V139"/>
    <mergeCell ref="P140:V140"/>
    <mergeCell ref="D142:E142"/>
    <mergeCell ref="P142:T142"/>
    <mergeCell ref="D143:E143"/>
    <mergeCell ref="P143:T143"/>
    <mergeCell ref="D150:E150"/>
    <mergeCell ref="P150:T150"/>
    <mergeCell ref="A151:O152"/>
    <mergeCell ref="P151:V151"/>
    <mergeCell ref="P152:V152"/>
    <mergeCell ref="D154:E154"/>
    <mergeCell ref="P154:T154"/>
    <mergeCell ref="D147:E147"/>
    <mergeCell ref="P147:T147"/>
    <mergeCell ref="D148:E148"/>
    <mergeCell ref="P148:T148"/>
    <mergeCell ref="D149:E149"/>
    <mergeCell ref="P149:T149"/>
    <mergeCell ref="D160:E160"/>
    <mergeCell ref="P160:T160"/>
    <mergeCell ref="A161:O162"/>
    <mergeCell ref="P161:V161"/>
    <mergeCell ref="P162:V162"/>
    <mergeCell ref="D165:E165"/>
    <mergeCell ref="P165:T165"/>
    <mergeCell ref="D155:E155"/>
    <mergeCell ref="P155:T155"/>
    <mergeCell ref="D156:E156"/>
    <mergeCell ref="P156:T156"/>
    <mergeCell ref="A157:O158"/>
    <mergeCell ref="P157:V157"/>
    <mergeCell ref="P158:V158"/>
    <mergeCell ref="D171:E171"/>
    <mergeCell ref="P171:T171"/>
    <mergeCell ref="A172:O173"/>
    <mergeCell ref="P172:V172"/>
    <mergeCell ref="P173:V173"/>
    <mergeCell ref="D175:E175"/>
    <mergeCell ref="P175:T175"/>
    <mergeCell ref="D166:E166"/>
    <mergeCell ref="P166:T166"/>
    <mergeCell ref="A167:O168"/>
    <mergeCell ref="P167:V167"/>
    <mergeCell ref="P168:V168"/>
    <mergeCell ref="D170:E170"/>
    <mergeCell ref="P170:T170"/>
    <mergeCell ref="D179:E179"/>
    <mergeCell ref="P179:T179"/>
    <mergeCell ref="D180:E180"/>
    <mergeCell ref="P180:T180"/>
    <mergeCell ref="D181:E181"/>
    <mergeCell ref="P181:T181"/>
    <mergeCell ref="D176:E176"/>
    <mergeCell ref="P176:T176"/>
    <mergeCell ref="D177:E177"/>
    <mergeCell ref="P177:T177"/>
    <mergeCell ref="D178:E178"/>
    <mergeCell ref="P178:T178"/>
    <mergeCell ref="D187:E187"/>
    <mergeCell ref="P187:T187"/>
    <mergeCell ref="D188:E188"/>
    <mergeCell ref="P188:T188"/>
    <mergeCell ref="D189:E189"/>
    <mergeCell ref="P189:T189"/>
    <mergeCell ref="D182:E182"/>
    <mergeCell ref="P182:T182"/>
    <mergeCell ref="A183:O184"/>
    <mergeCell ref="P183:V183"/>
    <mergeCell ref="P184:V184"/>
    <mergeCell ref="D186:E186"/>
    <mergeCell ref="P186:T186"/>
    <mergeCell ref="D193:E193"/>
    <mergeCell ref="P193:T193"/>
    <mergeCell ref="D194:E194"/>
    <mergeCell ref="P194:T194"/>
    <mergeCell ref="A195:O196"/>
    <mergeCell ref="P195:V195"/>
    <mergeCell ref="P196:V196"/>
    <mergeCell ref="D190:E190"/>
    <mergeCell ref="P190:T190"/>
    <mergeCell ref="D191:E191"/>
    <mergeCell ref="P191:T191"/>
    <mergeCell ref="D192:E192"/>
    <mergeCell ref="P192:T192"/>
    <mergeCell ref="D204:E204"/>
    <mergeCell ref="P204:T204"/>
    <mergeCell ref="D205:E205"/>
    <mergeCell ref="P205:T205"/>
    <mergeCell ref="D206:E206"/>
    <mergeCell ref="P206:T206"/>
    <mergeCell ref="D198:E198"/>
    <mergeCell ref="P198:T198"/>
    <mergeCell ref="D199:E199"/>
    <mergeCell ref="P199:T199"/>
    <mergeCell ref="A200:O201"/>
    <mergeCell ref="P200:V200"/>
    <mergeCell ref="P201:V201"/>
    <mergeCell ref="D210:E210"/>
    <mergeCell ref="P210:T210"/>
    <mergeCell ref="D211:E211"/>
    <mergeCell ref="P211:T211"/>
    <mergeCell ref="D212:E212"/>
    <mergeCell ref="P212:T212"/>
    <mergeCell ref="D207:E207"/>
    <mergeCell ref="P207:T207"/>
    <mergeCell ref="D208:E208"/>
    <mergeCell ref="P208:T208"/>
    <mergeCell ref="D209:E209"/>
    <mergeCell ref="P209:T209"/>
    <mergeCell ref="A218:O219"/>
    <mergeCell ref="P218:V218"/>
    <mergeCell ref="P219:V219"/>
    <mergeCell ref="D221:E221"/>
    <mergeCell ref="P221:T221"/>
    <mergeCell ref="A222:O223"/>
    <mergeCell ref="P222:V222"/>
    <mergeCell ref="P223:V223"/>
    <mergeCell ref="D213:E213"/>
    <mergeCell ref="P213:T213"/>
    <mergeCell ref="A214:O215"/>
    <mergeCell ref="P214:V214"/>
    <mergeCell ref="P215:V215"/>
    <mergeCell ref="D217:E217"/>
    <mergeCell ref="P217:T217"/>
    <mergeCell ref="D228:E228"/>
    <mergeCell ref="P228:T228"/>
    <mergeCell ref="D229:E229"/>
    <mergeCell ref="P229:T229"/>
    <mergeCell ref="A230:O231"/>
    <mergeCell ref="P230:V230"/>
    <mergeCell ref="P231:V231"/>
    <mergeCell ref="D225:E225"/>
    <mergeCell ref="P225:T225"/>
    <mergeCell ref="D226:E226"/>
    <mergeCell ref="P226:T226"/>
    <mergeCell ref="D227:E227"/>
    <mergeCell ref="P227:T227"/>
    <mergeCell ref="D237:E237"/>
    <mergeCell ref="P237:T237"/>
    <mergeCell ref="D238:E238"/>
    <mergeCell ref="P238:T238"/>
    <mergeCell ref="A239:O240"/>
    <mergeCell ref="P239:V239"/>
    <mergeCell ref="P240:V240"/>
    <mergeCell ref="D234:E234"/>
    <mergeCell ref="P234:T234"/>
    <mergeCell ref="D235:E235"/>
    <mergeCell ref="P235:T235"/>
    <mergeCell ref="D236:E236"/>
    <mergeCell ref="P236:T236"/>
    <mergeCell ref="D246:E246"/>
    <mergeCell ref="P246:T246"/>
    <mergeCell ref="A247:O248"/>
    <mergeCell ref="P247:V247"/>
    <mergeCell ref="P248:V248"/>
    <mergeCell ref="D251:E251"/>
    <mergeCell ref="P251:T251"/>
    <mergeCell ref="D243:E243"/>
    <mergeCell ref="P243:T243"/>
    <mergeCell ref="D244:E244"/>
    <mergeCell ref="P244:T244"/>
    <mergeCell ref="D245:E245"/>
    <mergeCell ref="P245:T245"/>
    <mergeCell ref="D258:E258"/>
    <mergeCell ref="P258:T258"/>
    <mergeCell ref="D259:E259"/>
    <mergeCell ref="P259:T259"/>
    <mergeCell ref="A260:O261"/>
    <mergeCell ref="P260:V260"/>
    <mergeCell ref="P261:V261"/>
    <mergeCell ref="D252:E252"/>
    <mergeCell ref="P252:T252"/>
    <mergeCell ref="D253:E253"/>
    <mergeCell ref="P253:T253"/>
    <mergeCell ref="A254:O255"/>
    <mergeCell ref="P254:V254"/>
    <mergeCell ref="P255:V255"/>
    <mergeCell ref="A269:O270"/>
    <mergeCell ref="P269:V269"/>
    <mergeCell ref="P270:V270"/>
    <mergeCell ref="D273:E273"/>
    <mergeCell ref="P273:T273"/>
    <mergeCell ref="D274:E274"/>
    <mergeCell ref="P274:T274"/>
    <mergeCell ref="D263:E263"/>
    <mergeCell ref="P263:T263"/>
    <mergeCell ref="A264:O265"/>
    <mergeCell ref="P264:V264"/>
    <mergeCell ref="P265:V265"/>
    <mergeCell ref="D268:E268"/>
    <mergeCell ref="P268:T268"/>
    <mergeCell ref="D278:E278"/>
    <mergeCell ref="P278:T278"/>
    <mergeCell ref="A279:O280"/>
    <mergeCell ref="P279:V279"/>
    <mergeCell ref="P280:V280"/>
    <mergeCell ref="D282:E282"/>
    <mergeCell ref="P282:T282"/>
    <mergeCell ref="D275:E275"/>
    <mergeCell ref="P275:T275"/>
    <mergeCell ref="D276:E276"/>
    <mergeCell ref="P276:T276"/>
    <mergeCell ref="D277:E277"/>
    <mergeCell ref="P277:T277"/>
    <mergeCell ref="D286:E286"/>
    <mergeCell ref="P286:T286"/>
    <mergeCell ref="D287:E287"/>
    <mergeCell ref="P287:T287"/>
    <mergeCell ref="D288:E288"/>
    <mergeCell ref="P288:T288"/>
    <mergeCell ref="D283:E283"/>
    <mergeCell ref="P283:T283"/>
    <mergeCell ref="D284:E284"/>
    <mergeCell ref="P284:T284"/>
    <mergeCell ref="D285:E285"/>
    <mergeCell ref="P285:T285"/>
    <mergeCell ref="D294:E294"/>
    <mergeCell ref="P294:T294"/>
    <mergeCell ref="D295:E295"/>
    <mergeCell ref="P295:T295"/>
    <mergeCell ref="D296:E296"/>
    <mergeCell ref="P296:T296"/>
    <mergeCell ref="A289:O290"/>
    <mergeCell ref="P289:V289"/>
    <mergeCell ref="P290:V290"/>
    <mergeCell ref="D292:E292"/>
    <mergeCell ref="P292:T292"/>
    <mergeCell ref="D293:E293"/>
    <mergeCell ref="P293:T293"/>
    <mergeCell ref="D302:E302"/>
    <mergeCell ref="P302:T302"/>
    <mergeCell ref="A303:O304"/>
    <mergeCell ref="P303:V303"/>
    <mergeCell ref="P304:V304"/>
    <mergeCell ref="D306:E306"/>
    <mergeCell ref="P306:T306"/>
    <mergeCell ref="A297:O298"/>
    <mergeCell ref="P297:V297"/>
    <mergeCell ref="P298:V298"/>
    <mergeCell ref="D300:E300"/>
    <mergeCell ref="P300:T300"/>
    <mergeCell ref="D301:E301"/>
    <mergeCell ref="P301:T301"/>
    <mergeCell ref="A310:O311"/>
    <mergeCell ref="P310:V310"/>
    <mergeCell ref="P311:V311"/>
    <mergeCell ref="D313:E313"/>
    <mergeCell ref="P313:T313"/>
    <mergeCell ref="D314:E314"/>
    <mergeCell ref="P314:T314"/>
    <mergeCell ref="D307:E307"/>
    <mergeCell ref="P307:T307"/>
    <mergeCell ref="D308:E308"/>
    <mergeCell ref="P308:T308"/>
    <mergeCell ref="D309:E309"/>
    <mergeCell ref="P309:T309"/>
    <mergeCell ref="D321:E321"/>
    <mergeCell ref="P321:T321"/>
    <mergeCell ref="D322:E322"/>
    <mergeCell ref="P322:T322"/>
    <mergeCell ref="A323:O324"/>
    <mergeCell ref="P323:V323"/>
    <mergeCell ref="P324:V324"/>
    <mergeCell ref="D315:E315"/>
    <mergeCell ref="P315:T315"/>
    <mergeCell ref="A316:O317"/>
    <mergeCell ref="P316:V316"/>
    <mergeCell ref="P317:V317"/>
    <mergeCell ref="D320:E320"/>
    <mergeCell ref="P320:T320"/>
    <mergeCell ref="D331:E331"/>
    <mergeCell ref="P331:T331"/>
    <mergeCell ref="D332:E332"/>
    <mergeCell ref="P332:T332"/>
    <mergeCell ref="D333:E333"/>
    <mergeCell ref="P333:T333"/>
    <mergeCell ref="D328:E328"/>
    <mergeCell ref="P328:T328"/>
    <mergeCell ref="D329:E329"/>
    <mergeCell ref="P329:T329"/>
    <mergeCell ref="D330:E330"/>
    <mergeCell ref="P330:T330"/>
    <mergeCell ref="D339:E339"/>
    <mergeCell ref="P339:T339"/>
    <mergeCell ref="A340:O341"/>
    <mergeCell ref="P340:V340"/>
    <mergeCell ref="P341:V341"/>
    <mergeCell ref="D343:E343"/>
    <mergeCell ref="P343:T343"/>
    <mergeCell ref="D334:E334"/>
    <mergeCell ref="P334:T334"/>
    <mergeCell ref="A335:O336"/>
    <mergeCell ref="P335:V335"/>
    <mergeCell ref="P336:V336"/>
    <mergeCell ref="D338:E338"/>
    <mergeCell ref="P338:T338"/>
    <mergeCell ref="A349:O350"/>
    <mergeCell ref="P349:V349"/>
    <mergeCell ref="P350:V350"/>
    <mergeCell ref="D353:E353"/>
    <mergeCell ref="P353:T353"/>
    <mergeCell ref="D354:E354"/>
    <mergeCell ref="P354:T354"/>
    <mergeCell ref="D344:E344"/>
    <mergeCell ref="P344:T344"/>
    <mergeCell ref="A345:O346"/>
    <mergeCell ref="P345:V345"/>
    <mergeCell ref="P346:V346"/>
    <mergeCell ref="D348:E348"/>
    <mergeCell ref="P348:T348"/>
    <mergeCell ref="A360:O361"/>
    <mergeCell ref="P360:V360"/>
    <mergeCell ref="P361:V361"/>
    <mergeCell ref="D363:E363"/>
    <mergeCell ref="P363:T363"/>
    <mergeCell ref="D364:E364"/>
    <mergeCell ref="P364:T364"/>
    <mergeCell ref="A355:O356"/>
    <mergeCell ref="P355:V355"/>
    <mergeCell ref="P356:V356"/>
    <mergeCell ref="D358:E358"/>
    <mergeCell ref="P358:T358"/>
    <mergeCell ref="D359:E359"/>
    <mergeCell ref="P359:T359"/>
    <mergeCell ref="D372:E372"/>
    <mergeCell ref="P372:T372"/>
    <mergeCell ref="D373:E373"/>
    <mergeCell ref="P373:T373"/>
    <mergeCell ref="D374:E374"/>
    <mergeCell ref="P374:T374"/>
    <mergeCell ref="A365:O366"/>
    <mergeCell ref="P365:V365"/>
    <mergeCell ref="P366:V366"/>
    <mergeCell ref="D370:E370"/>
    <mergeCell ref="P370:T370"/>
    <mergeCell ref="D371:E371"/>
    <mergeCell ref="P371:T371"/>
    <mergeCell ref="D378:E378"/>
    <mergeCell ref="P378:T378"/>
    <mergeCell ref="D379:E379"/>
    <mergeCell ref="P379:T379"/>
    <mergeCell ref="A380:O381"/>
    <mergeCell ref="P380:V380"/>
    <mergeCell ref="P381:V381"/>
    <mergeCell ref="D375:E375"/>
    <mergeCell ref="P375:T375"/>
    <mergeCell ref="D376:E376"/>
    <mergeCell ref="P376:T376"/>
    <mergeCell ref="D377:E377"/>
    <mergeCell ref="P377:T377"/>
    <mergeCell ref="D389:E389"/>
    <mergeCell ref="P389:T389"/>
    <mergeCell ref="A390:O391"/>
    <mergeCell ref="P390:V390"/>
    <mergeCell ref="P391:V391"/>
    <mergeCell ref="D393:E393"/>
    <mergeCell ref="P393:T393"/>
    <mergeCell ref="D383:E383"/>
    <mergeCell ref="P383:T383"/>
    <mergeCell ref="D384:E384"/>
    <mergeCell ref="P384:T384"/>
    <mergeCell ref="A385:O386"/>
    <mergeCell ref="P385:V385"/>
    <mergeCell ref="P386:V386"/>
    <mergeCell ref="A397:O398"/>
    <mergeCell ref="P397:V397"/>
    <mergeCell ref="P398:V398"/>
    <mergeCell ref="D401:E401"/>
    <mergeCell ref="P401:T401"/>
    <mergeCell ref="A402:O403"/>
    <mergeCell ref="P402:V402"/>
    <mergeCell ref="P403:V403"/>
    <mergeCell ref="D394:E394"/>
    <mergeCell ref="P394:T394"/>
    <mergeCell ref="D395:E395"/>
    <mergeCell ref="P395:T395"/>
    <mergeCell ref="D396:E396"/>
    <mergeCell ref="P396:T396"/>
    <mergeCell ref="D410:E410"/>
    <mergeCell ref="P410:T410"/>
    <mergeCell ref="D411:E411"/>
    <mergeCell ref="P411:T411"/>
    <mergeCell ref="D412:E412"/>
    <mergeCell ref="P412:T412"/>
    <mergeCell ref="D407:E407"/>
    <mergeCell ref="P407:T407"/>
    <mergeCell ref="D408:E408"/>
    <mergeCell ref="P408:T408"/>
    <mergeCell ref="D409:E409"/>
    <mergeCell ref="P409:T409"/>
    <mergeCell ref="D416:E416"/>
    <mergeCell ref="P416:T416"/>
    <mergeCell ref="D417:E417"/>
    <mergeCell ref="P417:T417"/>
    <mergeCell ref="D418:E418"/>
    <mergeCell ref="P418:T418"/>
    <mergeCell ref="D413:E413"/>
    <mergeCell ref="P413:T413"/>
    <mergeCell ref="D414:E414"/>
    <mergeCell ref="P414:T414"/>
    <mergeCell ref="D415:E415"/>
    <mergeCell ref="P415:T415"/>
    <mergeCell ref="D424:E424"/>
    <mergeCell ref="P424:T424"/>
    <mergeCell ref="A425:O426"/>
    <mergeCell ref="P425:V425"/>
    <mergeCell ref="P426:V426"/>
    <mergeCell ref="D428:E428"/>
    <mergeCell ref="P428:T428"/>
    <mergeCell ref="A419:O420"/>
    <mergeCell ref="P419:V419"/>
    <mergeCell ref="P420:V420"/>
    <mergeCell ref="D422:E422"/>
    <mergeCell ref="P422:T422"/>
    <mergeCell ref="D423:E423"/>
    <mergeCell ref="P423:T423"/>
    <mergeCell ref="D432:E432"/>
    <mergeCell ref="P432:T432"/>
    <mergeCell ref="D433:E433"/>
    <mergeCell ref="P433:T433"/>
    <mergeCell ref="A434:O435"/>
    <mergeCell ref="P434:V434"/>
    <mergeCell ref="P435:V435"/>
    <mergeCell ref="D429:E429"/>
    <mergeCell ref="P429:T429"/>
    <mergeCell ref="D430:E430"/>
    <mergeCell ref="P430:T430"/>
    <mergeCell ref="D431:E431"/>
    <mergeCell ref="P431:T431"/>
    <mergeCell ref="A440:O441"/>
    <mergeCell ref="P440:V440"/>
    <mergeCell ref="P441:V441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52:E452"/>
    <mergeCell ref="P452:T452"/>
    <mergeCell ref="D453:E453"/>
    <mergeCell ref="P453:T453"/>
    <mergeCell ref="D454:E454"/>
    <mergeCell ref="P454:T454"/>
    <mergeCell ref="D447:E447"/>
    <mergeCell ref="P447:T447"/>
    <mergeCell ref="D448:E448"/>
    <mergeCell ref="P448:T448"/>
    <mergeCell ref="A449:O450"/>
    <mergeCell ref="P449:V449"/>
    <mergeCell ref="P450:V450"/>
    <mergeCell ref="P463:T463"/>
    <mergeCell ref="A464:O465"/>
    <mergeCell ref="P464:V464"/>
    <mergeCell ref="P465:V465"/>
    <mergeCell ref="A455:O456"/>
    <mergeCell ref="P455:V455"/>
    <mergeCell ref="P456:V456"/>
    <mergeCell ref="D458:E458"/>
    <mergeCell ref="P458:T458"/>
    <mergeCell ref="D459:E459"/>
    <mergeCell ref="P459:T459"/>
    <mergeCell ref="P480:V480"/>
    <mergeCell ref="P481:V481"/>
    <mergeCell ref="Y1:Y2"/>
    <mergeCell ref="D473:E473"/>
    <mergeCell ref="P473:T473"/>
    <mergeCell ref="A474:O475"/>
    <mergeCell ref="P474:V474"/>
    <mergeCell ref="P475:V475"/>
    <mergeCell ref="A476:O481"/>
    <mergeCell ref="P476:V476"/>
    <mergeCell ref="P477:V477"/>
    <mergeCell ref="P478:V478"/>
    <mergeCell ref="P479:V479"/>
    <mergeCell ref="D467:E467"/>
    <mergeCell ref="P467:T467"/>
    <mergeCell ref="D468:E468"/>
    <mergeCell ref="P468:T468"/>
    <mergeCell ref="A469:O470"/>
    <mergeCell ref="P469:V469"/>
    <mergeCell ref="P470:V470"/>
    <mergeCell ref="A460:O461"/>
    <mergeCell ref="P460:V460"/>
    <mergeCell ref="P461:V461"/>
    <mergeCell ref="D463:E4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DELL</cp:lastModifiedBy>
  <dcterms:created xsi:type="dcterms:W3CDTF">2015-06-05T18:19:34Z</dcterms:created>
  <dcterms:modified xsi:type="dcterms:W3CDTF">2025-10-30T13:21:05Z</dcterms:modified>
</cp:coreProperties>
</file>