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EBA9B3FD-D001-48BD-A925-417A6543AF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N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N258" i="2"/>
  <c r="BM258" i="2"/>
  <c r="Z258" i="2"/>
  <c r="Y258" i="2"/>
  <c r="BP258" i="2" s="1"/>
  <c r="P258" i="2"/>
  <c r="BO257" i="2"/>
  <c r="BM257" i="2"/>
  <c r="Z257" i="2"/>
  <c r="Y257" i="2"/>
  <c r="BN257" i="2" s="1"/>
  <c r="P257" i="2"/>
  <c r="X255" i="2"/>
  <c r="X254" i="2"/>
  <c r="BO253" i="2"/>
  <c r="BM253" i="2"/>
  <c r="Z253" i="2"/>
  <c r="Z254" i="2" s="1"/>
  <c r="Y253" i="2"/>
  <c r="BP253" i="2" s="1"/>
  <c r="P253" i="2"/>
  <c r="BO252" i="2"/>
  <c r="BM252" i="2"/>
  <c r="Z252" i="2"/>
  <c r="Y252" i="2"/>
  <c r="Y254" i="2" s="1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BN240" i="2" s="1"/>
  <c r="P240" i="2"/>
  <c r="X238" i="2"/>
  <c r="X237" i="2"/>
  <c r="BO236" i="2"/>
  <c r="BM236" i="2"/>
  <c r="Z236" i="2"/>
  <c r="Z237" i="2" s="1"/>
  <c r="Y236" i="2"/>
  <c r="Y238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Z219" i="2" s="1"/>
  <c r="Y217" i="2"/>
  <c r="P217" i="2"/>
  <c r="X214" i="2"/>
  <c r="X213" i="2"/>
  <c r="BO212" i="2"/>
  <c r="BM212" i="2"/>
  <c r="Z212" i="2"/>
  <c r="Y212" i="2"/>
  <c r="BN212" i="2" s="1"/>
  <c r="P212" i="2"/>
  <c r="BP211" i="2"/>
  <c r="BO211" i="2"/>
  <c r="BN211" i="2"/>
  <c r="BM211" i="2"/>
  <c r="Z211" i="2"/>
  <c r="Y211" i="2"/>
  <c r="P211" i="2"/>
  <c r="BO210" i="2"/>
  <c r="BM210" i="2"/>
  <c r="Z210" i="2"/>
  <c r="Y210" i="2"/>
  <c r="Y214" i="2" s="1"/>
  <c r="P210" i="2"/>
  <c r="X208" i="2"/>
  <c r="Z207" i="2"/>
  <c r="X207" i="2"/>
  <c r="BO206" i="2"/>
  <c r="BM206" i="2"/>
  <c r="Z206" i="2"/>
  <c r="Y206" i="2"/>
  <c r="Y207" i="2" s="1"/>
  <c r="P206" i="2"/>
  <c r="X203" i="2"/>
  <c r="X202" i="2"/>
  <c r="BO201" i="2"/>
  <c r="BM201" i="2"/>
  <c r="Z201" i="2"/>
  <c r="Z202" i="2" s="1"/>
  <c r="Y201" i="2"/>
  <c r="BN201" i="2" s="1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Z197" i="2" s="1"/>
  <c r="Y192" i="2"/>
  <c r="BP192" i="2" s="1"/>
  <c r="P192" i="2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N185" i="2" s="1"/>
  <c r="P185" i="2"/>
  <c r="BO184" i="2"/>
  <c r="BM184" i="2"/>
  <c r="Z184" i="2"/>
  <c r="Z188" i="2" s="1"/>
  <c r="Y184" i="2"/>
  <c r="P184" i="2"/>
  <c r="X182" i="2"/>
  <c r="X181" i="2"/>
  <c r="BO180" i="2"/>
  <c r="BM180" i="2"/>
  <c r="Z180" i="2"/>
  <c r="Z181" i="2" s="1"/>
  <c r="Y180" i="2"/>
  <c r="Y181" i="2" s="1"/>
  <c r="P180" i="2"/>
  <c r="X176" i="2"/>
  <c r="Z175" i="2"/>
  <c r="X175" i="2"/>
  <c r="BO174" i="2"/>
  <c r="BM174" i="2"/>
  <c r="Z174" i="2"/>
  <c r="Y174" i="2"/>
  <c r="Y175" i="2" s="1"/>
  <c r="X172" i="2"/>
  <c r="X171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P169" i="2"/>
  <c r="BO168" i="2"/>
  <c r="BM168" i="2"/>
  <c r="Z168" i="2"/>
  <c r="Y168" i="2"/>
  <c r="Y172" i="2" s="1"/>
  <c r="P168" i="2"/>
  <c r="X164" i="2"/>
  <c r="X163" i="2"/>
  <c r="BO162" i="2"/>
  <c r="BM162" i="2"/>
  <c r="Z162" i="2"/>
  <c r="Y162" i="2"/>
  <c r="BP162" i="2" s="1"/>
  <c r="P162" i="2"/>
  <c r="BO161" i="2"/>
  <c r="BM161" i="2"/>
  <c r="Z161" i="2"/>
  <c r="Z163" i="2" s="1"/>
  <c r="Y161" i="2"/>
  <c r="BP161" i="2" s="1"/>
  <c r="P161" i="2"/>
  <c r="X157" i="2"/>
  <c r="Y156" i="2"/>
  <c r="X156" i="2"/>
  <c r="BP155" i="2"/>
  <c r="BO155" i="2"/>
  <c r="BN155" i="2"/>
  <c r="BM155" i="2"/>
  <c r="Z155" i="2"/>
  <c r="Z156" i="2" s="1"/>
  <c r="Y155" i="2"/>
  <c r="Y157" i="2" s="1"/>
  <c r="P155" i="2"/>
  <c r="X152" i="2"/>
  <c r="X151" i="2"/>
  <c r="BO150" i="2"/>
  <c r="BM150" i="2"/>
  <c r="Z150" i="2"/>
  <c r="Z151" i="2" s="1"/>
  <c r="Y150" i="2"/>
  <c r="Y151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Z141" i="2"/>
  <c r="X141" i="2"/>
  <c r="BO140" i="2"/>
  <c r="BM140" i="2"/>
  <c r="Z140" i="2"/>
  <c r="Y140" i="2"/>
  <c r="Y141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Y123" i="2"/>
  <c r="Y125" i="2" s="1"/>
  <c r="P123" i="2"/>
  <c r="BP122" i="2"/>
  <c r="BO122" i="2"/>
  <c r="BN122" i="2"/>
  <c r="BM122" i="2"/>
  <c r="Z122" i="2"/>
  <c r="Y122" i="2"/>
  <c r="P122" i="2"/>
  <c r="X119" i="2"/>
  <c r="X118" i="2"/>
  <c r="BO117" i="2"/>
  <c r="BM117" i="2"/>
  <c r="Z117" i="2"/>
  <c r="Z118" i="2" s="1"/>
  <c r="Y117" i="2"/>
  <c r="Y119" i="2" s="1"/>
  <c r="P117" i="2"/>
  <c r="X115" i="2"/>
  <c r="X114" i="2"/>
  <c r="BO113" i="2"/>
  <c r="BM113" i="2"/>
  <c r="Z113" i="2"/>
  <c r="Z114" i="2" s="1"/>
  <c r="Y113" i="2"/>
  <c r="BN113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Z110" i="2" s="1"/>
  <c r="Y102" i="2"/>
  <c r="Y110" i="2" s="1"/>
  <c r="P102" i="2"/>
  <c r="X99" i="2"/>
  <c r="X98" i="2"/>
  <c r="BO97" i="2"/>
  <c r="BM97" i="2"/>
  <c r="Z97" i="2"/>
  <c r="Y97" i="2"/>
  <c r="BN97" i="2" s="1"/>
  <c r="P97" i="2"/>
  <c r="BP96" i="2"/>
  <c r="BO96" i="2"/>
  <c r="BN96" i="2"/>
  <c r="BM96" i="2"/>
  <c r="Z96" i="2"/>
  <c r="Z98" i="2" s="1"/>
  <c r="Y96" i="2"/>
  <c r="P96" i="2"/>
  <c r="X93" i="2"/>
  <c r="X92" i="2"/>
  <c r="BO91" i="2"/>
  <c r="BM91" i="2"/>
  <c r="Z91" i="2"/>
  <c r="Y91" i="2"/>
  <c r="BP91" i="2" s="1"/>
  <c r="P91" i="2"/>
  <c r="BO90" i="2"/>
  <c r="BM90" i="2"/>
  <c r="Z90" i="2"/>
  <c r="Y90" i="2"/>
  <c r="BN90" i="2" s="1"/>
  <c r="P90" i="2"/>
  <c r="BO89" i="2"/>
  <c r="BM89" i="2"/>
  <c r="Z89" i="2"/>
  <c r="Y89" i="2"/>
  <c r="BN89" i="2" s="1"/>
  <c r="P89" i="2"/>
  <c r="BO88" i="2"/>
  <c r="BM88" i="2"/>
  <c r="Z88" i="2"/>
  <c r="Y88" i="2"/>
  <c r="BN88" i="2" s="1"/>
  <c r="P88" i="2"/>
  <c r="BP87" i="2"/>
  <c r="BO87" i="2"/>
  <c r="BN87" i="2"/>
  <c r="BM87" i="2"/>
  <c r="Z87" i="2"/>
  <c r="Y87" i="2"/>
  <c r="P87" i="2"/>
  <c r="BO86" i="2"/>
  <c r="BM86" i="2"/>
  <c r="Z86" i="2"/>
  <c r="Y86" i="2"/>
  <c r="BP86" i="2" s="1"/>
  <c r="P86" i="2"/>
  <c r="X83" i="2"/>
  <c r="X82" i="2"/>
  <c r="BO81" i="2"/>
  <c r="BM81" i="2"/>
  <c r="Z81" i="2"/>
  <c r="Z82" i="2" s="1"/>
  <c r="Y81" i="2"/>
  <c r="BP81" i="2" s="1"/>
  <c r="P81" i="2"/>
  <c r="BO80" i="2"/>
  <c r="BM80" i="2"/>
  <c r="Z80" i="2"/>
  <c r="Y80" i="2"/>
  <c r="Y82" i="2" s="1"/>
  <c r="P80" i="2"/>
  <c r="X77" i="2"/>
  <c r="X76" i="2"/>
  <c r="BO75" i="2"/>
  <c r="BM75" i="2"/>
  <c r="Z75" i="2"/>
  <c r="Z76" i="2" s="1"/>
  <c r="Y75" i="2"/>
  <c r="Y76" i="2" s="1"/>
  <c r="P75" i="2"/>
  <c r="X72" i="2"/>
  <c r="X71" i="2"/>
  <c r="BO70" i="2"/>
  <c r="BM70" i="2"/>
  <c r="Z70" i="2"/>
  <c r="Y70" i="2"/>
  <c r="BP70" i="2" s="1"/>
  <c r="P70" i="2"/>
  <c r="BO69" i="2"/>
  <c r="BM69" i="2"/>
  <c r="Z69" i="2"/>
  <c r="Z71" i="2" s="1"/>
  <c r="Y69" i="2"/>
  <c r="BP69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Y63" i="2"/>
  <c r="BN63" i="2" s="1"/>
  <c r="P63" i="2"/>
  <c r="BO62" i="2"/>
  <c r="BM62" i="2"/>
  <c r="Z62" i="2"/>
  <c r="Z65" i="2" s="1"/>
  <c r="Y62" i="2"/>
  <c r="BN62" i="2" s="1"/>
  <c r="P62" i="2"/>
  <c r="X60" i="2"/>
  <c r="X59" i="2"/>
  <c r="BO58" i="2"/>
  <c r="BM58" i="2"/>
  <c r="Z58" i="2"/>
  <c r="Y58" i="2"/>
  <c r="Y60" i="2" s="1"/>
  <c r="P58" i="2"/>
  <c r="BP57" i="2"/>
  <c r="BO57" i="2"/>
  <c r="BN57" i="2"/>
  <c r="BM57" i="2"/>
  <c r="Z57" i="2"/>
  <c r="Z59" i="2" s="1"/>
  <c r="Y57" i="2"/>
  <c r="P57" i="2"/>
  <c r="X55" i="2"/>
  <c r="X54" i="2"/>
  <c r="BO53" i="2"/>
  <c r="BM53" i="2"/>
  <c r="Z53" i="2"/>
  <c r="Z54" i="2" s="1"/>
  <c r="Y53" i="2"/>
  <c r="Y55" i="2" s="1"/>
  <c r="P53" i="2"/>
  <c r="X51" i="2"/>
  <c r="Z50" i="2"/>
  <c r="X50" i="2"/>
  <c r="BO49" i="2"/>
  <c r="BM49" i="2"/>
  <c r="Z49" i="2"/>
  <c r="Y49" i="2"/>
  <c r="Y50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7" i="2" s="1"/>
  <c r="P34" i="2"/>
  <c r="X31" i="2"/>
  <c r="X30" i="2"/>
  <c r="X279" i="2" s="1"/>
  <c r="BO29" i="2"/>
  <c r="BN29" i="2"/>
  <c r="BM29" i="2"/>
  <c r="Z29" i="2"/>
  <c r="Z30" i="2" s="1"/>
  <c r="Y29" i="2"/>
  <c r="BP29" i="2" s="1"/>
  <c r="P29" i="2"/>
  <c r="BO28" i="2"/>
  <c r="BM28" i="2"/>
  <c r="Z28" i="2"/>
  <c r="Y28" i="2"/>
  <c r="P28" i="2"/>
  <c r="Y24" i="2"/>
  <c r="X24" i="2"/>
  <c r="X23" i="2"/>
  <c r="BO22" i="2"/>
  <c r="BM22" i="2"/>
  <c r="Z22" i="2"/>
  <c r="Z23" i="2" s="1"/>
  <c r="Y22" i="2"/>
  <c r="BN22" i="2" s="1"/>
  <c r="P22" i="2"/>
  <c r="H10" i="2"/>
  <c r="A9" i="2"/>
  <c r="H9" i="2" s="1"/>
  <c r="D7" i="2"/>
  <c r="Q6" i="2"/>
  <c r="P2" i="2"/>
  <c r="BP28" i="2" l="1"/>
  <c r="Y30" i="2"/>
  <c r="Y31" i="2"/>
  <c r="X277" i="2"/>
  <c r="Z45" i="2"/>
  <c r="Y51" i="2"/>
  <c r="Y72" i="2"/>
  <c r="Y77" i="2"/>
  <c r="Y83" i="2"/>
  <c r="BP90" i="2"/>
  <c r="Z136" i="2"/>
  <c r="Y142" i="2"/>
  <c r="Y147" i="2"/>
  <c r="Y164" i="2"/>
  <c r="Y176" i="2"/>
  <c r="BP185" i="2"/>
  <c r="BP196" i="2"/>
  <c r="Y197" i="2"/>
  <c r="Y208" i="2"/>
  <c r="BP230" i="2"/>
  <c r="Y231" i="2"/>
  <c r="Z249" i="2"/>
  <c r="Y250" i="2"/>
  <c r="Y255" i="2"/>
  <c r="X276" i="2"/>
  <c r="BP22" i="2"/>
  <c r="Y23" i="2"/>
  <c r="X275" i="2"/>
  <c r="Z37" i="2"/>
  <c r="BP41" i="2"/>
  <c r="Y46" i="2"/>
  <c r="BN49" i="2"/>
  <c r="BP49" i="2"/>
  <c r="BP64" i="2"/>
  <c r="BN70" i="2"/>
  <c r="Y71" i="2"/>
  <c r="Z92" i="2"/>
  <c r="Y99" i="2"/>
  <c r="BN107" i="2"/>
  <c r="BN109" i="2"/>
  <c r="BN117" i="2"/>
  <c r="BP117" i="2"/>
  <c r="Y118" i="2"/>
  <c r="Z124" i="2"/>
  <c r="Z130" i="2"/>
  <c r="BP134" i="2"/>
  <c r="Y136" i="2"/>
  <c r="BN140" i="2"/>
  <c r="BP140" i="2"/>
  <c r="BN162" i="2"/>
  <c r="Y163" i="2"/>
  <c r="Z171" i="2"/>
  <c r="BN174" i="2"/>
  <c r="BP174" i="2"/>
  <c r="Y182" i="2"/>
  <c r="Y189" i="2"/>
  <c r="BN194" i="2"/>
  <c r="BN206" i="2"/>
  <c r="BP206" i="2"/>
  <c r="Z213" i="2"/>
  <c r="Y220" i="2"/>
  <c r="Y232" i="2"/>
  <c r="Y249" i="2"/>
  <c r="BP246" i="2"/>
  <c r="Z260" i="2"/>
  <c r="Z273" i="2"/>
  <c r="BP271" i="2"/>
  <c r="Z280" i="2"/>
  <c r="Y111" i="2"/>
  <c r="BN217" i="2"/>
  <c r="BN259" i="2"/>
  <c r="BN129" i="2"/>
  <c r="Y65" i="2"/>
  <c r="BN186" i="2"/>
  <c r="BP88" i="2"/>
  <c r="BN272" i="2"/>
  <c r="BP36" i="2"/>
  <c r="F10" i="2"/>
  <c r="BP34" i="2"/>
  <c r="BP58" i="2"/>
  <c r="BN69" i="2"/>
  <c r="Y98" i="2"/>
  <c r="BN106" i="2"/>
  <c r="Y131" i="2"/>
  <c r="BN145" i="2"/>
  <c r="BN161" i="2"/>
  <c r="BN193" i="2"/>
  <c r="Y202" i="2"/>
  <c r="BP212" i="2"/>
  <c r="Y226" i="2"/>
  <c r="Y242" i="2"/>
  <c r="BN265" i="2"/>
  <c r="BP62" i="2"/>
  <c r="BN135" i="2"/>
  <c r="BP217" i="2"/>
  <c r="BN247" i="2"/>
  <c r="BP269" i="2"/>
  <c r="BN42" i="2"/>
  <c r="BP97" i="2"/>
  <c r="BP267" i="2"/>
  <c r="Y92" i="2"/>
  <c r="BP113" i="2"/>
  <c r="BP170" i="2"/>
  <c r="BN187" i="2"/>
  <c r="BN218" i="2"/>
  <c r="BN236" i="2"/>
  <c r="BN270" i="2"/>
  <c r="Y38" i="2"/>
  <c r="Y54" i="2"/>
  <c r="BP63" i="2"/>
  <c r="BN75" i="2"/>
  <c r="BP89" i="2"/>
  <c r="Y114" i="2"/>
  <c r="Y137" i="2"/>
  <c r="Y152" i="2"/>
  <c r="BN168" i="2"/>
  <c r="Y171" i="2"/>
  <c r="BP236" i="2"/>
  <c r="BN248" i="2"/>
  <c r="BN192" i="2"/>
  <c r="BN150" i="2"/>
  <c r="J9" i="2"/>
  <c r="Y66" i="2"/>
  <c r="BN91" i="2"/>
  <c r="BP105" i="2"/>
  <c r="BN28" i="2"/>
  <c r="BN34" i="2"/>
  <c r="BP257" i="2"/>
  <c r="Y273" i="2"/>
  <c r="Y59" i="2"/>
  <c r="BN81" i="2"/>
  <c r="Y93" i="2"/>
  <c r="BP145" i="2"/>
  <c r="BN180" i="2"/>
  <c r="BN210" i="2"/>
  <c r="Y213" i="2"/>
  <c r="BN253" i="2"/>
  <c r="Y274" i="2"/>
  <c r="BN123" i="2"/>
  <c r="BN264" i="2"/>
  <c r="BP123" i="2"/>
  <c r="BN252" i="2"/>
  <c r="Y124" i="2"/>
  <c r="BP150" i="2"/>
  <c r="BP42" i="2"/>
  <c r="BN53" i="2"/>
  <c r="BP80" i="2"/>
  <c r="Y130" i="2"/>
  <c r="Y241" i="2"/>
  <c r="BP184" i="2"/>
  <c r="BP53" i="2"/>
  <c r="Y261" i="2"/>
  <c r="BN43" i="2"/>
  <c r="BP75" i="2"/>
  <c r="BP168" i="2"/>
  <c r="Y188" i="2"/>
  <c r="Y203" i="2"/>
  <c r="Y219" i="2"/>
  <c r="Y237" i="2"/>
  <c r="Y198" i="2"/>
  <c r="F9" i="2"/>
  <c r="BN224" i="2"/>
  <c r="BP240" i="2"/>
  <c r="A10" i="2"/>
  <c r="BN108" i="2"/>
  <c r="BP135" i="2"/>
  <c r="BN184" i="2"/>
  <c r="BN195" i="2"/>
  <c r="Y260" i="2"/>
  <c r="Y225" i="2"/>
  <c r="BP252" i="2"/>
  <c r="BP201" i="2"/>
  <c r="BN104" i="2"/>
  <c r="Y115" i="2"/>
  <c r="BN128" i="2"/>
  <c r="BP180" i="2"/>
  <c r="BP210" i="2"/>
  <c r="BN263" i="2"/>
  <c r="Y45" i="2"/>
  <c r="BN103" i="2"/>
  <c r="BN58" i="2"/>
  <c r="BN246" i="2"/>
  <c r="BN80" i="2"/>
  <c r="BN86" i="2"/>
  <c r="Y276" i="2" l="1"/>
  <c r="Y278" i="2" s="1"/>
  <c r="Y275" i="2"/>
  <c r="Y279" i="2"/>
  <c r="Y277" i="2"/>
  <c r="X278" i="2"/>
  <c r="C288" i="2" l="1"/>
  <c r="B288" i="2"/>
  <c r="A288" i="2"/>
</calcChain>
</file>

<file path=xl/sharedStrings.xml><?xml version="1.0" encoding="utf-8"?>
<sst xmlns="http://schemas.openxmlformats.org/spreadsheetml/2006/main" count="1682" uniqueCount="400">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</sst>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45962</v>
      </c>
      <c r="R5" s="286"/>
      <c r="T5" s="287" t="s">
        <v>3</v>
      </c>
      <c r="U5" s="288"/>
      <c r="V5" s="289" t="s">
        <v>386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Суббота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0.41666666666666669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101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102</v>
      </c>
      <c r="AK29" s="87">
        <v>140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103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104</v>
      </c>
      <c r="B34" s="63" t="s">
        <v>105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101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106</v>
      </c>
      <c r="AG34" s="81"/>
      <c r="AJ34" s="87" t="s">
        <v>102</v>
      </c>
      <c r="AK34" s="87">
        <v>84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107</v>
      </c>
      <c r="B35" s="63" t="s">
        <v>108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109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101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102</v>
      </c>
      <c r="AK36" s="87">
        <v>84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113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124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91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27" customHeight="1" x14ac:dyDescent="0.25">
      <c r="A53" s="63" t="s">
        <v>128</v>
      </c>
      <c r="B53" s="63" t="s">
        <v>129</v>
      </c>
      <c r="C53" s="36">
        <v>4301132194</v>
      </c>
      <c r="D53" s="350">
        <v>4607111039712</v>
      </c>
      <c r="E53" s="350"/>
      <c r="F53" s="62">
        <v>0.2</v>
      </c>
      <c r="G53" s="37">
        <v>6</v>
      </c>
      <c r="H53" s="62">
        <v>1.2</v>
      </c>
      <c r="I53" s="62">
        <v>1.56</v>
      </c>
      <c r="J53" s="37">
        <v>140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130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131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4301136018</v>
      </c>
      <c r="D57" s="350">
        <v>4607111037008</v>
      </c>
      <c r="E57" s="350"/>
      <c r="F57" s="62">
        <v>0.36</v>
      </c>
      <c r="G57" s="37">
        <v>4</v>
      </c>
      <c r="H57" s="62">
        <v>1.44</v>
      </c>
      <c r="I57" s="62">
        <v>1.74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135</v>
      </c>
      <c r="B58" s="63" t="s">
        <v>136</v>
      </c>
      <c r="C58" s="36">
        <v>4301136015</v>
      </c>
      <c r="D58" s="350">
        <v>4607111037398</v>
      </c>
      <c r="E58" s="350"/>
      <c r="F58" s="62">
        <v>0.09</v>
      </c>
      <c r="G58" s="37">
        <v>24</v>
      </c>
      <c r="H58" s="62">
        <v>2.16</v>
      </c>
      <c r="I58" s="62">
        <v>4.0199999999999996</v>
      </c>
      <c r="J58" s="37">
        <v>126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352"/>
      <c r="R58" s="352"/>
      <c r="S58" s="352"/>
      <c r="T58" s="35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IFERROR(IF(X58="","",X58*0.00936),"")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8"/>
      <c r="P60" s="354" t="s">
        <v>40</v>
      </c>
      <c r="Q60" s="355"/>
      <c r="R60" s="355"/>
      <c r="S60" s="355"/>
      <c r="T60" s="355"/>
      <c r="U60" s="355"/>
      <c r="V60" s="356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49" t="s">
        <v>137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66"/>
      <c r="AB61" s="66"/>
      <c r="AC61" s="83"/>
    </row>
    <row r="62" spans="1:68" ht="27" customHeight="1" x14ac:dyDescent="0.25">
      <c r="A62" s="63" t="s">
        <v>138</v>
      </c>
      <c r="B62" s="63" t="s">
        <v>139</v>
      </c>
      <c r="C62" s="36">
        <v>4301135664</v>
      </c>
      <c r="D62" s="350">
        <v>4607111039705</v>
      </c>
      <c r="E62" s="35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140</v>
      </c>
      <c r="B63" s="63" t="s">
        <v>141</v>
      </c>
      <c r="C63" s="36">
        <v>4301135665</v>
      </c>
      <c r="D63" s="350">
        <v>4607111039729</v>
      </c>
      <c r="E63" s="35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352"/>
      <c r="R63" s="352"/>
      <c r="S63" s="352"/>
      <c r="T63" s="35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142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143</v>
      </c>
      <c r="B64" s="63" t="s">
        <v>144</v>
      </c>
      <c r="C64" s="36">
        <v>4301135702</v>
      </c>
      <c r="D64" s="350">
        <v>4620207490228</v>
      </c>
      <c r="E64" s="350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352"/>
      <c r="R64" s="352"/>
      <c r="S64" s="352"/>
      <c r="T64" s="35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57"/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8"/>
      <c r="P65" s="354" t="s">
        <v>40</v>
      </c>
      <c r="Q65" s="355"/>
      <c r="R65" s="355"/>
      <c r="S65" s="355"/>
      <c r="T65" s="355"/>
      <c r="U65" s="355"/>
      <c r="V65" s="356"/>
      <c r="W65" s="42" t="s">
        <v>39</v>
      </c>
      <c r="X65" s="43">
        <f>IFERROR(SUM(X62:X64),"0")</f>
        <v>0</v>
      </c>
      <c r="Y65" s="43">
        <f>IFERROR(SUM(Y62:Y64),"0")</f>
        <v>0</v>
      </c>
      <c r="Z65" s="43">
        <f>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357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8"/>
      <c r="P66" s="354" t="s">
        <v>40</v>
      </c>
      <c r="Q66" s="355"/>
      <c r="R66" s="355"/>
      <c r="S66" s="355"/>
      <c r="T66" s="355"/>
      <c r="U66" s="355"/>
      <c r="V66" s="356"/>
      <c r="W66" s="42" t="s">
        <v>0</v>
      </c>
      <c r="X66" s="43">
        <f>IFERROR(SUMPRODUCT(X62:X64*H62:H64),"0")</f>
        <v>0</v>
      </c>
      <c r="Y66" s="43">
        <f>IFERROR(SUMPRODUCT(Y62:Y64*H62:H64),"0")</f>
        <v>0</v>
      </c>
      <c r="Z66" s="42"/>
      <c r="AA66" s="67"/>
      <c r="AB66" s="67"/>
      <c r="AC66" s="67"/>
    </row>
    <row r="67" spans="1:68" ht="16.5" customHeight="1" x14ac:dyDescent="0.25">
      <c r="A67" s="348" t="s">
        <v>145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65"/>
      <c r="AB67" s="65"/>
      <c r="AC67" s="82"/>
    </row>
    <row r="68" spans="1:68" ht="14.25" customHeight="1" x14ac:dyDescent="0.25">
      <c r="A68" s="349" t="s">
        <v>82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66"/>
      <c r="AB68" s="66"/>
      <c r="AC68" s="83"/>
    </row>
    <row r="69" spans="1:68" ht="27" customHeight="1" x14ac:dyDescent="0.25">
      <c r="A69" s="63" t="s">
        <v>146</v>
      </c>
      <c r="B69" s="63" t="s">
        <v>147</v>
      </c>
      <c r="C69" s="36">
        <v>4301070977</v>
      </c>
      <c r="D69" s="350">
        <v>4607111037411</v>
      </c>
      <c r="E69" s="350"/>
      <c r="F69" s="62">
        <v>2.7</v>
      </c>
      <c r="G69" s="37">
        <v>1</v>
      </c>
      <c r="H69" s="62">
        <v>2.7</v>
      </c>
      <c r="I69" s="62">
        <v>2.8132000000000001</v>
      </c>
      <c r="J69" s="37">
        <v>234</v>
      </c>
      <c r="K69" s="37" t="s">
        <v>149</v>
      </c>
      <c r="L69" s="37" t="s">
        <v>97</v>
      </c>
      <c r="M69" s="38" t="s">
        <v>86</v>
      </c>
      <c r="N69" s="38"/>
      <c r="O69" s="37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352"/>
      <c r="R69" s="352"/>
      <c r="S69" s="352"/>
      <c r="T69" s="35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IFERROR(IF(X69="","",X69*0.00502),"")</f>
        <v>0</v>
      </c>
      <c r="AA69" s="68" t="s">
        <v>46</v>
      </c>
      <c r="AB69" s="69" t="s">
        <v>46</v>
      </c>
      <c r="AC69" s="123" t="s">
        <v>148</v>
      </c>
      <c r="AG69" s="81"/>
      <c r="AJ69" s="87" t="s">
        <v>98</v>
      </c>
      <c r="AK69" s="87">
        <v>18</v>
      </c>
      <c r="BB69" s="124" t="s">
        <v>70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150</v>
      </c>
      <c r="B70" s="63" t="s">
        <v>151</v>
      </c>
      <c r="C70" s="36">
        <v>4301070981</v>
      </c>
      <c r="D70" s="350">
        <v>4607111036728</v>
      </c>
      <c r="E70" s="350"/>
      <c r="F70" s="62">
        <v>5</v>
      </c>
      <c r="G70" s="37">
        <v>1</v>
      </c>
      <c r="H70" s="62">
        <v>5</v>
      </c>
      <c r="I70" s="62">
        <v>5.2131999999999996</v>
      </c>
      <c r="J70" s="37">
        <v>144</v>
      </c>
      <c r="K70" s="37" t="s">
        <v>87</v>
      </c>
      <c r="L70" s="37" t="s">
        <v>101</v>
      </c>
      <c r="M70" s="38" t="s">
        <v>86</v>
      </c>
      <c r="N70" s="38"/>
      <c r="O70" s="37">
        <v>180</v>
      </c>
      <c r="P70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352"/>
      <c r="R70" s="352"/>
      <c r="S70" s="352"/>
      <c r="T70" s="35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IFERROR(IF(X70="","",X70*0.00866),"")</f>
        <v>0</v>
      </c>
      <c r="AA70" s="68" t="s">
        <v>46</v>
      </c>
      <c r="AB70" s="69" t="s">
        <v>46</v>
      </c>
      <c r="AC70" s="125" t="s">
        <v>148</v>
      </c>
      <c r="AG70" s="81"/>
      <c r="AJ70" s="87" t="s">
        <v>102</v>
      </c>
      <c r="AK70" s="87">
        <v>144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57"/>
      <c r="B71" s="357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57"/>
      <c r="N71" s="357"/>
      <c r="O71" s="358"/>
      <c r="P71" s="354" t="s">
        <v>40</v>
      </c>
      <c r="Q71" s="355"/>
      <c r="R71" s="355"/>
      <c r="S71" s="355"/>
      <c r="T71" s="355"/>
      <c r="U71" s="355"/>
      <c r="V71" s="35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57"/>
      <c r="B72" s="357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  <c r="N72" s="357"/>
      <c r="O72" s="358"/>
      <c r="P72" s="354" t="s">
        <v>40</v>
      </c>
      <c r="Q72" s="355"/>
      <c r="R72" s="355"/>
      <c r="S72" s="355"/>
      <c r="T72" s="355"/>
      <c r="U72" s="355"/>
      <c r="V72" s="35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48" t="s">
        <v>152</v>
      </c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65"/>
      <c r="AB73" s="65"/>
      <c r="AC73" s="82"/>
    </row>
    <row r="74" spans="1:68" ht="14.25" customHeight="1" x14ac:dyDescent="0.25">
      <c r="A74" s="349" t="s">
        <v>137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66"/>
      <c r="AB74" s="66"/>
      <c r="AC74" s="83"/>
    </row>
    <row r="75" spans="1:68" ht="27" customHeight="1" x14ac:dyDescent="0.25">
      <c r="A75" s="63" t="s">
        <v>153</v>
      </c>
      <c r="B75" s="63" t="s">
        <v>154</v>
      </c>
      <c r="C75" s="36">
        <v>4301135574</v>
      </c>
      <c r="D75" s="350">
        <v>4607111033659</v>
      </c>
      <c r="E75" s="35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352"/>
      <c r="R75" s="352"/>
      <c r="S75" s="352"/>
      <c r="T75" s="35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27" t="s">
        <v>155</v>
      </c>
      <c r="AG75" s="81"/>
      <c r="AJ75" s="87" t="s">
        <v>98</v>
      </c>
      <c r="AK75" s="87">
        <v>14</v>
      </c>
      <c r="BB75" s="12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39</v>
      </c>
      <c r="X76" s="43">
        <f>IFERROR(SUM(X75:X75),"0")</f>
        <v>0</v>
      </c>
      <c r="Y76" s="43">
        <f>IFERROR(SUM(Y75:Y75),"0")</f>
        <v>0</v>
      </c>
      <c r="Z76" s="43">
        <f>IFERROR(IF(Z75="",0,Z75),"0")</f>
        <v>0</v>
      </c>
      <c r="AA76" s="67"/>
      <c r="AB76" s="67"/>
      <c r="AC76" s="67"/>
    </row>
    <row r="77" spans="1:68" x14ac:dyDescent="0.2">
      <c r="A77" s="357"/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8"/>
      <c r="P77" s="354" t="s">
        <v>40</v>
      </c>
      <c r="Q77" s="355"/>
      <c r="R77" s="355"/>
      <c r="S77" s="355"/>
      <c r="T77" s="355"/>
      <c r="U77" s="355"/>
      <c r="V77" s="356"/>
      <c r="W77" s="42" t="s">
        <v>0</v>
      </c>
      <c r="X77" s="43">
        <f>IFERROR(SUMPRODUCT(X75:X75*H75:H75),"0")</f>
        <v>0</v>
      </c>
      <c r="Y77" s="43">
        <f>IFERROR(SUMPRODUCT(Y75:Y75*H75:H75),"0")</f>
        <v>0</v>
      </c>
      <c r="Z77" s="42"/>
      <c r="AA77" s="67"/>
      <c r="AB77" s="67"/>
      <c r="AC77" s="67"/>
    </row>
    <row r="78" spans="1:68" ht="16.5" customHeight="1" x14ac:dyDescent="0.25">
      <c r="A78" s="348" t="s">
        <v>156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5"/>
      <c r="AB78" s="65"/>
      <c r="AC78" s="82"/>
    </row>
    <row r="79" spans="1:68" ht="14.25" customHeight="1" x14ac:dyDescent="0.25">
      <c r="A79" s="34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66"/>
      <c r="AB79" s="66"/>
      <c r="AC79" s="83"/>
    </row>
    <row r="80" spans="1:68" ht="27" customHeight="1" x14ac:dyDescent="0.25">
      <c r="A80" s="63" t="s">
        <v>158</v>
      </c>
      <c r="B80" s="63" t="s">
        <v>159</v>
      </c>
      <c r="C80" s="36">
        <v>4301131047</v>
      </c>
      <c r="D80" s="350">
        <v>4607111034120</v>
      </c>
      <c r="E80" s="35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352"/>
      <c r="R80" s="352"/>
      <c r="S80" s="352"/>
      <c r="T80" s="35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29" t="s">
        <v>160</v>
      </c>
      <c r="AG80" s="81"/>
      <c r="AJ80" s="87" t="s">
        <v>98</v>
      </c>
      <c r="AK80" s="87">
        <v>14</v>
      </c>
      <c r="BB80" s="130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161</v>
      </c>
      <c r="B81" s="63" t="s">
        <v>162</v>
      </c>
      <c r="C81" s="36">
        <v>4301131046</v>
      </c>
      <c r="D81" s="350">
        <v>4607111034137</v>
      </c>
      <c r="E81" s="35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101</v>
      </c>
      <c r="M81" s="38" t="s">
        <v>86</v>
      </c>
      <c r="N81" s="38"/>
      <c r="O81" s="37">
        <v>180</v>
      </c>
      <c r="P81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352"/>
      <c r="R81" s="352"/>
      <c r="S81" s="352"/>
      <c r="T81" s="35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163</v>
      </c>
      <c r="AG81" s="81"/>
      <c r="AJ81" s="87" t="s">
        <v>102</v>
      </c>
      <c r="AK81" s="87">
        <v>70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8"/>
      <c r="P82" s="354" t="s">
        <v>40</v>
      </c>
      <c r="Q82" s="355"/>
      <c r="R82" s="355"/>
      <c r="S82" s="355"/>
      <c r="T82" s="355"/>
      <c r="U82" s="355"/>
      <c r="V82" s="356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57"/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8"/>
      <c r="P83" s="354" t="s">
        <v>40</v>
      </c>
      <c r="Q83" s="355"/>
      <c r="R83" s="355"/>
      <c r="S83" s="355"/>
      <c r="T83" s="355"/>
      <c r="U83" s="355"/>
      <c r="V83" s="356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48" t="s">
        <v>164</v>
      </c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65"/>
      <c r="AB84" s="65"/>
      <c r="AC84" s="82"/>
    </row>
    <row r="85" spans="1:68" ht="14.25" customHeight="1" x14ac:dyDescent="0.25">
      <c r="A85" s="349" t="s">
        <v>137</v>
      </c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66"/>
      <c r="AB85" s="66"/>
      <c r="AC85" s="83"/>
    </row>
    <row r="86" spans="1:68" ht="27" customHeight="1" x14ac:dyDescent="0.25">
      <c r="A86" s="63" t="s">
        <v>165</v>
      </c>
      <c r="B86" s="63" t="s">
        <v>166</v>
      </c>
      <c r="C86" s="36">
        <v>4301135763</v>
      </c>
      <c r="D86" s="350">
        <v>4620207491027</v>
      </c>
      <c r="E86" s="350"/>
      <c r="F86" s="62">
        <v>0.24</v>
      </c>
      <c r="G86" s="37">
        <v>12</v>
      </c>
      <c r="H86" s="62">
        <v>2.88</v>
      </c>
      <c r="I86" s="62">
        <v>3.5836000000000001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352"/>
      <c r="R86" s="352"/>
      <c r="S86" s="352"/>
      <c r="T86" s="353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ref="Y86:Y91" si="0">IFERROR(IF(X86="","",X86),"")</f>
        <v>0</v>
      </c>
      <c r="Z86" s="41">
        <f t="shared" ref="Z86:Z91" si="1">IFERROR(IF(X86="","",X86*0.01788),"")</f>
        <v>0</v>
      </c>
      <c r="AA86" s="68" t="s">
        <v>46</v>
      </c>
      <c r="AB86" s="69" t="s">
        <v>46</v>
      </c>
      <c r="AC86" s="133" t="s">
        <v>155</v>
      </c>
      <c r="AG86" s="81"/>
      <c r="AJ86" s="87" t="s">
        <v>89</v>
      </c>
      <c r="AK86" s="87">
        <v>1</v>
      </c>
      <c r="BB86" s="134" t="s">
        <v>95</v>
      </c>
      <c r="BM86" s="81">
        <f t="shared" ref="BM86:BM91" si="2">IFERROR(X86*I86,"0")</f>
        <v>0</v>
      </c>
      <c r="BN86" s="81">
        <f t="shared" ref="BN86:BN91" si="3">IFERROR(Y86*I86,"0")</f>
        <v>0</v>
      </c>
      <c r="BO86" s="81">
        <f t="shared" ref="BO86:BO91" si="4">IFERROR(X86/J86,"0")</f>
        <v>0</v>
      </c>
      <c r="BP86" s="81">
        <f t="shared" ref="BP86:BP91" si="5">IFERROR(Y86/J86,"0")</f>
        <v>0</v>
      </c>
    </row>
    <row r="87" spans="1:68" ht="27" customHeight="1" x14ac:dyDescent="0.25">
      <c r="A87" s="63" t="s">
        <v>167</v>
      </c>
      <c r="B87" s="63" t="s">
        <v>168</v>
      </c>
      <c r="C87" s="36">
        <v>4301135793</v>
      </c>
      <c r="D87" s="350">
        <v>4620207491003</v>
      </c>
      <c r="E87" s="350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352"/>
      <c r="R87" s="352"/>
      <c r="S87" s="352"/>
      <c r="T87" s="353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0"/>
        <v>0</v>
      </c>
      <c r="Z87" s="41">
        <f t="shared" si="1"/>
        <v>0</v>
      </c>
      <c r="AA87" s="68" t="s">
        <v>46</v>
      </c>
      <c r="AB87" s="69" t="s">
        <v>46</v>
      </c>
      <c r="AC87" s="135" t="s">
        <v>155</v>
      </c>
      <c r="AG87" s="81"/>
      <c r="AJ87" s="87" t="s">
        <v>98</v>
      </c>
      <c r="AK87" s="87">
        <v>14</v>
      </c>
      <c r="BB87" s="136" t="s">
        <v>95</v>
      </c>
      <c r="BM87" s="81">
        <f t="shared" si="2"/>
        <v>0</v>
      </c>
      <c r="BN87" s="81">
        <f t="shared" si="3"/>
        <v>0</v>
      </c>
      <c r="BO87" s="81">
        <f t="shared" si="4"/>
        <v>0</v>
      </c>
      <c r="BP87" s="81">
        <f t="shared" si="5"/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4301135768</v>
      </c>
      <c r="D88" s="350">
        <v>4620207491034</v>
      </c>
      <c r="E88" s="350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352"/>
      <c r="R88" s="352"/>
      <c r="S88" s="352"/>
      <c r="T88" s="353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171</v>
      </c>
      <c r="AG88" s="81"/>
      <c r="AJ88" s="87" t="s">
        <v>89</v>
      </c>
      <c r="AK88" s="87">
        <v>1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172</v>
      </c>
      <c r="B89" s="63" t="s">
        <v>173</v>
      </c>
      <c r="C89" s="36">
        <v>4301135760</v>
      </c>
      <c r="D89" s="350">
        <v>4620207491010</v>
      </c>
      <c r="E89" s="350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101</v>
      </c>
      <c r="M89" s="38" t="s">
        <v>86</v>
      </c>
      <c r="N89" s="38"/>
      <c r="O89" s="37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352"/>
      <c r="R89" s="352"/>
      <c r="S89" s="352"/>
      <c r="T89" s="353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155</v>
      </c>
      <c r="AG89" s="81"/>
      <c r="AJ89" s="87" t="s">
        <v>102</v>
      </c>
      <c r="AK89" s="87">
        <v>70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4301135571</v>
      </c>
      <c r="D90" s="350">
        <v>4607111035028</v>
      </c>
      <c r="E90" s="350"/>
      <c r="F90" s="62">
        <v>0.48</v>
      </c>
      <c r="G90" s="37">
        <v>8</v>
      </c>
      <c r="H90" s="62">
        <v>3.84</v>
      </c>
      <c r="I90" s="62">
        <v>4.4488000000000003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155</v>
      </c>
      <c r="AG90" s="81"/>
      <c r="AJ90" s="87" t="s">
        <v>98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4301135285</v>
      </c>
      <c r="D91" s="350">
        <v>4607111036407</v>
      </c>
      <c r="E91" s="350"/>
      <c r="F91" s="62">
        <v>0.3</v>
      </c>
      <c r="G91" s="37">
        <v>14</v>
      </c>
      <c r="H91" s="62">
        <v>4.2</v>
      </c>
      <c r="I91" s="62">
        <v>4.5292000000000003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178</v>
      </c>
      <c r="AG91" s="81"/>
      <c r="AJ91" s="87" t="s">
        <v>98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8"/>
      <c r="P92" s="354" t="s">
        <v>40</v>
      </c>
      <c r="Q92" s="355"/>
      <c r="R92" s="355"/>
      <c r="S92" s="355"/>
      <c r="T92" s="355"/>
      <c r="U92" s="355"/>
      <c r="V92" s="356"/>
      <c r="W92" s="42" t="s">
        <v>39</v>
      </c>
      <c r="X92" s="43">
        <f>IFERROR(SUM(X86:X91),"0")</f>
        <v>0</v>
      </c>
      <c r="Y92" s="43">
        <f>IFERROR(SUM(Y86:Y91),"0")</f>
        <v>0</v>
      </c>
      <c r="Z92" s="43">
        <f>IFERROR(IF(Z86="",0,Z86),"0")+IFERROR(IF(Z87="",0,Z87),"0")+IFERROR(IF(Z88="",0,Z88),"0")+IFERROR(IF(Z89="",0,Z89),"0")+IFERROR(IF(Z90="",0,Z90),"0")+IFERROR(IF(Z91="",0,Z91),"0")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8"/>
      <c r="P93" s="354" t="s">
        <v>40</v>
      </c>
      <c r="Q93" s="355"/>
      <c r="R93" s="355"/>
      <c r="S93" s="355"/>
      <c r="T93" s="355"/>
      <c r="U93" s="355"/>
      <c r="V93" s="356"/>
      <c r="W93" s="42" t="s">
        <v>0</v>
      </c>
      <c r="X93" s="43">
        <f>IFERROR(SUMPRODUCT(X86:X91*H86:H91),"0")</f>
        <v>0</v>
      </c>
      <c r="Y93" s="43">
        <f>IFERROR(SUMPRODUCT(Y86:Y91*H86:H91),"0")</f>
        <v>0</v>
      </c>
      <c r="Z93" s="42"/>
      <c r="AA93" s="67"/>
      <c r="AB93" s="67"/>
      <c r="AC93" s="67"/>
    </row>
    <row r="94" spans="1:68" ht="16.5" customHeight="1" x14ac:dyDescent="0.25">
      <c r="A94" s="348" t="s">
        <v>179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5"/>
      <c r="AB94" s="65"/>
      <c r="AC94" s="82"/>
    </row>
    <row r="95" spans="1:68" ht="14.25" customHeight="1" x14ac:dyDescent="0.25">
      <c r="A95" s="349" t="s">
        <v>131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66"/>
      <c r="AB95" s="66"/>
      <c r="AC95" s="83"/>
    </row>
    <row r="96" spans="1:68" ht="27" customHeight="1" x14ac:dyDescent="0.25">
      <c r="A96" s="63" t="s">
        <v>180</v>
      </c>
      <c r="B96" s="63" t="s">
        <v>181</v>
      </c>
      <c r="C96" s="36">
        <v>4301136070</v>
      </c>
      <c r="D96" s="350">
        <v>4607025784012</v>
      </c>
      <c r="E96" s="350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2"/>
      <c r="R96" s="352"/>
      <c r="S96" s="352"/>
      <c r="T96" s="353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45" t="s">
        <v>182</v>
      </c>
      <c r="AG96" s="81"/>
      <c r="AJ96" s="87" t="s">
        <v>98</v>
      </c>
      <c r="AK96" s="87">
        <v>14</v>
      </c>
      <c r="BB96" s="14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4301136079</v>
      </c>
      <c r="D97" s="350">
        <v>4607025784319</v>
      </c>
      <c r="E97" s="350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97</v>
      </c>
      <c r="M97" s="38" t="s">
        <v>86</v>
      </c>
      <c r="N97" s="38"/>
      <c r="O97" s="37">
        <v>180</v>
      </c>
      <c r="P97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352"/>
      <c r="R97" s="352"/>
      <c r="S97" s="352"/>
      <c r="T97" s="353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7" t="s">
        <v>155</v>
      </c>
      <c r="AG97" s="81"/>
      <c r="AJ97" s="87" t="s">
        <v>98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57"/>
      <c r="B98" s="357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8"/>
      <c r="P98" s="354" t="s">
        <v>40</v>
      </c>
      <c r="Q98" s="355"/>
      <c r="R98" s="355"/>
      <c r="S98" s="355"/>
      <c r="T98" s="355"/>
      <c r="U98" s="355"/>
      <c r="V98" s="356"/>
      <c r="W98" s="42" t="s">
        <v>39</v>
      </c>
      <c r="X98" s="43">
        <f>IFERROR(SUM(X96:X97),"0")</f>
        <v>0</v>
      </c>
      <c r="Y98" s="43">
        <f>IFERROR(SUM(Y96:Y97),"0")</f>
        <v>0</v>
      </c>
      <c r="Z98" s="43">
        <f>IFERROR(IF(Z96="",0,Z96),"0")+IFERROR(IF(Z97="",0,Z97),"0")</f>
        <v>0</v>
      </c>
      <c r="AA98" s="67"/>
      <c r="AB98" s="67"/>
      <c r="AC98" s="67"/>
    </row>
    <row r="99" spans="1:68" x14ac:dyDescent="0.2">
      <c r="A99" s="35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8"/>
      <c r="P99" s="354" t="s">
        <v>40</v>
      </c>
      <c r="Q99" s="355"/>
      <c r="R99" s="355"/>
      <c r="S99" s="355"/>
      <c r="T99" s="355"/>
      <c r="U99" s="355"/>
      <c r="V99" s="356"/>
      <c r="W99" s="42" t="s">
        <v>0</v>
      </c>
      <c r="X99" s="43">
        <f>IFERROR(SUMPRODUCT(X96:X97*H96:H97),"0")</f>
        <v>0</v>
      </c>
      <c r="Y99" s="43">
        <f>IFERROR(SUMPRODUCT(Y96:Y97*H96:H97),"0")</f>
        <v>0</v>
      </c>
      <c r="Z99" s="42"/>
      <c r="AA99" s="67"/>
      <c r="AB99" s="67"/>
      <c r="AC99" s="67"/>
    </row>
    <row r="100" spans="1:68" ht="16.5" customHeight="1" x14ac:dyDescent="0.25">
      <c r="A100" s="348" t="s">
        <v>185</v>
      </c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65"/>
      <c r="AB100" s="65"/>
      <c r="AC100" s="82"/>
    </row>
    <row r="101" spans="1:68" ht="14.25" customHeight="1" x14ac:dyDescent="0.25">
      <c r="A101" s="349" t="s">
        <v>82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66"/>
      <c r="AB101" s="66"/>
      <c r="AC101" s="83"/>
    </row>
    <row r="102" spans="1:68" ht="27" customHeight="1" x14ac:dyDescent="0.25">
      <c r="A102" s="63" t="s">
        <v>186</v>
      </c>
      <c r="B102" s="63" t="s">
        <v>187</v>
      </c>
      <c r="C102" s="36">
        <v>4301071074</v>
      </c>
      <c r="D102" s="350">
        <v>4620207491157</v>
      </c>
      <c r="E102" s="350"/>
      <c r="F102" s="62">
        <v>0.7</v>
      </c>
      <c r="G102" s="37">
        <v>10</v>
      </c>
      <c r="H102" s="62">
        <v>7</v>
      </c>
      <c r="I102" s="62">
        <v>7.28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352"/>
      <c r="R102" s="352"/>
      <c r="S102" s="352"/>
      <c r="T102" s="35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ref="Y102:Y109" si="6">IFERROR(IF(X102="","",X102),"")</f>
        <v>0</v>
      </c>
      <c r="Z102" s="41">
        <f t="shared" ref="Z102:Z109" si="7">IFERROR(IF(X102="","",X102*0.0155),"")</f>
        <v>0</v>
      </c>
      <c r="AA102" s="68" t="s">
        <v>46</v>
      </c>
      <c r="AB102" s="69" t="s">
        <v>46</v>
      </c>
      <c r="AC102" s="149" t="s">
        <v>188</v>
      </c>
      <c r="AG102" s="81"/>
      <c r="AJ102" s="87" t="s">
        <v>98</v>
      </c>
      <c r="AK102" s="87">
        <v>12</v>
      </c>
      <c r="BB102" s="150" t="s">
        <v>70</v>
      </c>
      <c r="BM102" s="81">
        <f t="shared" ref="BM102:BM109" si="8">IFERROR(X102*I102,"0")</f>
        <v>0</v>
      </c>
      <c r="BN102" s="81">
        <f t="shared" ref="BN102:BN109" si="9">IFERROR(Y102*I102,"0")</f>
        <v>0</v>
      </c>
      <c r="BO102" s="81">
        <f t="shared" ref="BO102:BO109" si="10">IFERROR(X102/J102,"0")</f>
        <v>0</v>
      </c>
      <c r="BP102" s="81">
        <f t="shared" ref="BP102:BP109" si="11">IFERROR(Y102/J102,"0")</f>
        <v>0</v>
      </c>
    </row>
    <row r="103" spans="1:68" ht="27" customHeight="1" x14ac:dyDescent="0.25">
      <c r="A103" s="63" t="s">
        <v>189</v>
      </c>
      <c r="B103" s="63" t="s">
        <v>190</v>
      </c>
      <c r="C103" s="36">
        <v>4301071051</v>
      </c>
      <c r="D103" s="350">
        <v>4607111039262</v>
      </c>
      <c r="E103" s="350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2"/>
      <c r="R103" s="352"/>
      <c r="S103" s="352"/>
      <c r="T103" s="35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51" t="s">
        <v>148</v>
      </c>
      <c r="AG103" s="81"/>
      <c r="AJ103" s="87" t="s">
        <v>98</v>
      </c>
      <c r="AK103" s="87">
        <v>12</v>
      </c>
      <c r="BB103" s="152" t="s">
        <v>70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4301071038</v>
      </c>
      <c r="D104" s="350">
        <v>4607111039248</v>
      </c>
      <c r="E104" s="35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101</v>
      </c>
      <c r="M104" s="38" t="s">
        <v>86</v>
      </c>
      <c r="N104" s="38"/>
      <c r="O104" s="37">
        <v>180</v>
      </c>
      <c r="P104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52"/>
      <c r="R104" s="352"/>
      <c r="S104" s="352"/>
      <c r="T104" s="35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148</v>
      </c>
      <c r="AG104" s="81"/>
      <c r="AJ104" s="87" t="s">
        <v>102</v>
      </c>
      <c r="AK104" s="87">
        <v>84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4301070979</v>
      </c>
      <c r="D105" s="350">
        <v>4607111037145</v>
      </c>
      <c r="E105" s="350"/>
      <c r="F105" s="62">
        <v>0.8</v>
      </c>
      <c r="G105" s="37">
        <v>8</v>
      </c>
      <c r="H105" s="62">
        <v>6.4</v>
      </c>
      <c r="I105" s="62">
        <v>6.6748000000000003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39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352"/>
      <c r="R105" s="352"/>
      <c r="S105" s="352"/>
      <c r="T105" s="35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195</v>
      </c>
      <c r="AG105" s="81"/>
      <c r="AJ105" s="87" t="s">
        <v>89</v>
      </c>
      <c r="AK105" s="87">
        <v>1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196</v>
      </c>
      <c r="B106" s="63" t="s">
        <v>197</v>
      </c>
      <c r="C106" s="36">
        <v>4301071049</v>
      </c>
      <c r="D106" s="350">
        <v>4607111039293</v>
      </c>
      <c r="E106" s="350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148</v>
      </c>
      <c r="AG106" s="81"/>
      <c r="AJ106" s="87" t="s">
        <v>98</v>
      </c>
      <c r="AK106" s="87">
        <v>12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4301071039</v>
      </c>
      <c r="D107" s="350">
        <v>4607111039279</v>
      </c>
      <c r="E107" s="350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148</v>
      </c>
      <c r="AG107" s="81"/>
      <c r="AJ107" s="87" t="s">
        <v>98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4301070978</v>
      </c>
      <c r="D108" s="350">
        <v>4607111037435</v>
      </c>
      <c r="E108" s="350"/>
      <c r="F108" s="62">
        <v>0.8</v>
      </c>
      <c r="G108" s="37">
        <v>8</v>
      </c>
      <c r="H108" s="62">
        <v>6.4</v>
      </c>
      <c r="I108" s="62">
        <v>6.6859999999999999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202</v>
      </c>
      <c r="AG108" s="81"/>
      <c r="AJ108" s="87" t="s">
        <v>89</v>
      </c>
      <c r="AK108" s="87">
        <v>1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203</v>
      </c>
      <c r="B109" s="63" t="s">
        <v>204</v>
      </c>
      <c r="C109" s="36">
        <v>4301071075</v>
      </c>
      <c r="D109" s="350">
        <v>4620207491102</v>
      </c>
      <c r="E109" s="350"/>
      <c r="F109" s="62">
        <v>0.7</v>
      </c>
      <c r="G109" s="37">
        <v>10</v>
      </c>
      <c r="H109" s="62">
        <v>7</v>
      </c>
      <c r="I109" s="62">
        <v>7.23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95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205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8"/>
      <c r="P110" s="354" t="s">
        <v>40</v>
      </c>
      <c r="Q110" s="355"/>
      <c r="R110" s="355"/>
      <c r="S110" s="355"/>
      <c r="T110" s="355"/>
      <c r="U110" s="355"/>
      <c r="V110" s="356"/>
      <c r="W110" s="42" t="s">
        <v>39</v>
      </c>
      <c r="X110" s="43">
        <f>IFERROR(SUM(X102:X109),"0")</f>
        <v>0</v>
      </c>
      <c r="Y110" s="43">
        <f>IFERROR(SUM(Y102:Y109),"0")</f>
        <v>0</v>
      </c>
      <c r="Z110" s="43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5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8"/>
      <c r="P111" s="354" t="s">
        <v>40</v>
      </c>
      <c r="Q111" s="355"/>
      <c r="R111" s="355"/>
      <c r="S111" s="355"/>
      <c r="T111" s="355"/>
      <c r="U111" s="355"/>
      <c r="V111" s="356"/>
      <c r="W111" s="42" t="s">
        <v>0</v>
      </c>
      <c r="X111" s="43">
        <f>IFERROR(SUMPRODUCT(X102:X109*H102:H109),"0")</f>
        <v>0</v>
      </c>
      <c r="Y111" s="43">
        <f>IFERROR(SUMPRODUCT(Y102:Y109*H102:H109),"0")</f>
        <v>0</v>
      </c>
      <c r="Z111" s="42"/>
      <c r="AA111" s="67"/>
      <c r="AB111" s="67"/>
      <c r="AC111" s="67"/>
    </row>
    <row r="112" spans="1:68" ht="14.25" customHeight="1" x14ac:dyDescent="0.25">
      <c r="A112" s="349" t="s">
        <v>137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66"/>
      <c r="AB112" s="66"/>
      <c r="AC112" s="83"/>
    </row>
    <row r="113" spans="1:68" ht="27" customHeight="1" x14ac:dyDescent="0.25">
      <c r="A113" s="63" t="s">
        <v>206</v>
      </c>
      <c r="B113" s="63" t="s">
        <v>207</v>
      </c>
      <c r="C113" s="36">
        <v>4301135826</v>
      </c>
      <c r="D113" s="350">
        <v>4620207490983</v>
      </c>
      <c r="E113" s="350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9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352"/>
      <c r="R113" s="352"/>
      <c r="S113" s="352"/>
      <c r="T113" s="35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208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8"/>
      <c r="P114" s="354" t="s">
        <v>40</v>
      </c>
      <c r="Q114" s="355"/>
      <c r="R114" s="355"/>
      <c r="S114" s="355"/>
      <c r="T114" s="355"/>
      <c r="U114" s="355"/>
      <c r="V114" s="356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357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8"/>
      <c r="P115" s="354" t="s">
        <v>40</v>
      </c>
      <c r="Q115" s="355"/>
      <c r="R115" s="355"/>
      <c r="S115" s="355"/>
      <c r="T115" s="355"/>
      <c r="U115" s="355"/>
      <c r="V115" s="356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49" t="s">
        <v>209</v>
      </c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66"/>
      <c r="AB116" s="66"/>
      <c r="AC116" s="83"/>
    </row>
    <row r="117" spans="1:68" ht="27" customHeight="1" x14ac:dyDescent="0.25">
      <c r="A117" s="63" t="s">
        <v>210</v>
      </c>
      <c r="B117" s="63" t="s">
        <v>211</v>
      </c>
      <c r="C117" s="36">
        <v>4301071094</v>
      </c>
      <c r="D117" s="350">
        <v>4620207491140</v>
      </c>
      <c r="E117" s="350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9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352"/>
      <c r="R117" s="352"/>
      <c r="S117" s="352"/>
      <c r="T117" s="35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212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5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8"/>
      <c r="P118" s="354" t="s">
        <v>40</v>
      </c>
      <c r="Q118" s="355"/>
      <c r="R118" s="355"/>
      <c r="S118" s="355"/>
      <c r="T118" s="355"/>
      <c r="U118" s="355"/>
      <c r="V118" s="356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8"/>
      <c r="P119" s="354" t="s">
        <v>40</v>
      </c>
      <c r="Q119" s="355"/>
      <c r="R119" s="355"/>
      <c r="S119" s="355"/>
      <c r="T119" s="355"/>
      <c r="U119" s="355"/>
      <c r="V119" s="356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48" t="s">
        <v>213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5"/>
      <c r="AB120" s="65"/>
      <c r="AC120" s="82"/>
    </row>
    <row r="121" spans="1:68" ht="14.25" customHeight="1" x14ac:dyDescent="0.25">
      <c r="A121" s="349" t="s">
        <v>137</v>
      </c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66"/>
      <c r="AB121" s="66"/>
      <c r="AC121" s="83"/>
    </row>
    <row r="122" spans="1:68" ht="27" customHeight="1" x14ac:dyDescent="0.25">
      <c r="A122" s="63" t="s">
        <v>214</v>
      </c>
      <c r="B122" s="63" t="s">
        <v>215</v>
      </c>
      <c r="C122" s="36">
        <v>4301135555</v>
      </c>
      <c r="D122" s="350">
        <v>4607111034014</v>
      </c>
      <c r="E122" s="350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97</v>
      </c>
      <c r="M122" s="38" t="s">
        <v>86</v>
      </c>
      <c r="N122" s="38"/>
      <c r="O122" s="37">
        <v>180</v>
      </c>
      <c r="P122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2"/>
      <c r="R122" s="352"/>
      <c r="S122" s="352"/>
      <c r="T122" s="35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216</v>
      </c>
      <c r="AG122" s="81"/>
      <c r="AJ122" s="87" t="s">
        <v>98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217</v>
      </c>
      <c r="B123" s="63" t="s">
        <v>218</v>
      </c>
      <c r="C123" s="36">
        <v>4301135532</v>
      </c>
      <c r="D123" s="350">
        <v>4607111033994</v>
      </c>
      <c r="E123" s="35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2"/>
      <c r="R123" s="352"/>
      <c r="S123" s="352"/>
      <c r="T123" s="35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155</v>
      </c>
      <c r="AG123" s="81"/>
      <c r="AJ123" s="87" t="s">
        <v>98</v>
      </c>
      <c r="AK123" s="87">
        <v>14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8"/>
      <c r="P124" s="354" t="s">
        <v>40</v>
      </c>
      <c r="Q124" s="355"/>
      <c r="R124" s="355"/>
      <c r="S124" s="355"/>
      <c r="T124" s="355"/>
      <c r="U124" s="355"/>
      <c r="V124" s="356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8"/>
      <c r="P125" s="354" t="s">
        <v>40</v>
      </c>
      <c r="Q125" s="355"/>
      <c r="R125" s="355"/>
      <c r="S125" s="355"/>
      <c r="T125" s="355"/>
      <c r="U125" s="355"/>
      <c r="V125" s="356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48" t="s">
        <v>219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65"/>
      <c r="AB126" s="65"/>
      <c r="AC126" s="82"/>
    </row>
    <row r="127" spans="1:68" ht="14.25" customHeight="1" x14ac:dyDescent="0.25">
      <c r="A127" s="349" t="s">
        <v>137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66"/>
      <c r="AB127" s="66"/>
      <c r="AC127" s="83"/>
    </row>
    <row r="128" spans="1:68" ht="27" customHeight="1" x14ac:dyDescent="0.25">
      <c r="A128" s="63" t="s">
        <v>220</v>
      </c>
      <c r="B128" s="63" t="s">
        <v>221</v>
      </c>
      <c r="C128" s="36">
        <v>4301135824</v>
      </c>
      <c r="D128" s="350">
        <v>4607111039095</v>
      </c>
      <c r="E128" s="350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0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352"/>
      <c r="R128" s="352"/>
      <c r="S128" s="352"/>
      <c r="T128" s="353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222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223</v>
      </c>
      <c r="B129" s="63" t="s">
        <v>224</v>
      </c>
      <c r="C129" s="36">
        <v>4301135550</v>
      </c>
      <c r="D129" s="350">
        <v>4607111034199</v>
      </c>
      <c r="E129" s="35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101</v>
      </c>
      <c r="M129" s="38" t="s">
        <v>86</v>
      </c>
      <c r="N129" s="38"/>
      <c r="O129" s="37">
        <v>180</v>
      </c>
      <c r="P129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2"/>
      <c r="R129" s="352"/>
      <c r="S129" s="352"/>
      <c r="T129" s="35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225</v>
      </c>
      <c r="AG129" s="81"/>
      <c r="AJ129" s="87" t="s">
        <v>102</v>
      </c>
      <c r="AK129" s="87">
        <v>70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8"/>
      <c r="P130" s="354" t="s">
        <v>40</v>
      </c>
      <c r="Q130" s="355"/>
      <c r="R130" s="355"/>
      <c r="S130" s="355"/>
      <c r="T130" s="355"/>
      <c r="U130" s="355"/>
      <c r="V130" s="356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8"/>
      <c r="P131" s="354" t="s">
        <v>40</v>
      </c>
      <c r="Q131" s="355"/>
      <c r="R131" s="355"/>
      <c r="S131" s="355"/>
      <c r="T131" s="355"/>
      <c r="U131" s="355"/>
      <c r="V131" s="356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48" t="s">
        <v>226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65"/>
      <c r="AB132" s="65"/>
      <c r="AC132" s="82"/>
    </row>
    <row r="133" spans="1:68" ht="14.25" customHeight="1" x14ac:dyDescent="0.25">
      <c r="A133" s="349" t="s">
        <v>137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66"/>
      <c r="AB133" s="66"/>
      <c r="AC133" s="83"/>
    </row>
    <row r="134" spans="1:68" ht="27" customHeight="1" x14ac:dyDescent="0.25">
      <c r="A134" s="63" t="s">
        <v>227</v>
      </c>
      <c r="B134" s="63" t="s">
        <v>228</v>
      </c>
      <c r="C134" s="36">
        <v>4301135753</v>
      </c>
      <c r="D134" s="350">
        <v>4620207490914</v>
      </c>
      <c r="E134" s="350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97</v>
      </c>
      <c r="M134" s="38" t="s">
        <v>86</v>
      </c>
      <c r="N134" s="38"/>
      <c r="O134" s="37">
        <v>180</v>
      </c>
      <c r="P134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352"/>
      <c r="R134" s="352"/>
      <c r="S134" s="352"/>
      <c r="T134" s="35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216</v>
      </c>
      <c r="AG134" s="81"/>
      <c r="AJ134" s="87" t="s">
        <v>98</v>
      </c>
      <c r="AK134" s="87">
        <v>14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229</v>
      </c>
      <c r="B135" s="63" t="s">
        <v>230</v>
      </c>
      <c r="C135" s="36">
        <v>4301135778</v>
      </c>
      <c r="D135" s="350">
        <v>4620207490853</v>
      </c>
      <c r="E135" s="35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97</v>
      </c>
      <c r="M135" s="38" t="s">
        <v>86</v>
      </c>
      <c r="N135" s="38"/>
      <c r="O135" s="37">
        <v>180</v>
      </c>
      <c r="P135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352"/>
      <c r="R135" s="352"/>
      <c r="S135" s="352"/>
      <c r="T135" s="35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216</v>
      </c>
      <c r="AG135" s="81"/>
      <c r="AJ135" s="87" t="s">
        <v>98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5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8"/>
      <c r="P136" s="354" t="s">
        <v>40</v>
      </c>
      <c r="Q136" s="355"/>
      <c r="R136" s="355"/>
      <c r="S136" s="355"/>
      <c r="T136" s="355"/>
      <c r="U136" s="355"/>
      <c r="V136" s="35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8"/>
      <c r="P137" s="354" t="s">
        <v>40</v>
      </c>
      <c r="Q137" s="355"/>
      <c r="R137" s="355"/>
      <c r="S137" s="355"/>
      <c r="T137" s="355"/>
      <c r="U137" s="355"/>
      <c r="V137" s="35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48" t="s">
        <v>231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65"/>
      <c r="AB138" s="65"/>
      <c r="AC138" s="82"/>
    </row>
    <row r="139" spans="1:68" ht="14.25" customHeight="1" x14ac:dyDescent="0.25">
      <c r="A139" s="349" t="s">
        <v>137</v>
      </c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66"/>
      <c r="AB139" s="66"/>
      <c r="AC139" s="83"/>
    </row>
    <row r="140" spans="1:68" ht="27" customHeight="1" x14ac:dyDescent="0.25">
      <c r="A140" s="63" t="s">
        <v>232</v>
      </c>
      <c r="B140" s="63" t="s">
        <v>233</v>
      </c>
      <c r="C140" s="36">
        <v>4301135570</v>
      </c>
      <c r="D140" s="350">
        <v>4607111035806</v>
      </c>
      <c r="E140" s="350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97</v>
      </c>
      <c r="M140" s="38" t="s">
        <v>86</v>
      </c>
      <c r="N140" s="38"/>
      <c r="O140" s="37">
        <v>180</v>
      </c>
      <c r="P140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52"/>
      <c r="R140" s="352"/>
      <c r="S140" s="352"/>
      <c r="T140" s="35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234</v>
      </c>
      <c r="AG140" s="81"/>
      <c r="AJ140" s="87" t="s">
        <v>98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8"/>
      <c r="P141" s="354" t="s">
        <v>40</v>
      </c>
      <c r="Q141" s="355"/>
      <c r="R141" s="355"/>
      <c r="S141" s="355"/>
      <c r="T141" s="355"/>
      <c r="U141" s="355"/>
      <c r="V141" s="35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8"/>
      <c r="P142" s="354" t="s">
        <v>40</v>
      </c>
      <c r="Q142" s="355"/>
      <c r="R142" s="355"/>
      <c r="S142" s="355"/>
      <c r="T142" s="355"/>
      <c r="U142" s="355"/>
      <c r="V142" s="35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48" t="s">
        <v>235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5"/>
      <c r="AB143" s="65"/>
      <c r="AC143" s="82"/>
    </row>
    <row r="144" spans="1:68" ht="14.25" customHeight="1" x14ac:dyDescent="0.25">
      <c r="A144" s="349" t="s">
        <v>137</v>
      </c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66"/>
      <c r="AB144" s="66"/>
      <c r="AC144" s="83"/>
    </row>
    <row r="145" spans="1:68" ht="16.5" customHeight="1" x14ac:dyDescent="0.25">
      <c r="A145" s="63" t="s">
        <v>236</v>
      </c>
      <c r="B145" s="63" t="s">
        <v>237</v>
      </c>
      <c r="C145" s="36">
        <v>4301135607</v>
      </c>
      <c r="D145" s="350">
        <v>4607111039613</v>
      </c>
      <c r="E145" s="350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97</v>
      </c>
      <c r="M145" s="38" t="s">
        <v>86</v>
      </c>
      <c r="N145" s="38"/>
      <c r="O145" s="37">
        <v>180</v>
      </c>
      <c r="P145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2"/>
      <c r="R145" s="352"/>
      <c r="S145" s="352"/>
      <c r="T145" s="353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222</v>
      </c>
      <c r="AG145" s="81"/>
      <c r="AJ145" s="87" t="s">
        <v>98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8"/>
      <c r="P146" s="354" t="s">
        <v>40</v>
      </c>
      <c r="Q146" s="355"/>
      <c r="R146" s="355"/>
      <c r="S146" s="355"/>
      <c r="T146" s="355"/>
      <c r="U146" s="355"/>
      <c r="V146" s="356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8"/>
      <c r="P147" s="354" t="s">
        <v>40</v>
      </c>
      <c r="Q147" s="355"/>
      <c r="R147" s="355"/>
      <c r="S147" s="355"/>
      <c r="T147" s="355"/>
      <c r="U147" s="355"/>
      <c r="V147" s="356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48" t="s">
        <v>238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5"/>
      <c r="AB148" s="65"/>
      <c r="AC148" s="82"/>
    </row>
    <row r="149" spans="1:68" ht="14.25" customHeight="1" x14ac:dyDescent="0.25">
      <c r="A149" s="349" t="s">
        <v>209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66"/>
      <c r="AB149" s="66"/>
      <c r="AC149" s="83"/>
    </row>
    <row r="150" spans="1:68" ht="27" customHeight="1" x14ac:dyDescent="0.25">
      <c r="A150" s="63" t="s">
        <v>239</v>
      </c>
      <c r="B150" s="63" t="s">
        <v>240</v>
      </c>
      <c r="C150" s="36">
        <v>4301135540</v>
      </c>
      <c r="D150" s="350">
        <v>4607111035646</v>
      </c>
      <c r="E150" s="350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242</v>
      </c>
      <c r="L150" s="37" t="s">
        <v>97</v>
      </c>
      <c r="M150" s="38" t="s">
        <v>86</v>
      </c>
      <c r="N150" s="38"/>
      <c r="O150" s="37">
        <v>180</v>
      </c>
      <c r="P150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52"/>
      <c r="R150" s="352"/>
      <c r="S150" s="352"/>
      <c r="T150" s="353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241</v>
      </c>
      <c r="AG150" s="81"/>
      <c r="AJ150" s="87" t="s">
        <v>98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8"/>
      <c r="P151" s="354" t="s">
        <v>40</v>
      </c>
      <c r="Q151" s="355"/>
      <c r="R151" s="355"/>
      <c r="S151" s="355"/>
      <c r="T151" s="355"/>
      <c r="U151" s="355"/>
      <c r="V151" s="356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5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8"/>
      <c r="P152" s="354" t="s">
        <v>40</v>
      </c>
      <c r="Q152" s="355"/>
      <c r="R152" s="355"/>
      <c r="S152" s="355"/>
      <c r="T152" s="355"/>
      <c r="U152" s="355"/>
      <c r="V152" s="356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48" t="s">
        <v>243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5"/>
      <c r="AB153" s="65"/>
      <c r="AC153" s="82"/>
    </row>
    <row r="154" spans="1:68" ht="14.25" customHeight="1" x14ac:dyDescent="0.25">
      <c r="A154" s="349" t="s">
        <v>137</v>
      </c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66"/>
      <c r="AB154" s="66"/>
      <c r="AC154" s="83"/>
    </row>
    <row r="155" spans="1:68" ht="27" customHeight="1" x14ac:dyDescent="0.25">
      <c r="A155" s="63" t="s">
        <v>244</v>
      </c>
      <c r="B155" s="63" t="s">
        <v>245</v>
      </c>
      <c r="C155" s="36">
        <v>4301135591</v>
      </c>
      <c r="D155" s="350">
        <v>4607111036568</v>
      </c>
      <c r="E155" s="350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88</v>
      </c>
      <c r="M155" s="38" t="s">
        <v>86</v>
      </c>
      <c r="N155" s="38"/>
      <c r="O155" s="37">
        <v>180</v>
      </c>
      <c r="P155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52"/>
      <c r="R155" s="352"/>
      <c r="S155" s="352"/>
      <c r="T155" s="35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246</v>
      </c>
      <c r="AG155" s="81"/>
      <c r="AJ155" s="87" t="s">
        <v>89</v>
      </c>
      <c r="AK155" s="87">
        <v>1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8"/>
      <c r="P156" s="354" t="s">
        <v>40</v>
      </c>
      <c r="Q156" s="355"/>
      <c r="R156" s="355"/>
      <c r="S156" s="355"/>
      <c r="T156" s="355"/>
      <c r="U156" s="355"/>
      <c r="V156" s="35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8"/>
      <c r="P157" s="354" t="s">
        <v>40</v>
      </c>
      <c r="Q157" s="355"/>
      <c r="R157" s="355"/>
      <c r="S157" s="355"/>
      <c r="T157" s="355"/>
      <c r="U157" s="355"/>
      <c r="V157" s="35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47" t="s">
        <v>247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54"/>
      <c r="AB158" s="54"/>
      <c r="AC158" s="54"/>
    </row>
    <row r="159" spans="1:68" ht="16.5" customHeight="1" x14ac:dyDescent="0.25">
      <c r="A159" s="348" t="s">
        <v>248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5"/>
      <c r="AB159" s="65"/>
      <c r="AC159" s="82"/>
    </row>
    <row r="160" spans="1:68" ht="14.25" customHeight="1" x14ac:dyDescent="0.25">
      <c r="A160" s="349" t="s">
        <v>82</v>
      </c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66"/>
      <c r="AB160" s="66"/>
      <c r="AC160" s="83"/>
    </row>
    <row r="161" spans="1:68" ht="16.5" customHeight="1" x14ac:dyDescent="0.25">
      <c r="A161" s="63" t="s">
        <v>249</v>
      </c>
      <c r="B161" s="63" t="s">
        <v>250</v>
      </c>
      <c r="C161" s="36">
        <v>4301071062</v>
      </c>
      <c r="D161" s="350">
        <v>4607111036384</v>
      </c>
      <c r="E161" s="350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08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352"/>
      <c r="R161" s="352"/>
      <c r="S161" s="352"/>
      <c r="T161" s="35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251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252</v>
      </c>
      <c r="B162" s="63" t="s">
        <v>253</v>
      </c>
      <c r="C162" s="36">
        <v>4301071050</v>
      </c>
      <c r="D162" s="350">
        <v>4607111036216</v>
      </c>
      <c r="E162" s="350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97</v>
      </c>
      <c r="M162" s="38" t="s">
        <v>86</v>
      </c>
      <c r="N162" s="38"/>
      <c r="O162" s="37">
        <v>180</v>
      </c>
      <c r="P162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52"/>
      <c r="R162" s="352"/>
      <c r="S162" s="352"/>
      <c r="T162" s="35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254</v>
      </c>
      <c r="AG162" s="81"/>
      <c r="AJ162" s="87" t="s">
        <v>98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5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8"/>
      <c r="P163" s="354" t="s">
        <v>40</v>
      </c>
      <c r="Q163" s="355"/>
      <c r="R163" s="355"/>
      <c r="S163" s="355"/>
      <c r="T163" s="355"/>
      <c r="U163" s="355"/>
      <c r="V163" s="356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58"/>
      <c r="P164" s="354" t="s">
        <v>40</v>
      </c>
      <c r="Q164" s="355"/>
      <c r="R164" s="355"/>
      <c r="S164" s="355"/>
      <c r="T164" s="355"/>
      <c r="U164" s="355"/>
      <c r="V164" s="356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47" t="s">
        <v>255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54"/>
      <c r="AB165" s="54"/>
      <c r="AC165" s="54"/>
    </row>
    <row r="166" spans="1:68" ht="16.5" customHeight="1" x14ac:dyDescent="0.25">
      <c r="A166" s="348" t="s">
        <v>256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65"/>
      <c r="AB166" s="65"/>
      <c r="AC166" s="82"/>
    </row>
    <row r="167" spans="1:68" ht="14.25" customHeight="1" x14ac:dyDescent="0.25">
      <c r="A167" s="349" t="s">
        <v>91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66"/>
      <c r="AB167" s="66"/>
      <c r="AC167" s="83"/>
    </row>
    <row r="168" spans="1:68" ht="16.5" customHeight="1" x14ac:dyDescent="0.25">
      <c r="A168" s="63" t="s">
        <v>257</v>
      </c>
      <c r="B168" s="63" t="s">
        <v>258</v>
      </c>
      <c r="C168" s="36">
        <v>4301132179</v>
      </c>
      <c r="D168" s="350">
        <v>4607111035691</v>
      </c>
      <c r="E168" s="35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101</v>
      </c>
      <c r="M168" s="38" t="s">
        <v>86</v>
      </c>
      <c r="N168" s="38"/>
      <c r="O168" s="37">
        <v>365</v>
      </c>
      <c r="P168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352"/>
      <c r="R168" s="352"/>
      <c r="S168" s="352"/>
      <c r="T168" s="35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259</v>
      </c>
      <c r="AG168" s="81"/>
      <c r="AJ168" s="87" t="s">
        <v>102</v>
      </c>
      <c r="AK168" s="87">
        <v>70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260</v>
      </c>
      <c r="B169" s="63" t="s">
        <v>261</v>
      </c>
      <c r="C169" s="36">
        <v>4301132182</v>
      </c>
      <c r="D169" s="350">
        <v>4607111035721</v>
      </c>
      <c r="E169" s="350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352"/>
      <c r="R169" s="352"/>
      <c r="S169" s="352"/>
      <c r="T169" s="35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262</v>
      </c>
      <c r="AG169" s="81"/>
      <c r="AJ169" s="87" t="s">
        <v>98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263</v>
      </c>
      <c r="B170" s="63" t="s">
        <v>264</v>
      </c>
      <c r="C170" s="36">
        <v>4301132170</v>
      </c>
      <c r="D170" s="350">
        <v>4607111038487</v>
      </c>
      <c r="E170" s="350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180</v>
      </c>
      <c r="P170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265</v>
      </c>
      <c r="AG170" s="81"/>
      <c r="AJ170" s="87" t="s">
        <v>98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8"/>
      <c r="P171" s="354" t="s">
        <v>40</v>
      </c>
      <c r="Q171" s="355"/>
      <c r="R171" s="355"/>
      <c r="S171" s="355"/>
      <c r="T171" s="355"/>
      <c r="U171" s="355"/>
      <c r="V171" s="356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8"/>
      <c r="P172" s="354" t="s">
        <v>40</v>
      </c>
      <c r="Q172" s="355"/>
      <c r="R172" s="355"/>
      <c r="S172" s="355"/>
      <c r="T172" s="355"/>
      <c r="U172" s="355"/>
      <c r="V172" s="356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49" t="s">
        <v>266</v>
      </c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66"/>
      <c r="AB173" s="66"/>
      <c r="AC173" s="83"/>
    </row>
    <row r="174" spans="1:68" ht="27" customHeight="1" x14ac:dyDescent="0.25">
      <c r="A174" s="63" t="s">
        <v>267</v>
      </c>
      <c r="B174" s="63" t="s">
        <v>268</v>
      </c>
      <c r="C174" s="36">
        <v>4301051855</v>
      </c>
      <c r="D174" s="350">
        <v>4680115885875</v>
      </c>
      <c r="E174" s="350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273</v>
      </c>
      <c r="L174" s="37" t="s">
        <v>88</v>
      </c>
      <c r="M174" s="38" t="s">
        <v>272</v>
      </c>
      <c r="N174" s="38"/>
      <c r="O174" s="37">
        <v>365</v>
      </c>
      <c r="P174" s="413" t="s">
        <v>269</v>
      </c>
      <c r="Q174" s="352"/>
      <c r="R174" s="352"/>
      <c r="S174" s="352"/>
      <c r="T174" s="35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270</v>
      </c>
      <c r="AG174" s="81"/>
      <c r="AJ174" s="87" t="s">
        <v>89</v>
      </c>
      <c r="AK174" s="87">
        <v>1</v>
      </c>
      <c r="BB174" s="200" t="s">
        <v>271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357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58"/>
      <c r="P175" s="354" t="s">
        <v>40</v>
      </c>
      <c r="Q175" s="355"/>
      <c r="R175" s="355"/>
      <c r="S175" s="355"/>
      <c r="T175" s="355"/>
      <c r="U175" s="355"/>
      <c r="V175" s="356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58"/>
      <c r="P176" s="354" t="s">
        <v>40</v>
      </c>
      <c r="Q176" s="355"/>
      <c r="R176" s="355"/>
      <c r="S176" s="355"/>
      <c r="T176" s="355"/>
      <c r="U176" s="355"/>
      <c r="V176" s="356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47" t="s">
        <v>274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54"/>
      <c r="AB177" s="54"/>
      <c r="AC177" s="54"/>
    </row>
    <row r="178" spans="1:68" ht="16.5" customHeight="1" x14ac:dyDescent="0.25">
      <c r="A178" s="348" t="s">
        <v>275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65"/>
      <c r="AB178" s="65"/>
      <c r="AC178" s="82"/>
    </row>
    <row r="179" spans="1:68" ht="14.25" customHeight="1" x14ac:dyDescent="0.25">
      <c r="A179" s="349" t="s">
        <v>91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49"/>
      <c r="Z179" s="349"/>
      <c r="AA179" s="66"/>
      <c r="AB179" s="66"/>
      <c r="AC179" s="83"/>
    </row>
    <row r="180" spans="1:68" ht="27" customHeight="1" x14ac:dyDescent="0.25">
      <c r="A180" s="63" t="s">
        <v>276</v>
      </c>
      <c r="B180" s="63" t="s">
        <v>277</v>
      </c>
      <c r="C180" s="36">
        <v>4301132227</v>
      </c>
      <c r="D180" s="350">
        <v>4620207491133</v>
      </c>
      <c r="E180" s="350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97</v>
      </c>
      <c r="M180" s="38" t="s">
        <v>86</v>
      </c>
      <c r="N180" s="38"/>
      <c r="O180" s="37">
        <v>180</v>
      </c>
      <c r="P180" s="414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352"/>
      <c r="R180" s="352"/>
      <c r="S180" s="352"/>
      <c r="T180" s="35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278</v>
      </c>
      <c r="AG180" s="81"/>
      <c r="AJ180" s="87" t="s">
        <v>98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7"/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8"/>
      <c r="P181" s="354" t="s">
        <v>40</v>
      </c>
      <c r="Q181" s="355"/>
      <c r="R181" s="355"/>
      <c r="S181" s="355"/>
      <c r="T181" s="355"/>
      <c r="U181" s="355"/>
      <c r="V181" s="356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7"/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8"/>
      <c r="P182" s="354" t="s">
        <v>40</v>
      </c>
      <c r="Q182" s="355"/>
      <c r="R182" s="355"/>
      <c r="S182" s="355"/>
      <c r="T182" s="355"/>
      <c r="U182" s="355"/>
      <c r="V182" s="356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49" t="s">
        <v>137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66"/>
      <c r="AB183" s="66"/>
      <c r="AC183" s="83"/>
    </row>
    <row r="184" spans="1:68" ht="27" customHeight="1" x14ac:dyDescent="0.25">
      <c r="A184" s="63" t="s">
        <v>279</v>
      </c>
      <c r="B184" s="63" t="s">
        <v>280</v>
      </c>
      <c r="C184" s="36">
        <v>4301135707</v>
      </c>
      <c r="D184" s="350">
        <v>4620207490198</v>
      </c>
      <c r="E184" s="35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52"/>
      <c r="R184" s="352"/>
      <c r="S184" s="352"/>
      <c r="T184" s="35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281</v>
      </c>
      <c r="AG184" s="81"/>
      <c r="AJ184" s="87" t="s">
        <v>89</v>
      </c>
      <c r="AK184" s="87">
        <v>1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4301135696</v>
      </c>
      <c r="D185" s="350">
        <v>4620207490235</v>
      </c>
      <c r="E185" s="35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52"/>
      <c r="R185" s="352"/>
      <c r="S185" s="352"/>
      <c r="T185" s="35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284</v>
      </c>
      <c r="AG185" s="81"/>
      <c r="AJ185" s="87" t="s">
        <v>98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285</v>
      </c>
      <c r="B186" s="63" t="s">
        <v>286</v>
      </c>
      <c r="C186" s="36">
        <v>4301135697</v>
      </c>
      <c r="D186" s="350">
        <v>4620207490259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281</v>
      </c>
      <c r="AG186" s="81"/>
      <c r="AJ186" s="87" t="s">
        <v>89</v>
      </c>
      <c r="AK186" s="87">
        <v>1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287</v>
      </c>
      <c r="B187" s="63" t="s">
        <v>288</v>
      </c>
      <c r="C187" s="36">
        <v>4301135681</v>
      </c>
      <c r="D187" s="350">
        <v>4620207490143</v>
      </c>
      <c r="E187" s="350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289</v>
      </c>
      <c r="AG187" s="81"/>
      <c r="AJ187" s="87" t="s">
        <v>89</v>
      </c>
      <c r="AK187" s="87">
        <v>1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5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8"/>
      <c r="P188" s="354" t="s">
        <v>40</v>
      </c>
      <c r="Q188" s="355"/>
      <c r="R188" s="355"/>
      <c r="S188" s="355"/>
      <c r="T188" s="355"/>
      <c r="U188" s="355"/>
      <c r="V188" s="356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8"/>
      <c r="P189" s="354" t="s">
        <v>40</v>
      </c>
      <c r="Q189" s="355"/>
      <c r="R189" s="355"/>
      <c r="S189" s="355"/>
      <c r="T189" s="355"/>
      <c r="U189" s="355"/>
      <c r="V189" s="356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48" t="s">
        <v>290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5"/>
      <c r="AB190" s="65"/>
      <c r="AC190" s="82"/>
    </row>
    <row r="191" spans="1:68" ht="14.25" customHeight="1" x14ac:dyDescent="0.25">
      <c r="A191" s="349" t="s">
        <v>82</v>
      </c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66"/>
      <c r="AB191" s="66"/>
      <c r="AC191" s="83"/>
    </row>
    <row r="192" spans="1:68" ht="27" customHeight="1" x14ac:dyDescent="0.25">
      <c r="A192" s="63" t="s">
        <v>291</v>
      </c>
      <c r="B192" s="63" t="s">
        <v>292</v>
      </c>
      <c r="C192" s="36">
        <v>4301071108</v>
      </c>
      <c r="D192" s="350">
        <v>4607111035912</v>
      </c>
      <c r="E192" s="350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352"/>
      <c r="R192" s="352"/>
      <c r="S192" s="352"/>
      <c r="T192" s="35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293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294</v>
      </c>
      <c r="B193" s="63" t="s">
        <v>295</v>
      </c>
      <c r="C193" s="36">
        <v>4301071110</v>
      </c>
      <c r="D193" s="350">
        <v>4607111035103</v>
      </c>
      <c r="E193" s="350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352"/>
      <c r="R193" s="352"/>
      <c r="S193" s="352"/>
      <c r="T193" s="35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293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296</v>
      </c>
      <c r="B194" s="63" t="s">
        <v>297</v>
      </c>
      <c r="C194" s="36">
        <v>4301071109</v>
      </c>
      <c r="D194" s="350">
        <v>4607111035929</v>
      </c>
      <c r="E194" s="350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1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293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4301071106</v>
      </c>
      <c r="D195" s="350">
        <v>4607111035882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2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293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50">
        <v>4607111035905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293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8"/>
      <c r="P197" s="354" t="s">
        <v>40</v>
      </c>
      <c r="Q197" s="355"/>
      <c r="R197" s="355"/>
      <c r="S197" s="355"/>
      <c r="T197" s="355"/>
      <c r="U197" s="355"/>
      <c r="V197" s="356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8"/>
      <c r="P198" s="354" t="s">
        <v>40</v>
      </c>
      <c r="Q198" s="355"/>
      <c r="R198" s="355"/>
      <c r="S198" s="355"/>
      <c r="T198" s="355"/>
      <c r="U198" s="355"/>
      <c r="V198" s="356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48" t="s">
        <v>302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5"/>
      <c r="AB199" s="65"/>
      <c r="AC199" s="82"/>
    </row>
    <row r="200" spans="1:68" ht="14.25" customHeight="1" x14ac:dyDescent="0.25">
      <c r="A200" s="349" t="s">
        <v>82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6"/>
      <c r="AB200" s="66"/>
      <c r="AC200" s="83"/>
    </row>
    <row r="201" spans="1:68" ht="27" customHeight="1" x14ac:dyDescent="0.25">
      <c r="A201" s="63" t="s">
        <v>303</v>
      </c>
      <c r="B201" s="63" t="s">
        <v>304</v>
      </c>
      <c r="C201" s="36">
        <v>4301071097</v>
      </c>
      <c r="D201" s="350">
        <v>4620207491096</v>
      </c>
      <c r="E201" s="350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101</v>
      </c>
      <c r="M201" s="38" t="s">
        <v>86</v>
      </c>
      <c r="N201" s="38"/>
      <c r="O201" s="37">
        <v>180</v>
      </c>
      <c r="P201" s="424" t="s">
        <v>305</v>
      </c>
      <c r="Q201" s="352"/>
      <c r="R201" s="352"/>
      <c r="S201" s="352"/>
      <c r="T201" s="35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306</v>
      </c>
      <c r="AG201" s="81"/>
      <c r="AJ201" s="87" t="s">
        <v>102</v>
      </c>
      <c r="AK201" s="87">
        <v>84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8"/>
      <c r="P202" s="354" t="s">
        <v>40</v>
      </c>
      <c r="Q202" s="355"/>
      <c r="R202" s="355"/>
      <c r="S202" s="355"/>
      <c r="T202" s="355"/>
      <c r="U202" s="355"/>
      <c r="V202" s="356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8"/>
      <c r="P203" s="354" t="s">
        <v>40</v>
      </c>
      <c r="Q203" s="355"/>
      <c r="R203" s="355"/>
      <c r="S203" s="355"/>
      <c r="T203" s="355"/>
      <c r="U203" s="355"/>
      <c r="V203" s="356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8" t="s">
        <v>307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5"/>
      <c r="AB204" s="65"/>
      <c r="AC204" s="82"/>
    </row>
    <row r="205" spans="1:68" ht="14.25" customHeight="1" x14ac:dyDescent="0.25">
      <c r="A205" s="349" t="s">
        <v>82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6"/>
      <c r="AB205" s="66"/>
      <c r="AC205" s="83"/>
    </row>
    <row r="206" spans="1:68" ht="27" customHeight="1" x14ac:dyDescent="0.25">
      <c r="A206" s="63" t="s">
        <v>308</v>
      </c>
      <c r="B206" s="63" t="s">
        <v>309</v>
      </c>
      <c r="C206" s="36">
        <v>4301071093</v>
      </c>
      <c r="D206" s="350">
        <v>4620207490709</v>
      </c>
      <c r="E206" s="350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2"/>
      <c r="R206" s="352"/>
      <c r="S206" s="352"/>
      <c r="T206" s="35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310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8"/>
      <c r="P207" s="354" t="s">
        <v>40</v>
      </c>
      <c r="Q207" s="355"/>
      <c r="R207" s="355"/>
      <c r="S207" s="355"/>
      <c r="T207" s="355"/>
      <c r="U207" s="355"/>
      <c r="V207" s="356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7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8"/>
      <c r="P208" s="354" t="s">
        <v>40</v>
      </c>
      <c r="Q208" s="355"/>
      <c r="R208" s="355"/>
      <c r="S208" s="355"/>
      <c r="T208" s="355"/>
      <c r="U208" s="355"/>
      <c r="V208" s="356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9" t="s">
        <v>137</v>
      </c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49"/>
      <c r="S209" s="349"/>
      <c r="T209" s="349"/>
      <c r="U209" s="349"/>
      <c r="V209" s="349"/>
      <c r="W209" s="349"/>
      <c r="X209" s="349"/>
      <c r="Y209" s="349"/>
      <c r="Z209" s="349"/>
      <c r="AA209" s="66"/>
      <c r="AB209" s="66"/>
      <c r="AC209" s="83"/>
    </row>
    <row r="210" spans="1:68" ht="27" customHeight="1" x14ac:dyDescent="0.25">
      <c r="A210" s="63" t="s">
        <v>311</v>
      </c>
      <c r="B210" s="63" t="s">
        <v>312</v>
      </c>
      <c r="C210" s="36">
        <v>4301135692</v>
      </c>
      <c r="D210" s="350">
        <v>4620207490570</v>
      </c>
      <c r="E210" s="350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2"/>
      <c r="R210" s="352"/>
      <c r="S210" s="352"/>
      <c r="T210" s="35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313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314</v>
      </c>
      <c r="B211" s="63" t="s">
        <v>315</v>
      </c>
      <c r="C211" s="36">
        <v>4301135691</v>
      </c>
      <c r="D211" s="350">
        <v>4620207490549</v>
      </c>
      <c r="E211" s="350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2"/>
      <c r="R211" s="352"/>
      <c r="S211" s="352"/>
      <c r="T211" s="35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313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316</v>
      </c>
      <c r="B212" s="63" t="s">
        <v>317</v>
      </c>
      <c r="C212" s="36">
        <v>4301135694</v>
      </c>
      <c r="D212" s="350">
        <v>4620207490501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313</v>
      </c>
      <c r="AG212" s="81"/>
      <c r="AJ212" s="87" t="s">
        <v>89</v>
      </c>
      <c r="AK212" s="87">
        <v>1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8"/>
      <c r="P213" s="354" t="s">
        <v>40</v>
      </c>
      <c r="Q213" s="355"/>
      <c r="R213" s="355"/>
      <c r="S213" s="355"/>
      <c r="T213" s="355"/>
      <c r="U213" s="355"/>
      <c r="V213" s="356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8"/>
      <c r="P214" s="354" t="s">
        <v>40</v>
      </c>
      <c r="Q214" s="355"/>
      <c r="R214" s="355"/>
      <c r="S214" s="355"/>
      <c r="T214" s="355"/>
      <c r="U214" s="355"/>
      <c r="V214" s="356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8" t="s">
        <v>318</v>
      </c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  <c r="Y215" s="348"/>
      <c r="Z215" s="348"/>
      <c r="AA215" s="65"/>
      <c r="AB215" s="65"/>
      <c r="AC215" s="82"/>
    </row>
    <row r="216" spans="1:68" ht="14.25" customHeight="1" x14ac:dyDescent="0.25">
      <c r="A216" s="349" t="s">
        <v>82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6"/>
      <c r="AB216" s="66"/>
      <c r="AC216" s="83"/>
    </row>
    <row r="217" spans="1:68" ht="16.5" customHeight="1" x14ac:dyDescent="0.25">
      <c r="A217" s="63" t="s">
        <v>319</v>
      </c>
      <c r="B217" s="63" t="s">
        <v>320</v>
      </c>
      <c r="C217" s="36">
        <v>4301071099</v>
      </c>
      <c r="D217" s="350">
        <v>4607111039019</v>
      </c>
      <c r="E217" s="350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9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352"/>
      <c r="R217" s="352"/>
      <c r="S217" s="352"/>
      <c r="T217" s="35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321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322</v>
      </c>
      <c r="B218" s="63" t="s">
        <v>323</v>
      </c>
      <c r="C218" s="36">
        <v>4301071100</v>
      </c>
      <c r="D218" s="350">
        <v>4607111038708</v>
      </c>
      <c r="E218" s="350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30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352"/>
      <c r="R218" s="352"/>
      <c r="S218" s="352"/>
      <c r="T218" s="35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321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8"/>
      <c r="P219" s="354" t="s">
        <v>40</v>
      </c>
      <c r="Q219" s="355"/>
      <c r="R219" s="355"/>
      <c r="S219" s="355"/>
      <c r="T219" s="355"/>
      <c r="U219" s="355"/>
      <c r="V219" s="356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8"/>
      <c r="P220" s="354" t="s">
        <v>40</v>
      </c>
      <c r="Q220" s="355"/>
      <c r="R220" s="355"/>
      <c r="S220" s="355"/>
      <c r="T220" s="355"/>
      <c r="U220" s="355"/>
      <c r="V220" s="356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7" t="s">
        <v>324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54"/>
      <c r="AB221" s="54"/>
      <c r="AC221" s="54"/>
    </row>
    <row r="222" spans="1:68" ht="16.5" customHeight="1" x14ac:dyDescent="0.25">
      <c r="A222" s="348" t="s">
        <v>325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65"/>
      <c r="AB222" s="65"/>
      <c r="AC222" s="82"/>
    </row>
    <row r="223" spans="1:68" ht="14.25" customHeight="1" x14ac:dyDescent="0.25">
      <c r="A223" s="349" t="s">
        <v>82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6"/>
      <c r="AB223" s="66"/>
      <c r="AC223" s="83"/>
    </row>
    <row r="224" spans="1:68" ht="27" customHeight="1" x14ac:dyDescent="0.25">
      <c r="A224" s="63" t="s">
        <v>326</v>
      </c>
      <c r="B224" s="63" t="s">
        <v>327</v>
      </c>
      <c r="C224" s="36">
        <v>4301071036</v>
      </c>
      <c r="D224" s="350">
        <v>4607111036162</v>
      </c>
      <c r="E224" s="350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2"/>
      <c r="R224" s="352"/>
      <c r="S224" s="352"/>
      <c r="T224" s="35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328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7"/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8"/>
      <c r="P225" s="354" t="s">
        <v>40</v>
      </c>
      <c r="Q225" s="355"/>
      <c r="R225" s="355"/>
      <c r="S225" s="355"/>
      <c r="T225" s="355"/>
      <c r="U225" s="355"/>
      <c r="V225" s="35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7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8"/>
      <c r="P226" s="354" t="s">
        <v>40</v>
      </c>
      <c r="Q226" s="355"/>
      <c r="R226" s="355"/>
      <c r="S226" s="355"/>
      <c r="T226" s="355"/>
      <c r="U226" s="355"/>
      <c r="V226" s="35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7" t="s">
        <v>329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54"/>
      <c r="AB227" s="54"/>
      <c r="AC227" s="54"/>
    </row>
    <row r="228" spans="1:68" ht="16.5" customHeight="1" x14ac:dyDescent="0.25">
      <c r="A228" s="348" t="s">
        <v>330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5"/>
      <c r="AB228" s="65"/>
      <c r="AC228" s="82"/>
    </row>
    <row r="229" spans="1:68" ht="14.25" customHeight="1" x14ac:dyDescent="0.25">
      <c r="A229" s="349" t="s">
        <v>82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6"/>
      <c r="AB229" s="66"/>
      <c r="AC229" s="83"/>
    </row>
    <row r="230" spans="1:68" ht="27" customHeight="1" x14ac:dyDescent="0.25">
      <c r="A230" s="63" t="s">
        <v>331</v>
      </c>
      <c r="B230" s="63" t="s">
        <v>332</v>
      </c>
      <c r="C230" s="36">
        <v>4301071029</v>
      </c>
      <c r="D230" s="350">
        <v>4607111035899</v>
      </c>
      <c r="E230" s="350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2"/>
      <c r="R230" s="352"/>
      <c r="S230" s="352"/>
      <c r="T230" s="35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254</v>
      </c>
      <c r="AG230" s="81"/>
      <c r="AJ230" s="87" t="s">
        <v>98</v>
      </c>
      <c r="AK230" s="87">
        <v>12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58"/>
      <c r="P231" s="354" t="s">
        <v>40</v>
      </c>
      <c r="Q231" s="355"/>
      <c r="R231" s="355"/>
      <c r="S231" s="355"/>
      <c r="T231" s="355"/>
      <c r="U231" s="355"/>
      <c r="V231" s="35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8"/>
      <c r="P232" s="354" t="s">
        <v>40</v>
      </c>
      <c r="Q232" s="355"/>
      <c r="R232" s="355"/>
      <c r="S232" s="355"/>
      <c r="T232" s="355"/>
      <c r="U232" s="355"/>
      <c r="V232" s="35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7" t="s">
        <v>333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54"/>
      <c r="AB233" s="54"/>
      <c r="AC233" s="54"/>
    </row>
    <row r="234" spans="1:68" ht="16.5" customHeight="1" x14ac:dyDescent="0.25">
      <c r="A234" s="348" t="s">
        <v>334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65"/>
      <c r="AB234" s="65"/>
      <c r="AC234" s="82"/>
    </row>
    <row r="235" spans="1:68" ht="14.25" customHeight="1" x14ac:dyDescent="0.25">
      <c r="A235" s="349" t="s">
        <v>335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6"/>
      <c r="AB235" s="66"/>
      <c r="AC235" s="83"/>
    </row>
    <row r="236" spans="1:68" ht="27" customHeight="1" x14ac:dyDescent="0.25">
      <c r="A236" s="63" t="s">
        <v>336</v>
      </c>
      <c r="B236" s="63" t="s">
        <v>337</v>
      </c>
      <c r="C236" s="36">
        <v>4301133004</v>
      </c>
      <c r="D236" s="350">
        <v>4607111039774</v>
      </c>
      <c r="E236" s="350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2"/>
      <c r="R236" s="352"/>
      <c r="S236" s="352"/>
      <c r="T236" s="35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338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8"/>
      <c r="P237" s="354" t="s">
        <v>40</v>
      </c>
      <c r="Q237" s="355"/>
      <c r="R237" s="355"/>
      <c r="S237" s="355"/>
      <c r="T237" s="355"/>
      <c r="U237" s="355"/>
      <c r="V237" s="35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8"/>
      <c r="P238" s="354" t="s">
        <v>40</v>
      </c>
      <c r="Q238" s="355"/>
      <c r="R238" s="355"/>
      <c r="S238" s="355"/>
      <c r="T238" s="355"/>
      <c r="U238" s="355"/>
      <c r="V238" s="35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9" t="s">
        <v>137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66"/>
      <c r="AB239" s="66"/>
      <c r="AC239" s="83"/>
    </row>
    <row r="240" spans="1:68" ht="37.5" customHeight="1" x14ac:dyDescent="0.25">
      <c r="A240" s="63" t="s">
        <v>339</v>
      </c>
      <c r="B240" s="63" t="s">
        <v>340</v>
      </c>
      <c r="C240" s="36">
        <v>4301135400</v>
      </c>
      <c r="D240" s="350">
        <v>4607111039361</v>
      </c>
      <c r="E240" s="350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2"/>
      <c r="R240" s="352"/>
      <c r="S240" s="352"/>
      <c r="T240" s="35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338</v>
      </c>
      <c r="AG240" s="81"/>
      <c r="AJ240" s="87" t="s">
        <v>89</v>
      </c>
      <c r="AK240" s="87">
        <v>1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7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8"/>
      <c r="P241" s="354" t="s">
        <v>40</v>
      </c>
      <c r="Q241" s="355"/>
      <c r="R241" s="355"/>
      <c r="S241" s="355"/>
      <c r="T241" s="355"/>
      <c r="U241" s="355"/>
      <c r="V241" s="35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8"/>
      <c r="P242" s="354" t="s">
        <v>40</v>
      </c>
      <c r="Q242" s="355"/>
      <c r="R242" s="355"/>
      <c r="S242" s="355"/>
      <c r="T242" s="355"/>
      <c r="U242" s="355"/>
      <c r="V242" s="35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7" t="s">
        <v>341</v>
      </c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47"/>
      <c r="P243" s="347"/>
      <c r="Q243" s="347"/>
      <c r="R243" s="347"/>
      <c r="S243" s="347"/>
      <c r="T243" s="347"/>
      <c r="U243" s="347"/>
      <c r="V243" s="347"/>
      <c r="W243" s="347"/>
      <c r="X243" s="347"/>
      <c r="Y243" s="347"/>
      <c r="Z243" s="347"/>
      <c r="AA243" s="54"/>
      <c r="AB243" s="54"/>
      <c r="AC243" s="54"/>
    </row>
    <row r="244" spans="1:68" ht="16.5" customHeight="1" x14ac:dyDescent="0.25">
      <c r="A244" s="348" t="s">
        <v>341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5"/>
      <c r="AB244" s="65"/>
      <c r="AC244" s="82"/>
    </row>
    <row r="245" spans="1:68" ht="14.25" customHeight="1" x14ac:dyDescent="0.25">
      <c r="A245" s="349" t="s">
        <v>82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6"/>
      <c r="AB245" s="66"/>
      <c r="AC245" s="83"/>
    </row>
    <row r="246" spans="1:68" ht="27" customHeight="1" x14ac:dyDescent="0.25">
      <c r="A246" s="63" t="s">
        <v>342</v>
      </c>
      <c r="B246" s="63" t="s">
        <v>343</v>
      </c>
      <c r="C246" s="36">
        <v>4301071014</v>
      </c>
      <c r="D246" s="350">
        <v>4640242181264</v>
      </c>
      <c r="E246" s="350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2"/>
      <c r="R246" s="352"/>
      <c r="S246" s="352"/>
      <c r="T246" s="35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344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345</v>
      </c>
      <c r="B247" s="63" t="s">
        <v>346</v>
      </c>
      <c r="C247" s="36">
        <v>4301071021</v>
      </c>
      <c r="D247" s="350">
        <v>4640242181325</v>
      </c>
      <c r="E247" s="350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2"/>
      <c r="R247" s="352"/>
      <c r="S247" s="352"/>
      <c r="T247" s="35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344</v>
      </c>
      <c r="AG247" s="81"/>
      <c r="AJ247" s="87" t="s">
        <v>89</v>
      </c>
      <c r="AK247" s="87">
        <v>1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347</v>
      </c>
      <c r="B248" s="63" t="s">
        <v>348</v>
      </c>
      <c r="C248" s="36">
        <v>4301070993</v>
      </c>
      <c r="D248" s="350">
        <v>4640242180670</v>
      </c>
      <c r="E248" s="350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349</v>
      </c>
      <c r="AG248" s="81"/>
      <c r="AJ248" s="87" t="s">
        <v>89</v>
      </c>
      <c r="AK248" s="87">
        <v>1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8"/>
      <c r="P249" s="354" t="s">
        <v>40</v>
      </c>
      <c r="Q249" s="355"/>
      <c r="R249" s="355"/>
      <c r="S249" s="355"/>
      <c r="T249" s="355"/>
      <c r="U249" s="355"/>
      <c r="V249" s="356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8"/>
      <c r="P250" s="354" t="s">
        <v>40</v>
      </c>
      <c r="Q250" s="355"/>
      <c r="R250" s="355"/>
      <c r="S250" s="355"/>
      <c r="T250" s="355"/>
      <c r="U250" s="355"/>
      <c r="V250" s="356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9" t="s">
        <v>91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66"/>
      <c r="AB251" s="66"/>
      <c r="AC251" s="83"/>
    </row>
    <row r="252" spans="1:68" ht="27" customHeight="1" x14ac:dyDescent="0.25">
      <c r="A252" s="63" t="s">
        <v>350</v>
      </c>
      <c r="B252" s="63" t="s">
        <v>351</v>
      </c>
      <c r="C252" s="36">
        <v>4301132080</v>
      </c>
      <c r="D252" s="350">
        <v>4640242180397</v>
      </c>
      <c r="E252" s="350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2"/>
      <c r="R252" s="352"/>
      <c r="S252" s="352"/>
      <c r="T252" s="35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352</v>
      </c>
      <c r="AG252" s="81"/>
      <c r="AJ252" s="87" t="s">
        <v>98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353</v>
      </c>
      <c r="B253" s="63" t="s">
        <v>354</v>
      </c>
      <c r="C253" s="36">
        <v>4301132104</v>
      </c>
      <c r="D253" s="350">
        <v>4640242181219</v>
      </c>
      <c r="E253" s="350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149</v>
      </c>
      <c r="L253" s="37" t="s">
        <v>88</v>
      </c>
      <c r="M253" s="38" t="s">
        <v>86</v>
      </c>
      <c r="N253" s="38"/>
      <c r="O253" s="37">
        <v>180</v>
      </c>
      <c r="P253" s="43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2"/>
      <c r="R253" s="352"/>
      <c r="S253" s="352"/>
      <c r="T253" s="35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352</v>
      </c>
      <c r="AG253" s="81"/>
      <c r="AJ253" s="87" t="s">
        <v>89</v>
      </c>
      <c r="AK253" s="87">
        <v>1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58"/>
      <c r="P254" s="354" t="s">
        <v>40</v>
      </c>
      <c r="Q254" s="355"/>
      <c r="R254" s="355"/>
      <c r="S254" s="355"/>
      <c r="T254" s="355"/>
      <c r="U254" s="355"/>
      <c r="V254" s="35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8"/>
      <c r="P255" s="354" t="s">
        <v>40</v>
      </c>
      <c r="Q255" s="355"/>
      <c r="R255" s="355"/>
      <c r="S255" s="355"/>
      <c r="T255" s="355"/>
      <c r="U255" s="355"/>
      <c r="V255" s="35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9" t="s">
        <v>131</v>
      </c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66"/>
      <c r="AB256" s="66"/>
      <c r="AC256" s="83"/>
    </row>
    <row r="257" spans="1:68" ht="27" customHeight="1" x14ac:dyDescent="0.25">
      <c r="A257" s="63" t="s">
        <v>355</v>
      </c>
      <c r="B257" s="63" t="s">
        <v>356</v>
      </c>
      <c r="C257" s="36">
        <v>4301136051</v>
      </c>
      <c r="D257" s="350">
        <v>4640242180304</v>
      </c>
      <c r="E257" s="350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2"/>
      <c r="R257" s="352"/>
      <c r="S257" s="352"/>
      <c r="T257" s="35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357</v>
      </c>
      <c r="AG257" s="81"/>
      <c r="AJ257" s="87" t="s">
        <v>98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358</v>
      </c>
      <c r="B258" s="63" t="s">
        <v>359</v>
      </c>
      <c r="C258" s="36">
        <v>4301136053</v>
      </c>
      <c r="D258" s="350">
        <v>4640242180236</v>
      </c>
      <c r="E258" s="350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2"/>
      <c r="R258" s="352"/>
      <c r="S258" s="352"/>
      <c r="T258" s="35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357</v>
      </c>
      <c r="AG258" s="81"/>
      <c r="AJ258" s="87" t="s">
        <v>98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360</v>
      </c>
      <c r="B259" s="63" t="s">
        <v>361</v>
      </c>
      <c r="C259" s="36">
        <v>4301136052</v>
      </c>
      <c r="D259" s="350">
        <v>4640242180410</v>
      </c>
      <c r="E259" s="350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97</v>
      </c>
      <c r="M259" s="38" t="s">
        <v>86</v>
      </c>
      <c r="N259" s="38"/>
      <c r="O259" s="37">
        <v>180</v>
      </c>
      <c r="P259" s="4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357</v>
      </c>
      <c r="AG259" s="81"/>
      <c r="AJ259" s="87" t="s">
        <v>98</v>
      </c>
      <c r="AK259" s="87">
        <v>14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58"/>
      <c r="P260" s="354" t="s">
        <v>40</v>
      </c>
      <c r="Q260" s="355"/>
      <c r="R260" s="355"/>
      <c r="S260" s="355"/>
      <c r="T260" s="355"/>
      <c r="U260" s="355"/>
      <c r="V260" s="35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8"/>
      <c r="P261" s="354" t="s">
        <v>40</v>
      </c>
      <c r="Q261" s="355"/>
      <c r="R261" s="355"/>
      <c r="S261" s="355"/>
      <c r="T261" s="355"/>
      <c r="U261" s="355"/>
      <c r="V261" s="35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9" t="s">
        <v>137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66"/>
      <c r="AB262" s="66"/>
      <c r="AC262" s="83"/>
    </row>
    <row r="263" spans="1:68" ht="37.5" customHeight="1" x14ac:dyDescent="0.25">
      <c r="A263" s="63" t="s">
        <v>362</v>
      </c>
      <c r="B263" s="63" t="s">
        <v>363</v>
      </c>
      <c r="C263" s="36">
        <v>4301135504</v>
      </c>
      <c r="D263" s="350">
        <v>4640242181554</v>
      </c>
      <c r="E263" s="350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4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2"/>
      <c r="R263" s="352"/>
      <c r="S263" s="352"/>
      <c r="T263" s="353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364</v>
      </c>
      <c r="AG263" s="81"/>
      <c r="AJ263" s="87" t="s">
        <v>89</v>
      </c>
      <c r="AK263" s="87">
        <v>1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365</v>
      </c>
      <c r="B264" s="63" t="s">
        <v>366</v>
      </c>
      <c r="C264" s="36">
        <v>4301135518</v>
      </c>
      <c r="D264" s="350">
        <v>4640242181561</v>
      </c>
      <c r="E264" s="350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2"/>
      <c r="R264" s="352"/>
      <c r="S264" s="352"/>
      <c r="T264" s="35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367</v>
      </c>
      <c r="AG264" s="81"/>
      <c r="AJ264" s="87" t="s">
        <v>98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368</v>
      </c>
      <c r="B265" s="63" t="s">
        <v>369</v>
      </c>
      <c r="C265" s="36">
        <v>4301135374</v>
      </c>
      <c r="D265" s="350">
        <v>4640242181424</v>
      </c>
      <c r="E265" s="350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364</v>
      </c>
      <c r="AG265" s="81"/>
      <c r="AJ265" s="87" t="s">
        <v>98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370</v>
      </c>
      <c r="B266" s="63" t="s">
        <v>371</v>
      </c>
      <c r="C266" s="36">
        <v>4301135405</v>
      </c>
      <c r="D266" s="350">
        <v>4640242181523</v>
      </c>
      <c r="E266" s="350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367</v>
      </c>
      <c r="AG266" s="81"/>
      <c r="AJ266" s="87" t="s">
        <v>98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372</v>
      </c>
      <c r="B267" s="63" t="s">
        <v>373</v>
      </c>
      <c r="C267" s="36">
        <v>4301135375</v>
      </c>
      <c r="D267" s="350">
        <v>4640242181486</v>
      </c>
      <c r="E267" s="350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364</v>
      </c>
      <c r="AG267" s="81"/>
      <c r="AJ267" s="87" t="s">
        <v>98</v>
      </c>
      <c r="AK267" s="87">
        <v>14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374</v>
      </c>
      <c r="B268" s="63" t="s">
        <v>375</v>
      </c>
      <c r="C268" s="36">
        <v>4301135402</v>
      </c>
      <c r="D268" s="350">
        <v>4640242181493</v>
      </c>
      <c r="E268" s="350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364</v>
      </c>
      <c r="AG268" s="81"/>
      <c r="AJ268" s="87" t="s">
        <v>98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376</v>
      </c>
      <c r="B269" s="63" t="s">
        <v>377</v>
      </c>
      <c r="C269" s="36">
        <v>4301135403</v>
      </c>
      <c r="D269" s="350">
        <v>4640242181509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101</v>
      </c>
      <c r="M269" s="38" t="s">
        <v>86</v>
      </c>
      <c r="N269" s="38"/>
      <c r="O269" s="37">
        <v>180</v>
      </c>
      <c r="P269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364</v>
      </c>
      <c r="AG269" s="81"/>
      <c r="AJ269" s="87" t="s">
        <v>102</v>
      </c>
      <c r="AK269" s="87">
        <v>126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378</v>
      </c>
      <c r="B270" s="63" t="s">
        <v>379</v>
      </c>
      <c r="C270" s="36">
        <v>4301135304</v>
      </c>
      <c r="D270" s="350">
        <v>4640242181240</v>
      </c>
      <c r="E270" s="350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5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364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380</v>
      </c>
      <c r="B271" s="63" t="s">
        <v>381</v>
      </c>
      <c r="C271" s="36">
        <v>4301135610</v>
      </c>
      <c r="D271" s="350">
        <v>4640242181318</v>
      </c>
      <c r="E271" s="350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5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367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382</v>
      </c>
      <c r="B272" s="63" t="s">
        <v>383</v>
      </c>
      <c r="C272" s="36">
        <v>4301135306</v>
      </c>
      <c r="D272" s="350">
        <v>4640242181387</v>
      </c>
      <c r="E272" s="35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149</v>
      </c>
      <c r="L272" s="37" t="s">
        <v>88</v>
      </c>
      <c r="M272" s="38" t="s">
        <v>86</v>
      </c>
      <c r="N272" s="38"/>
      <c r="O272" s="37">
        <v>180</v>
      </c>
      <c r="P272" s="4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364</v>
      </c>
      <c r="AG272" s="81"/>
      <c r="AJ272" s="87" t="s">
        <v>89</v>
      </c>
      <c r="AK272" s="87">
        <v>1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8"/>
      <c r="P273" s="354" t="s">
        <v>40</v>
      </c>
      <c r="Q273" s="355"/>
      <c r="R273" s="355"/>
      <c r="S273" s="355"/>
      <c r="T273" s="355"/>
      <c r="U273" s="355"/>
      <c r="V273" s="356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8"/>
      <c r="P274" s="354" t="s">
        <v>40</v>
      </c>
      <c r="Q274" s="355"/>
      <c r="R274" s="355"/>
      <c r="S274" s="355"/>
      <c r="T274" s="355"/>
      <c r="U274" s="355"/>
      <c r="V274" s="356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456"/>
      <c r="P275" s="453" t="s">
        <v>33</v>
      </c>
      <c r="Q275" s="454"/>
      <c r="R275" s="454"/>
      <c r="S275" s="454"/>
      <c r="T275" s="454"/>
      <c r="U275" s="454"/>
      <c r="V275" s="455"/>
      <c r="W275" s="42" t="s">
        <v>0</v>
      </c>
      <c r="X275" s="43">
        <f>IFERROR(X24+X31+X38+X46+X51+X55+X60+X66+X72+X77+X83+X93+X99+X111+X115+X119+X125+X131+X137+X142+X147+X152+X157+X164+X172+X176+X182+X189+X198+X203+X208+X214+X220+X226+X232+X238+X242+X250+X255+X261+X274,"0")</f>
        <v>0</v>
      </c>
      <c r="Y275" s="43">
        <f>IFERROR(Y24+Y31+Y38+Y46+Y51+Y55+Y60+Y66+Y72+Y77+Y83+Y93+Y99+Y111+Y115+Y119+Y125+Y131+Y137+Y142+Y147+Y152+Y157+Y164+Y172+Y176+Y182+Y189+Y198+Y203+Y208+Y214+Y220+Y226+Y232+Y238+Y242+Y250+Y255+Y261+Y274,"0")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456"/>
      <c r="P276" s="453" t="s">
        <v>34</v>
      </c>
      <c r="Q276" s="454"/>
      <c r="R276" s="454"/>
      <c r="S276" s="454"/>
      <c r="T276" s="454"/>
      <c r="U276" s="454"/>
      <c r="V276" s="45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456"/>
      <c r="P277" s="453" t="s">
        <v>35</v>
      </c>
      <c r="Q277" s="454"/>
      <c r="R277" s="454"/>
      <c r="S277" s="454"/>
      <c r="T277" s="454"/>
      <c r="U277" s="454"/>
      <c r="V277" s="45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36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37</v>
      </c>
      <c r="Q279" s="454"/>
      <c r="R279" s="454"/>
      <c r="S279" s="454"/>
      <c r="T279" s="454"/>
      <c r="U279" s="454"/>
      <c r="V279" s="455"/>
      <c r="W279" s="42" t="s">
        <v>20</v>
      </c>
      <c r="X279" s="43">
        <f>IFERROR(X23+X30+X37+X45+X50+X54+X59+X65+X71+X76+X82+X92+X98+X110+X114+X118+X124+X130+X136+X141+X146+X151+X156+X163+X171+X175+X181+X188+X197+X202+X207+X213+X219+X225+X231+X237+X241+X249+X254+X260+X273,"0")</f>
        <v>0</v>
      </c>
      <c r="Y279" s="43">
        <f>IFERROR(Y23+Y30+Y37+Y45+Y50+Y54+Y59+Y65+Y71+Y76+Y82+Y92+Y98+Y110+Y114+Y118+Y124+Y130+Y136+Y141+Y146+Y151+Y156+Y163+Y171+Y175+Y181+Y188+Y197+Y202+Y207+Y213+Y219+Y225+Y231+Y237+Y241+Y249+Y254+Y260+Y273,"0")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38</v>
      </c>
      <c r="Q280" s="454"/>
      <c r="R280" s="454"/>
      <c r="S280" s="454"/>
      <c r="T280" s="454"/>
      <c r="U280" s="454"/>
      <c r="V280" s="455"/>
      <c r="W280" s="45" t="s">
        <v>52</v>
      </c>
      <c r="X280" s="42"/>
      <c r="Y280" s="42"/>
      <c r="Z280" s="42">
        <f>IFERROR(Z23+Z30+Z37+Z45+Z50+Z54+Z59+Z65+Z71+Z76+Z82+Z92+Z98+Z110+Z114+Z118+Z124+Z130+Z136+Z141+Z146+Z151+Z156+Z163+Z171+Z175+Z181+Z188+Z197+Z202+Z207+Z213+Z219+Z225+Z231+Z237+Z241+Z249+Z254+Z260+Z273,"0")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459" t="s">
        <v>45</v>
      </c>
      <c r="D282" s="459" t="s">
        <v>45</v>
      </c>
      <c r="E282" s="459" t="s">
        <v>45</v>
      </c>
      <c r="F282" s="459" t="s">
        <v>45</v>
      </c>
      <c r="G282" s="459" t="s">
        <v>45</v>
      </c>
      <c r="H282" s="459" t="s">
        <v>45</v>
      </c>
      <c r="I282" s="459" t="s">
        <v>45</v>
      </c>
      <c r="J282" s="459" t="s">
        <v>45</v>
      </c>
      <c r="K282" s="459" t="s">
        <v>45</v>
      </c>
      <c r="L282" s="459" t="s">
        <v>45</v>
      </c>
      <c r="M282" s="459" t="s">
        <v>45</v>
      </c>
      <c r="N282" s="460"/>
      <c r="O282" s="459" t="s">
        <v>45</v>
      </c>
      <c r="P282" s="459" t="s">
        <v>45</v>
      </c>
      <c r="Q282" s="459" t="s">
        <v>45</v>
      </c>
      <c r="R282" s="459" t="s">
        <v>45</v>
      </c>
      <c r="S282" s="459" t="s">
        <v>45</v>
      </c>
      <c r="T282" s="459" t="s">
        <v>45</v>
      </c>
      <c r="U282" s="88" t="s">
        <v>247</v>
      </c>
      <c r="V282" s="88" t="s">
        <v>255</v>
      </c>
      <c r="W282" s="459" t="s">
        <v>274</v>
      </c>
      <c r="X282" s="459" t="s">
        <v>274</v>
      </c>
      <c r="Y282" s="459" t="s">
        <v>274</v>
      </c>
      <c r="Z282" s="459" t="s">
        <v>274</v>
      </c>
      <c r="AA282" s="459" t="s">
        <v>274</v>
      </c>
      <c r="AB282" s="88" t="s">
        <v>324</v>
      </c>
      <c r="AC282" s="88" t="s">
        <v>329</v>
      </c>
      <c r="AD282" s="88" t="s">
        <v>333</v>
      </c>
      <c r="AE282" s="88" t="s">
        <v>341</v>
      </c>
      <c r="AF282" s="1"/>
    </row>
    <row r="283" spans="1:32" ht="14.25" customHeight="1" thickTop="1" x14ac:dyDescent="0.2">
      <c r="A283" s="457" t="s">
        <v>10</v>
      </c>
      <c r="B283" s="459" t="s">
        <v>81</v>
      </c>
      <c r="C283" s="459" t="s">
        <v>90</v>
      </c>
      <c r="D283" s="459" t="s">
        <v>103</v>
      </c>
      <c r="E283" s="459" t="s">
        <v>113</v>
      </c>
      <c r="F283" s="459" t="s">
        <v>124</v>
      </c>
      <c r="G283" s="459" t="s">
        <v>145</v>
      </c>
      <c r="H283" s="459" t="s">
        <v>152</v>
      </c>
      <c r="I283" s="459" t="s">
        <v>156</v>
      </c>
      <c r="J283" s="459" t="s">
        <v>164</v>
      </c>
      <c r="K283" s="459" t="s">
        <v>179</v>
      </c>
      <c r="L283" s="459" t="s">
        <v>185</v>
      </c>
      <c r="M283" s="459" t="s">
        <v>213</v>
      </c>
      <c r="N283" s="1"/>
      <c r="O283" s="459" t="s">
        <v>219</v>
      </c>
      <c r="P283" s="459" t="s">
        <v>226</v>
      </c>
      <c r="Q283" s="459" t="s">
        <v>231</v>
      </c>
      <c r="R283" s="459" t="s">
        <v>235</v>
      </c>
      <c r="S283" s="459" t="s">
        <v>238</v>
      </c>
      <c r="T283" s="459" t="s">
        <v>243</v>
      </c>
      <c r="U283" s="459" t="s">
        <v>248</v>
      </c>
      <c r="V283" s="459" t="s">
        <v>256</v>
      </c>
      <c r="W283" s="459" t="s">
        <v>275</v>
      </c>
      <c r="X283" s="459" t="s">
        <v>290</v>
      </c>
      <c r="Y283" s="459" t="s">
        <v>302</v>
      </c>
      <c r="Z283" s="459" t="s">
        <v>307</v>
      </c>
      <c r="AA283" s="459" t="s">
        <v>318</v>
      </c>
      <c r="AB283" s="459" t="s">
        <v>325</v>
      </c>
      <c r="AC283" s="459" t="s">
        <v>330</v>
      </c>
      <c r="AD283" s="459" t="s">
        <v>334</v>
      </c>
      <c r="AE283" s="459" t="s">
        <v>341</v>
      </c>
      <c r="AF283" s="1"/>
    </row>
    <row r="284" spans="1:32" ht="13.5" thickBot="1" x14ac:dyDescent="0.25">
      <c r="A284" s="458"/>
      <c r="B284" s="459"/>
      <c r="C284" s="459"/>
      <c r="D284" s="459"/>
      <c r="E284" s="459"/>
      <c r="F284" s="459"/>
      <c r="G284" s="459"/>
      <c r="H284" s="459"/>
      <c r="I284" s="459"/>
      <c r="J284" s="459"/>
      <c r="K284" s="459"/>
      <c r="L284" s="459"/>
      <c r="M284" s="459"/>
      <c r="N284" s="1"/>
      <c r="O284" s="459"/>
      <c r="P284" s="459"/>
      <c r="Q284" s="459"/>
      <c r="R284" s="459"/>
      <c r="S284" s="459"/>
      <c r="T284" s="459"/>
      <c r="U284" s="459"/>
      <c r="V284" s="459"/>
      <c r="W284" s="459"/>
      <c r="X284" s="459"/>
      <c r="Y284" s="459"/>
      <c r="Z284" s="459"/>
      <c r="AA284" s="459"/>
      <c r="AB284" s="459"/>
      <c r="AC284" s="459"/>
      <c r="AD284" s="459"/>
      <c r="AE284" s="45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</f>
        <v>0</v>
      </c>
      <c r="D285" s="52">
        <f>IFERROR(X34*H34,"0")+IFERROR(X35*H35,"0")+IFERROR(X36*H36,"0")</f>
        <v>0</v>
      </c>
      <c r="E285" s="52">
        <f>IFERROR(X41*H41,"0")+IFERROR(X42*H42,"0")+IFERROR(X43*H43,"0")+IFERROR(X44*H44,"0")</f>
        <v>0</v>
      </c>
      <c r="F285" s="52">
        <f>IFERROR(X49*H49,"0")+IFERROR(X53*H53,"0")+IFERROR(X57*H57,"0")+IFERROR(X58*H58,"0")+IFERROR(X62*H62,"0")+IFERROR(X63*H63,"0")+IFERROR(X64*H64,"0")</f>
        <v>0</v>
      </c>
      <c r="G285" s="52">
        <f>IFERROR(X69*H69,"0")+IFERROR(X70*H70,"0")</f>
        <v>0</v>
      </c>
      <c r="H285" s="52">
        <f>IFERROR(X75*H75,"0")</f>
        <v>0</v>
      </c>
      <c r="I285" s="52">
        <f>IFERROR(X80*H80,"0")+IFERROR(X81*H81,"0")</f>
        <v>0</v>
      </c>
      <c r="J285" s="52">
        <f>IFERROR(X86*H86,"0")+IFERROR(X87*H87,"0")+IFERROR(X88*H88,"0")+IFERROR(X89*H89,"0")+IFERROR(X90*H90,"0")+IFERROR(X91*H91,"0")</f>
        <v>0</v>
      </c>
      <c r="K285" s="52">
        <f>IFERROR(X96*H96,"0")+IFERROR(X97*H97,"0")</f>
        <v>0</v>
      </c>
      <c r="L285" s="52">
        <f>IFERROR(X102*H102,"0")+IFERROR(X103*H103,"0")+IFERROR(X104*H104,"0")+IFERROR(X105*H105,"0")+IFERROR(X106*H106,"0")+IFERROR(X107*H107,"0")+IFERROR(X108*H108,"0")+IFERROR(X109*H109,"0")+IFERROR(X113*H113,"0")+IFERROR(X117*H117,"0")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eOPKhHxFOHBeIYR3y1VZMidmHZMyxgrzAArkVEaBhYB3i7lpc+bX0YxwRzXF0grn1WJnxp4qdSkgZx8a0+vfeA==" saltValue="brYxkyGy4bz5MvMK3IlO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A94:Z94"/>
    <mergeCell ref="A95:Z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0:X272 X263 X253 X246:X248 X240 X236 X224 X217:X218 X210:X212 X206 X192:X196 X186:X187 X184 X174 X161 X155 X128 X117 X113 X108:X109 X105 X88 X86 X62:X64 X57:X58 X53 X49 X35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4:X268 X257:X259 X252 X230 X185 X180 X169:X170 X162 X150 X145 X140 X134:X135 X122:X123 X106:X107 X102:X103 X96:X97 X90:X91 X87 X80 X75 X69 X41:X4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69 X201 X168 X129 X104 X89 X81 X70 X36 X34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9"/>
    </row>
    <row r="3" spans="2:8" x14ac:dyDescent="0.2">
      <c r="B3" s="53" t="s">
        <v>385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387</v>
      </c>
      <c r="D6" s="53" t="s">
        <v>388</v>
      </c>
      <c r="E6" s="53" t="s">
        <v>46</v>
      </c>
    </row>
    <row r="8" spans="2:8" x14ac:dyDescent="0.2">
      <c r="B8" s="53" t="s">
        <v>80</v>
      </c>
      <c r="C8" s="53" t="s">
        <v>387</v>
      </c>
      <c r="D8" s="53" t="s">
        <v>46</v>
      </c>
      <c r="E8" s="53" t="s">
        <v>46</v>
      </c>
    </row>
    <row r="10" spans="2:8" x14ac:dyDescent="0.2">
      <c r="B10" s="53" t="s">
        <v>389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399</v>
      </c>
      <c r="C20" s="53" t="s">
        <v>46</v>
      </c>
      <c r="D20" s="53" t="s">
        <v>46</v>
      </c>
      <c r="E20" s="53" t="s">
        <v>46</v>
      </c>
    </row>
  </sheetData>
  <sheetProtection algorithmName="SHA-512" hashValue="rALdyXdaaYJfjYjHo9QC4fPqbXkhMI7DuZ6v0LKTWGVNEh0oCS4aob4KOpRR2K3Hs5NNWr8HBn0HZ25wy+p5ug==" saltValue="22OsD9DUWu10TA+605hy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