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75E84FA-212D-4C37-8118-4377809E9D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Y98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1" i="1" s="1"/>
  <c r="BO22" i="1"/>
  <c r="X499" i="1" s="1"/>
  <c r="BM22" i="1"/>
  <c r="X498" i="1" s="1"/>
  <c r="X500" i="1" s="1"/>
  <c r="Y22" i="1"/>
  <c r="B507" i="1" s="1"/>
  <c r="P22" i="1"/>
  <c r="H10" i="1"/>
  <c r="A9" i="1"/>
  <c r="F10" i="1" s="1"/>
  <c r="D7" i="1"/>
  <c r="Q6" i="1"/>
  <c r="P2" i="1"/>
  <c r="H9" i="1" l="1"/>
  <c r="A10" i="1"/>
  <c r="F9" i="1"/>
  <c r="J9" i="1"/>
  <c r="Z22" i="1"/>
  <c r="Z23" i="1" s="1"/>
  <c r="BN22" i="1"/>
  <c r="BP22" i="1"/>
  <c r="Y23" i="1"/>
  <c r="X497" i="1"/>
  <c r="Z26" i="1"/>
  <c r="BN26" i="1"/>
  <c r="BP26" i="1"/>
  <c r="Z28" i="1"/>
  <c r="BN28" i="1"/>
  <c r="Z30" i="1"/>
  <c r="BN30" i="1"/>
  <c r="Y33" i="1"/>
  <c r="C507" i="1"/>
  <c r="Z42" i="1"/>
  <c r="Z44" i="1" s="1"/>
  <c r="BN42" i="1"/>
  <c r="BP42" i="1"/>
  <c r="Y45" i="1"/>
  <c r="D507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BP74" i="1"/>
  <c r="BN74" i="1"/>
  <c r="Z74" i="1"/>
  <c r="Y78" i="1"/>
  <c r="BP82" i="1"/>
  <c r="BN82" i="1"/>
  <c r="Z82" i="1"/>
  <c r="Z83" i="1" s="1"/>
  <c r="Y84" i="1"/>
  <c r="E507" i="1"/>
  <c r="Y90" i="1"/>
  <c r="BP87" i="1"/>
  <c r="BN87" i="1"/>
  <c r="Z87" i="1"/>
  <c r="Y97" i="1"/>
  <c r="BP96" i="1"/>
  <c r="BN96" i="1"/>
  <c r="Z96" i="1"/>
  <c r="Y106" i="1"/>
  <c r="BP101" i="1"/>
  <c r="BN101" i="1"/>
  <c r="Z101" i="1"/>
  <c r="Y105" i="1"/>
  <c r="Z111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Y24" i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Z303" i="1" s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Z255" i="1" s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Z293" i="1" s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49" i="1"/>
  <c r="Z330" i="1"/>
  <c r="Z324" i="1"/>
  <c r="Y497" i="1"/>
  <c r="Z201" i="1"/>
  <c r="Z175" i="1"/>
  <c r="Z145" i="1"/>
  <c r="Z105" i="1"/>
  <c r="Z90" i="1"/>
  <c r="Y499" i="1"/>
  <c r="Z246" i="1"/>
  <c r="Z455" i="1"/>
  <c r="Z169" i="1"/>
  <c r="Z78" i="1"/>
  <c r="Z70" i="1"/>
  <c r="Z64" i="1"/>
  <c r="Z32" i="1"/>
  <c r="Z502" i="1" s="1"/>
  <c r="Y501" i="1"/>
  <c r="Y498" i="1"/>
  <c r="Y500" i="1" s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<sst xmlns="http://schemas.openxmlformats.org/spreadsheetml/2006/main" count="2182" uniqueCount="798">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</sst>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78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0</v>
      </c>
      <c r="Y44" s="543">
        <f>IFERROR(Y41/H41,"0")+IFERROR(Y42/H42,"0")+IFERROR(Y43/H43,"0")</f>
        <v>0</v>
      </c>
      <c r="Z44" s="543">
        <f>IFERROR(IF(Z41="",0,Z41),"0")+IFERROR(IF(Z42="",0,Z42),"0")+IFERROR(IF(Z43="",0,Z43),"0")</f>
        <v>0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0</v>
      </c>
      <c r="Y45" s="543">
        <f>IFERROR(SUM(Y41:Y43),"0")</f>
        <v>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0</v>
      </c>
      <c r="Y90" s="543">
        <f>IFERROR(Y87/H87,"0")+IFERROR(Y88/H88,"0")+IFERROR(Y89/H89,"0")</f>
        <v>0</v>
      </c>
      <c r="Z90" s="543">
        <f>IFERROR(IF(Z87="",0,Z87),"0")+IFERROR(IF(Z88="",0,Z88),"0")+IFERROR(IF(Z89="",0,Z89),"0")</f>
        <v>0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0</v>
      </c>
      <c r="Y91" s="543">
        <f>IFERROR(SUM(Y87:Y89),"0")</f>
        <v>0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0</v>
      </c>
      <c r="Y118" s="543">
        <f>IFERROR(Y114/H114,"0")+IFERROR(Y115/H115,"0")+IFERROR(Y116/H116,"0")+IFERROR(Y117/H117,"0")</f>
        <v>0</v>
      </c>
      <c r="Z118" s="543">
        <f>IFERROR(IF(Z114="",0,Z114),"0")+IFERROR(IF(Z115="",0,Z115),"0")+IFERROR(IF(Z116="",0,Z116),"0")+IFERROR(IF(Z117="",0,Z117),"0")</f>
        <v>0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0</v>
      </c>
      <c r="Y119" s="543">
        <f>IFERROR(SUM(Y114:Y117),"0")</f>
        <v>0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5000</v>
      </c>
      <c r="Y342" s="542">
        <f t="shared" ref="Y342:Y348" si="38">IFERROR(IF(X342="",0,CEILING((X342/$H342),1)*$H342),"")</f>
        <v>5010</v>
      </c>
      <c r="Z342" s="36">
        <f>IFERROR(IF(Y342=0,"",ROUNDUP(Y342/H342,0)*0.02175),"")</f>
        <v>7.2644999999999991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5160</v>
      </c>
      <c r="BN342" s="64">
        <f t="shared" ref="BN342:BN348" si="40">IFERROR(Y342*I342/H342,"0")</f>
        <v>5170.3200000000006</v>
      </c>
      <c r="BO342" s="64">
        <f t="shared" ref="BO342:BO348" si="41">IFERROR(1/J342*(X342/H342),"0")</f>
        <v>6.9444444444444438</v>
      </c>
      <c r="BP342" s="64">
        <f t="shared" ref="BP342:BP348" si="42">IFERROR(1/J342*(Y342/H342),"0")</f>
        <v>6.958333333333333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4000</v>
      </c>
      <c r="Y345" s="542">
        <f t="shared" si="38"/>
        <v>4005</v>
      </c>
      <c r="Z345" s="36">
        <f>IFERROR(IF(Y345=0,"",ROUNDUP(Y345/H345,0)*0.02175),"")</f>
        <v>5.8072499999999998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4128</v>
      </c>
      <c r="BN345" s="64">
        <f t="shared" si="40"/>
        <v>4133.16</v>
      </c>
      <c r="BO345" s="64">
        <f t="shared" si="41"/>
        <v>5.5555555555555554</v>
      </c>
      <c r="BP345" s="64">
        <f t="shared" si="42"/>
        <v>5.5625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666.66666666666674</v>
      </c>
      <c r="Y349" s="543">
        <f>IFERROR(Y342/H342,"0")+IFERROR(Y343/H343,"0")+IFERROR(Y344/H344,"0")+IFERROR(Y345/H345,"0")+IFERROR(Y346/H346,"0")+IFERROR(Y347/H347,"0")+IFERROR(Y348/H348,"0")</f>
        <v>668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14.528999999999998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10000</v>
      </c>
      <c r="Y350" s="543">
        <f>IFERROR(SUM(Y342:Y348),"0")</f>
        <v>10020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5000</v>
      </c>
      <c r="Y352" s="542">
        <f>IFERROR(IF(X352="",0,CEILING((X352/$H352),1)*$H352),"")</f>
        <v>5010</v>
      </c>
      <c r="Z352" s="36">
        <f>IFERROR(IF(Y352=0,"",ROUNDUP(Y352/H352,0)*0.02175),"")</f>
        <v>7.2644999999999991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5160</v>
      </c>
      <c r="BN352" s="64">
        <f>IFERROR(Y352*I352/H352,"0")</f>
        <v>5170.3200000000006</v>
      </c>
      <c r="BO352" s="64">
        <f>IFERROR(1/J352*(X352/H352),"0")</f>
        <v>6.9444444444444438</v>
      </c>
      <c r="BP352" s="64">
        <f>IFERROR(1/J352*(Y352/H352),"0")</f>
        <v>6.958333333333333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333.33333333333331</v>
      </c>
      <c r="Y354" s="543">
        <f>IFERROR(Y352/H352,"0")+IFERROR(Y353/H353,"0")</f>
        <v>334</v>
      </c>
      <c r="Z354" s="543">
        <f>IFERROR(IF(Z352="",0,Z352),"0")+IFERROR(IF(Z353="",0,Z353),"0")</f>
        <v>7.2644999999999991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5000</v>
      </c>
      <c r="Y355" s="543">
        <f>IFERROR(SUM(Y352:Y353),"0")</f>
        <v>5010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0</v>
      </c>
      <c r="Y434" s="542">
        <f t="shared" si="48"/>
        <v>0</v>
      </c>
      <c r="Z434" s="36" t="str">
        <f t="shared" si="4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0</v>
      </c>
      <c r="Y441" s="543">
        <f>IFERROR(SUM(Y429:Y439),"0")</f>
        <v>0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0</v>
      </c>
      <c r="Y455" s="543">
        <f>IFERROR(Y449/H449,"0")+IFERROR(Y450/H450,"0")+IFERROR(Y451/H451,"0")+IFERROR(Y452/H452,"0")+IFERROR(Y453/H453,"0")+IFERROR(Y454/H454,"0")</f>
        <v>0</v>
      </c>
      <c r="Z455" s="543">
        <f>IFERROR(IF(Z449="",0,Z449),"0")+IFERROR(IF(Z450="",0,Z450),"0")+IFERROR(IF(Z451="",0,Z451),"0")+IFERROR(IF(Z452="",0,Z452),"0")+IFERROR(IF(Z453="",0,Z453),"0")+IFERROR(IF(Z454="",0,Z454),"0")</f>
        <v>0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0</v>
      </c>
      <c r="Y456" s="543">
        <f>IFERROR(SUM(Y449:Y454),"0")</f>
        <v>0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15000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15030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15480</v>
      </c>
      <c r="Y498" s="543">
        <f>IFERROR(SUM(BN22:BN494),"0")</f>
        <v>15510.96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21</v>
      </c>
      <c r="Y499" s="38">
        <f>ROUNDUP(SUM(BP22:BP494),0)</f>
        <v>21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16005</v>
      </c>
      <c r="Y500" s="543">
        <f>GrossWeightTotalR+PalletQtyTotalR*25</f>
        <v>16035.96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1000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1002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21.793499999999998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0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15030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