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B1AD36-1474-43E0-A285-28503A2D8F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W507" i="1" s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N290" i="1"/>
  <c r="BM290" i="1"/>
  <c r="Z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Y157" i="1" s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BO143" i="1"/>
  <c r="BM143" i="1"/>
  <c r="Y143" i="1"/>
  <c r="Y145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N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J9" i="1"/>
  <c r="A9" i="1"/>
  <c r="A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82" i="1"/>
  <c r="BN82" i="1"/>
  <c r="Z103" i="1"/>
  <c r="BN103" i="1"/>
  <c r="Z121" i="1"/>
  <c r="BN121" i="1"/>
  <c r="Z162" i="1"/>
  <c r="BN162" i="1"/>
  <c r="Z172" i="1"/>
  <c r="BN172" i="1"/>
  <c r="Z195" i="1"/>
  <c r="BN195" i="1"/>
  <c r="Z207" i="1"/>
  <c r="BN207" i="1"/>
  <c r="Z224" i="1"/>
  <c r="BN224" i="1"/>
  <c r="Z225" i="1"/>
  <c r="BN225" i="1"/>
  <c r="Z234" i="1"/>
  <c r="Z235" i="1" s="1"/>
  <c r="BN234" i="1"/>
  <c r="BP234" i="1"/>
  <c r="Y235" i="1"/>
  <c r="Z244" i="1"/>
  <c r="BN244" i="1"/>
  <c r="Z269" i="1"/>
  <c r="BN269" i="1"/>
  <c r="Z298" i="1"/>
  <c r="BN298" i="1"/>
  <c r="Z308" i="1"/>
  <c r="BN308" i="1"/>
  <c r="Z322" i="1"/>
  <c r="BN322" i="1"/>
  <c r="Z345" i="1"/>
  <c r="BN345" i="1"/>
  <c r="Z390" i="1"/>
  <c r="BN390" i="1"/>
  <c r="Z400" i="1"/>
  <c r="BN400" i="1"/>
  <c r="Z431" i="1"/>
  <c r="BN431" i="1"/>
  <c r="Z432" i="1"/>
  <c r="BN432" i="1"/>
  <c r="Z444" i="1"/>
  <c r="BN444" i="1"/>
  <c r="Z458" i="1"/>
  <c r="BN458" i="1"/>
  <c r="Z489" i="1"/>
  <c r="BN489" i="1"/>
  <c r="Y90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Y359" i="1"/>
  <c r="BP357" i="1"/>
  <c r="BN357" i="1"/>
  <c r="Z357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8" i="1"/>
  <c r="BN438" i="1"/>
  <c r="Z438" i="1"/>
  <c r="BP454" i="1"/>
  <c r="BN454" i="1"/>
  <c r="Z454" i="1"/>
  <c r="Y481" i="1"/>
  <c r="BP479" i="1"/>
  <c r="BN479" i="1"/>
  <c r="Z47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Z68" i="1"/>
  <c r="BN68" i="1"/>
  <c r="Z76" i="1"/>
  <c r="BN76" i="1"/>
  <c r="Z87" i="1"/>
  <c r="BN87" i="1"/>
  <c r="Z94" i="1"/>
  <c r="BN94" i="1"/>
  <c r="Z101" i="1"/>
  <c r="BN101" i="1"/>
  <c r="Z109" i="1"/>
  <c r="BN109" i="1"/>
  <c r="Z117" i="1"/>
  <c r="BN117" i="1"/>
  <c r="Z128" i="1"/>
  <c r="BN128" i="1"/>
  <c r="Y134" i="1"/>
  <c r="Z138" i="1"/>
  <c r="BN138" i="1"/>
  <c r="Z143" i="1"/>
  <c r="Z145" i="1" s="1"/>
  <c r="BN143" i="1"/>
  <c r="BP143" i="1"/>
  <c r="Z144" i="1"/>
  <c r="BN144" i="1"/>
  <c r="Z148" i="1"/>
  <c r="BN148" i="1"/>
  <c r="Z156" i="1"/>
  <c r="Z157" i="1" s="1"/>
  <c r="BN156" i="1"/>
  <c r="BP156" i="1"/>
  <c r="Z160" i="1"/>
  <c r="BN160" i="1"/>
  <c r="BP160" i="1"/>
  <c r="Z164" i="1"/>
  <c r="BN164" i="1"/>
  <c r="Z168" i="1"/>
  <c r="BN168" i="1"/>
  <c r="Y176" i="1"/>
  <c r="Z174" i="1"/>
  <c r="BN174" i="1"/>
  <c r="Y175" i="1"/>
  <c r="Z178" i="1"/>
  <c r="Z179" i="1" s="1"/>
  <c r="BN178" i="1"/>
  <c r="BP178" i="1"/>
  <c r="Y179" i="1"/>
  <c r="Z183" i="1"/>
  <c r="BN183" i="1"/>
  <c r="Z193" i="1"/>
  <c r="BN193" i="1"/>
  <c r="BP193" i="1"/>
  <c r="Z197" i="1"/>
  <c r="BN197" i="1"/>
  <c r="Z205" i="1"/>
  <c r="BN205" i="1"/>
  <c r="Z209" i="1"/>
  <c r="BN209" i="1"/>
  <c r="Z217" i="1"/>
  <c r="BN217" i="1"/>
  <c r="Z222" i="1"/>
  <c r="BN222" i="1"/>
  <c r="Z227" i="1"/>
  <c r="BN227" i="1"/>
  <c r="Z230" i="1"/>
  <c r="BN230" i="1"/>
  <c r="Z251" i="1"/>
  <c r="BN251" i="1"/>
  <c r="Z267" i="1"/>
  <c r="Z270" i="1" s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BN362" i="1"/>
  <c r="Z362" i="1"/>
  <c r="Z363" i="1" s="1"/>
  <c r="BP368" i="1"/>
  <c r="BN368" i="1"/>
  <c r="Z368" i="1"/>
  <c r="BP392" i="1"/>
  <c r="BN392" i="1"/>
  <c r="Z392" i="1"/>
  <c r="BP411" i="1"/>
  <c r="BN411" i="1"/>
  <c r="Z411" i="1"/>
  <c r="BP434" i="1"/>
  <c r="BN434" i="1"/>
  <c r="Z434" i="1"/>
  <c r="BP450" i="1"/>
  <c r="BN450" i="1"/>
  <c r="Z450" i="1"/>
  <c r="BP460" i="1"/>
  <c r="BN460" i="1"/>
  <c r="Z460" i="1"/>
  <c r="BP466" i="1"/>
  <c r="BN466" i="1"/>
  <c r="Z466" i="1"/>
  <c r="Y402" i="1"/>
  <c r="Y462" i="1"/>
  <c r="Y461" i="1"/>
  <c r="F10" i="1"/>
  <c r="F9" i="1"/>
  <c r="Y33" i="1"/>
  <c r="Y37" i="1"/>
  <c r="Y45" i="1"/>
  <c r="Y49" i="1"/>
  <c r="Y58" i="1"/>
  <c r="Y64" i="1"/>
  <c r="BP69" i="1"/>
  <c r="BN69" i="1"/>
  <c r="Z69" i="1"/>
  <c r="Z70" i="1" s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Y124" i="1"/>
  <c r="G507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Y70" i="1"/>
  <c r="BP67" i="1"/>
  <c r="BP75" i="1"/>
  <c r="BN75" i="1"/>
  <c r="Z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BP268" i="1"/>
  <c r="BN268" i="1"/>
  <c r="Z268" i="1"/>
  <c r="O507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l="1"/>
  <c r="Z461" i="1"/>
  <c r="Z446" i="1"/>
  <c r="Z311" i="1"/>
  <c r="Z218" i="1"/>
  <c r="Z317" i="1"/>
  <c r="Z169" i="1"/>
  <c r="Z111" i="1"/>
  <c r="Z64" i="1"/>
  <c r="Z123" i="1"/>
  <c r="Z83" i="1"/>
  <c r="Z440" i="1"/>
  <c r="Z201" i="1"/>
  <c r="Z58" i="1"/>
  <c r="Y501" i="1"/>
  <c r="Y499" i="1"/>
  <c r="Z32" i="1"/>
  <c r="X500" i="1"/>
  <c r="Z105" i="1"/>
  <c r="Z470" i="1"/>
  <c r="Z397" i="1"/>
  <c r="Z231" i="1"/>
  <c r="Y498" i="1"/>
  <c r="Z414" i="1"/>
  <c r="Z255" i="1"/>
  <c r="Z44" i="1"/>
  <c r="Y497" i="1"/>
  <c r="Z455" i="1"/>
  <c r="Z263" i="1"/>
  <c r="Z246" i="1"/>
  <c r="Z337" i="1"/>
  <c r="Z213" i="1"/>
  <c r="Z118" i="1"/>
  <c r="Z97" i="1"/>
  <c r="Z78" i="1"/>
  <c r="Y500" i="1" l="1"/>
  <c r="Z502" i="1"/>
</calcChain>
</file>

<file path=xl/sharedStrings.xml><?xml version="1.0" encoding="utf-8"?>
<sst xmlns="http://schemas.openxmlformats.org/spreadsheetml/2006/main" count="2163" uniqueCount="782">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</sst>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781</v>
      </c>
      <c r="I5" s="797"/>
      <c r="J5" s="797"/>
      <c r="K5" s="797"/>
      <c r="L5" s="797"/>
      <c r="M5" s="623"/>
      <c r="N5" s="58"/>
      <c r="P5" s="24" t="s">
        <v>10</v>
      </c>
      <c r="Q5" s="842">
        <v>45929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0.375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170</v>
      </c>
      <c r="Y41" s="542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176.8472222222222</v>
      </c>
      <c r="BN41" s="64">
        <f>IFERROR(Y41*I41/H41,"0")</f>
        <v>179.76</v>
      </c>
      <c r="BO41" s="64">
        <f>IFERROR(1/J41*(X41/H41),"0")</f>
        <v>0.24594907407407407</v>
      </c>
      <c r="BP41" s="64">
        <f>IFERROR(1/J41*(Y41/H41),"0")</f>
        <v>0.25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400</v>
      </c>
      <c r="Y42" s="542">
        <f>IFERROR(IF(X42="",0,CEILING((X42/$H42),1)*$H42),"")</f>
        <v>400</v>
      </c>
      <c r="Z42" s="36">
        <f>IFERROR(IF(Y42=0,"",ROUNDUP(Y42/H42,0)*0.00902),"")</f>
        <v>0.90200000000000002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421</v>
      </c>
      <c r="BN42" s="64">
        <f>IFERROR(Y42*I42/H42,"0")</f>
        <v>421</v>
      </c>
      <c r="BO42" s="64">
        <f>IFERROR(1/J42*(X42/H42),"0")</f>
        <v>0.75757575757575757</v>
      </c>
      <c r="BP42" s="64">
        <f>IFERROR(1/J42*(Y42/H42),"0")</f>
        <v>0.75757575757575757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115.74074074074073</v>
      </c>
      <c r="Y44" s="543">
        <f>IFERROR(Y41/H41,"0")+IFERROR(Y42/H42,"0")+IFERROR(Y43/H43,"0")</f>
        <v>116</v>
      </c>
      <c r="Z44" s="543">
        <f>IFERROR(IF(Z41="",0,Z41),"0")+IFERROR(IF(Z42="",0,Z42),"0")+IFERROR(IF(Z43="",0,Z43),"0")</f>
        <v>1.2056800000000001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570</v>
      </c>
      <c r="Y45" s="543">
        <f>IFERROR(SUM(Y41:Y43),"0")</f>
        <v>572.79999999999995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495</v>
      </c>
      <c r="Y57" s="542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110</v>
      </c>
      <c r="Y58" s="543">
        <f>IFERROR(Y52/H52,"0")+IFERROR(Y53/H53,"0")+IFERROR(Y54/H54,"0")+IFERROR(Y55/H55,"0")+IFERROR(Y56/H56,"0")+IFERROR(Y57/H57,"0")</f>
        <v>110</v>
      </c>
      <c r="Z58" s="543">
        <f>IFERROR(IF(Z52="",0,Z52),"0")+IFERROR(IF(Z53="",0,Z53),"0")+IFERROR(IF(Z54="",0,Z54),"0")+IFERROR(IF(Z55="",0,Z55),"0")+IFERROR(IF(Z56="",0,Z56),"0")+IFERROR(IF(Z57="",0,Z57),"0")</f>
        <v>0.99219999999999997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495</v>
      </c>
      <c r="Y59" s="543">
        <f>IFERROR(SUM(Y52:Y57),"0")</f>
        <v>495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180</v>
      </c>
      <c r="Y61" s="542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187.24999999999997</v>
      </c>
      <c r="BN61" s="64">
        <f>IFERROR(Y61*I61/H61,"0")</f>
        <v>190.995</v>
      </c>
      <c r="BO61" s="64">
        <f>IFERROR(1/J61*(X61/H61),"0")</f>
        <v>0.26041666666666663</v>
      </c>
      <c r="BP61" s="64">
        <f>IFERROR(1/J61*(Y61/H61),"0")</f>
        <v>0.265625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225</v>
      </c>
      <c r="Y63" s="542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100</v>
      </c>
      <c r="Y64" s="543">
        <f>IFERROR(Y61/H61,"0")+IFERROR(Y62/H62,"0")+IFERROR(Y63/H63,"0")</f>
        <v>101</v>
      </c>
      <c r="Z64" s="543">
        <f>IFERROR(IF(Z61="",0,Z61),"0")+IFERROR(IF(Z62="",0,Z62),"0")+IFERROR(IF(Z63="",0,Z63),"0")</f>
        <v>0.86949999999999994</v>
      </c>
      <c r="AA64" s="544"/>
      <c r="AB64" s="544"/>
      <c r="AC64" s="54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405</v>
      </c>
      <c r="Y65" s="543">
        <f>IFERROR(SUM(Y61:Y63),"0")</f>
        <v>410.40000000000003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50</v>
      </c>
      <c r="Y81" s="542">
        <f>IFERROR(IF(X81="",0,CEILING((X81/$H81),1)*$H81),"")</f>
        <v>54.6</v>
      </c>
      <c r="Z81" s="36">
        <f>IFERROR(IF(Y81=0,"",ROUNDUP(Y81/H81,0)*0.01898),"")</f>
        <v>0.13286000000000001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52.78846153846154</v>
      </c>
      <c r="BN81" s="64">
        <f>IFERROR(Y81*I81/H81,"0")</f>
        <v>57.644999999999996</v>
      </c>
      <c r="BO81" s="64">
        <f>IFERROR(1/J81*(X81/H81),"0")</f>
        <v>0.10016025641025642</v>
      </c>
      <c r="BP81" s="64">
        <f>IFERROR(1/J81*(Y81/H81),"0")</f>
        <v>0.109375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6.4102564102564106</v>
      </c>
      <c r="Y83" s="543">
        <f>IFERROR(Y81/H81,"0")+IFERROR(Y82/H82,"0")</f>
        <v>7</v>
      </c>
      <c r="Z83" s="543">
        <f>IFERROR(IF(Z81="",0,Z81),"0")+IFERROR(IF(Z82="",0,Z82),"0")</f>
        <v>0.13286000000000001</v>
      </c>
      <c r="AA83" s="544"/>
      <c r="AB83" s="544"/>
      <c r="AC83" s="54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50</v>
      </c>
      <c r="Y84" s="543">
        <f>IFERROR(SUM(Y81:Y82),"0")</f>
        <v>54.6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400</v>
      </c>
      <c r="Y87" s="542">
        <f>IFERROR(IF(X87="",0,CEILING((X87/$H87),1)*$H87),"")</f>
        <v>410.40000000000003</v>
      </c>
      <c r="Z87" s="36">
        <f>IFERROR(IF(Y87=0,"",ROUNDUP(Y87/H87,0)*0.01898),"")</f>
        <v>0.72123999999999999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416.11111111111109</v>
      </c>
      <c r="BN87" s="64">
        <f>IFERROR(Y87*I87/H87,"0")</f>
        <v>426.92999999999995</v>
      </c>
      <c r="BO87" s="64">
        <f>IFERROR(1/J87*(X87/H87),"0")</f>
        <v>0.57870370370370372</v>
      </c>
      <c r="BP87" s="64">
        <f>IFERROR(1/J87*(Y87/H87),"0")</f>
        <v>0.59375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450</v>
      </c>
      <c r="Y89" s="542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137.03703703703704</v>
      </c>
      <c r="Y90" s="543">
        <f>IFERROR(Y87/H87,"0")+IFERROR(Y88/H88,"0")+IFERROR(Y89/H89,"0")</f>
        <v>138</v>
      </c>
      <c r="Z90" s="543">
        <f>IFERROR(IF(Z87="",0,Z87),"0")+IFERROR(IF(Z88="",0,Z88),"0")+IFERROR(IF(Z89="",0,Z89),"0")</f>
        <v>1.62324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850</v>
      </c>
      <c r="Y91" s="543">
        <f>IFERROR(SUM(Y87:Y89),"0")</f>
        <v>860.40000000000009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150</v>
      </c>
      <c r="Y93" s="542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159.61111111111111</v>
      </c>
      <c r="BN93" s="64">
        <f>IFERROR(Y93*I93/H93,"0")</f>
        <v>163.761</v>
      </c>
      <c r="BO93" s="64">
        <f>IFERROR(1/J93*(X93/H93),"0")</f>
        <v>0.28935185185185186</v>
      </c>
      <c r="BP93" s="64">
        <f>IFERROR(1/J93*(Y93/H93),"0")</f>
        <v>0.296875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450</v>
      </c>
      <c r="Y95" s="542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185.18518518518516</v>
      </c>
      <c r="Y97" s="543">
        <f>IFERROR(Y93/H93,"0")+IFERROR(Y94/H94,"0")+IFERROR(Y95/H95,"0")+IFERROR(Y96/H96,"0")</f>
        <v>186</v>
      </c>
      <c r="Z97" s="543">
        <f>IFERROR(IF(Z93="",0,Z93),"0")+IFERROR(IF(Z94="",0,Z94),"0")+IFERROR(IF(Z95="",0,Z95),"0")+IFERROR(IF(Z96="",0,Z96),"0")</f>
        <v>1.4477899999999999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600</v>
      </c>
      <c r="Y98" s="543">
        <f>IFERROR(SUM(Y93:Y96),"0")</f>
        <v>604.80000000000007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250</v>
      </c>
      <c r="Y101" s="542">
        <f>IFERROR(IF(X101="",0,CEILING((X101/$H101),1)*$H101),"")</f>
        <v>259.20000000000005</v>
      </c>
      <c r="Z101" s="36">
        <f>IFERROR(IF(Y101=0,"",ROUNDUP(Y101/H101,0)*0.01898),"")</f>
        <v>0.45552000000000004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260.0694444444444</v>
      </c>
      <c r="BN101" s="64">
        <f>IFERROR(Y101*I101/H101,"0")</f>
        <v>269.64000000000004</v>
      </c>
      <c r="BO101" s="64">
        <f>IFERROR(1/J101*(X101/H101),"0")</f>
        <v>0.36168981481481477</v>
      </c>
      <c r="BP101" s="64">
        <f>IFERROR(1/J101*(Y101/H101),"0")</f>
        <v>0.37500000000000006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585</v>
      </c>
      <c r="Y103" s="542">
        <f>IFERROR(IF(X103="",0,CEILING((X103/$H103),1)*$H103),"")</f>
        <v>585</v>
      </c>
      <c r="Z103" s="36">
        <f>IFERROR(IF(Y103=0,"",ROUNDUP(Y103/H103,0)*0.00902),"")</f>
        <v>1.1726000000000001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612.29999999999995</v>
      </c>
      <c r="BN103" s="64">
        <f>IFERROR(Y103*I103/H103,"0")</f>
        <v>612.29999999999995</v>
      </c>
      <c r="BO103" s="64">
        <f>IFERROR(1/J103*(X103/H103),"0")</f>
        <v>0.98484848484848486</v>
      </c>
      <c r="BP103" s="64">
        <f>IFERROR(1/J103*(Y103/H103),"0")</f>
        <v>0.98484848484848486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153.14814814814815</v>
      </c>
      <c r="Y105" s="543">
        <f>IFERROR(Y101/H101,"0")+IFERROR(Y102/H102,"0")+IFERROR(Y103/H103,"0")+IFERROR(Y104/H104,"0")</f>
        <v>154</v>
      </c>
      <c r="Z105" s="543">
        <f>IFERROR(IF(Z101="",0,Z101),"0")+IFERROR(IF(Z102="",0,Z102),"0")+IFERROR(IF(Z103="",0,Z103),"0")+IFERROR(IF(Z104="",0,Z104),"0")</f>
        <v>1.62812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835</v>
      </c>
      <c r="Y106" s="543">
        <f>IFERROR(SUM(Y101:Y104),"0")</f>
        <v>844.2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550</v>
      </c>
      <c r="Y114" s="542">
        <f>IFERROR(IF(X114="",0,CEILING((X114/$H114),1)*$H114),"")</f>
        <v>550.79999999999995</v>
      </c>
      <c r="Z114" s="36">
        <f>IFERROR(IF(Y114=0,"",ROUNDUP(Y114/H114,0)*0.01898),"")</f>
        <v>1.29064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584.83333333333326</v>
      </c>
      <c r="BN114" s="64">
        <f>IFERROR(Y114*I114/H114,"0")</f>
        <v>585.68399999999986</v>
      </c>
      <c r="BO114" s="64">
        <f>IFERROR(1/J114*(X114/H114),"0")</f>
        <v>1.0609567901234569</v>
      </c>
      <c r="BP114" s="64">
        <f>IFERROR(1/J114*(Y114/H114),"0")</f>
        <v>1.0625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630</v>
      </c>
      <c r="Y116" s="542">
        <f>IFERROR(IF(X116="",0,CEILING((X116/$H116),1)*$H116),"")</f>
        <v>631.80000000000007</v>
      </c>
      <c r="Z116" s="36">
        <f>IFERROR(IF(Y116=0,"",ROUNDUP(Y116/H116,0)*0.00651),"")</f>
        <v>1.5233400000000001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688.8</v>
      </c>
      <c r="BN116" s="64">
        <f>IFERROR(Y116*I116/H116,"0")</f>
        <v>690.76800000000003</v>
      </c>
      <c r="BO116" s="64">
        <f>IFERROR(1/J116*(X116/H116),"0")</f>
        <v>1.2820512820512819</v>
      </c>
      <c r="BP116" s="64">
        <f>IFERROR(1/J116*(Y116/H116),"0")</f>
        <v>1.2857142857142858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60</v>
      </c>
      <c r="Y117" s="542">
        <f>IFERROR(IF(X117="",0,CEILING((X117/$H117),1)*$H117),"")</f>
        <v>61.2</v>
      </c>
      <c r="Z117" s="36">
        <f>IFERROR(IF(Y117=0,"",ROUNDUP(Y117/H117,0)*0.00651),"")</f>
        <v>0.22134000000000001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66</v>
      </c>
      <c r="BN117" s="64">
        <f>IFERROR(Y117*I117/H117,"0")</f>
        <v>67.319999999999993</v>
      </c>
      <c r="BO117" s="64">
        <f>IFERROR(1/J117*(X117/H117),"0")</f>
        <v>0.18315018315018317</v>
      </c>
      <c r="BP117" s="64">
        <f>IFERROR(1/J117*(Y117/H117),"0")</f>
        <v>0.18681318681318682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334.56790123456784</v>
      </c>
      <c r="Y118" s="543">
        <f>IFERROR(Y114/H114,"0")+IFERROR(Y115/H115,"0")+IFERROR(Y116/H116,"0")+IFERROR(Y117/H117,"0")</f>
        <v>336</v>
      </c>
      <c r="Z118" s="543">
        <f>IFERROR(IF(Z114="",0,Z114),"0")+IFERROR(IF(Z115="",0,Z115),"0")+IFERROR(IF(Z116="",0,Z116),"0")+IFERROR(IF(Z117="",0,Z117),"0")</f>
        <v>3.03532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1240</v>
      </c>
      <c r="Y119" s="543">
        <f>IFERROR(SUM(Y114:Y117),"0")</f>
        <v>1243.8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99</v>
      </c>
      <c r="Y122" s="542">
        <f>IFERROR(IF(X122="",0,CEILING((X122/$H122),1)*$H122),"")</f>
        <v>99</v>
      </c>
      <c r="Z122" s="36">
        <f>IFERROR(IF(Y122=0,"",ROUNDUP(Y122/H122,0)*0.00651),"")</f>
        <v>0.32550000000000001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111.9</v>
      </c>
      <c r="BN122" s="64">
        <f>IFERROR(Y122*I122/H122,"0")</f>
        <v>111.9</v>
      </c>
      <c r="BO122" s="64">
        <f>IFERROR(1/J122*(X122/H122),"0")</f>
        <v>0.27472527472527475</v>
      </c>
      <c r="BP122" s="64">
        <f>IFERROR(1/J122*(Y122/H122),"0")</f>
        <v>0.27472527472527475</v>
      </c>
    </row>
    <row r="123" spans="1:68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50</v>
      </c>
      <c r="Y123" s="543">
        <f>IFERROR(Y121/H121,"0")+IFERROR(Y122/H122,"0")</f>
        <v>50</v>
      </c>
      <c r="Z123" s="543">
        <f>IFERROR(IF(Z121="",0,Z121),"0")+IFERROR(IF(Z122="",0,Z122),"0")</f>
        <v>0.32550000000000001</v>
      </c>
      <c r="AA123" s="544"/>
      <c r="AB123" s="544"/>
      <c r="AC123" s="544"/>
    </row>
    <row r="124" spans="1:68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99</v>
      </c>
      <c r="Y124" s="543">
        <f>IFERROR(SUM(Y121:Y122),"0")</f>
        <v>99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68</v>
      </c>
      <c r="Y128" s="542">
        <f>IFERROR(IF(X128="",0,CEILING((X128/$H128),1)*$H128),"")</f>
        <v>70.400000000000006</v>
      </c>
      <c r="Z128" s="36">
        <f>IFERROR(IF(Y128=0,"",ROUNDUP(Y128/H128,0)*0.00651),"")</f>
        <v>0.14322000000000001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71.825000000000003</v>
      </c>
      <c r="BN128" s="64">
        <f>IFERROR(Y128*I128/H128,"0")</f>
        <v>74.36</v>
      </c>
      <c r="BO128" s="64">
        <f>IFERROR(1/J128*(X128/H128),"0")</f>
        <v>0.11675824175824177</v>
      </c>
      <c r="BP128" s="64">
        <f>IFERROR(1/J128*(Y128/H128),"0")</f>
        <v>0.12087912087912089</v>
      </c>
    </row>
    <row r="129" spans="1:68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21.25</v>
      </c>
      <c r="Y129" s="543">
        <f>IFERROR(Y127/H127,"0")+IFERROR(Y128/H128,"0")</f>
        <v>22</v>
      </c>
      <c r="Z129" s="543">
        <f>IFERROR(IF(Z127="",0,Z127),"0")+IFERROR(IF(Z128="",0,Z128),"0")</f>
        <v>0.14322000000000001</v>
      </c>
      <c r="AA129" s="544"/>
      <c r="AB129" s="544"/>
      <c r="AC129" s="544"/>
    </row>
    <row r="130" spans="1:68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68</v>
      </c>
      <c r="Y130" s="543">
        <f>IFERROR(SUM(Y127:Y128),"0")</f>
        <v>70.400000000000006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77</v>
      </c>
      <c r="Y132" s="542">
        <f>IFERROR(IF(X132="",0,CEILING((X132/$H132),1)*$H132),"")</f>
        <v>78.399999999999991</v>
      </c>
      <c r="Z132" s="36">
        <f>IFERROR(IF(Y132=0,"",ROUNDUP(Y132/H132,0)*0.00651),"")</f>
        <v>0.18228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84.370000000000019</v>
      </c>
      <c r="BN132" s="64">
        <f>IFERROR(Y132*I132/H132,"0")</f>
        <v>85.903999999999996</v>
      </c>
      <c r="BO132" s="64">
        <f>IFERROR(1/J132*(X132/H132),"0")</f>
        <v>0.15109890109890112</v>
      </c>
      <c r="BP132" s="64">
        <f>IFERROR(1/J132*(Y132/H132),"0")</f>
        <v>0.15384615384615385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27.5</v>
      </c>
      <c r="Y134" s="543">
        <f>IFERROR(Y132/H132,"0")+IFERROR(Y133/H133,"0")</f>
        <v>28</v>
      </c>
      <c r="Z134" s="543">
        <f>IFERROR(IF(Z132="",0,Z132),"0")+IFERROR(IF(Z133="",0,Z133),"0")</f>
        <v>0.18228</v>
      </c>
      <c r="AA134" s="544"/>
      <c r="AB134" s="544"/>
      <c r="AC134" s="544"/>
    </row>
    <row r="135" spans="1:68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77</v>
      </c>
      <c r="Y135" s="543">
        <f>IFERROR(SUM(Y132:Y133),"0")</f>
        <v>78.399999999999991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99</v>
      </c>
      <c r="Y138" s="542">
        <f>IFERROR(IF(X138="",0,CEILING((X138/$H138),1)*$H138),"")</f>
        <v>100.32000000000001</v>
      </c>
      <c r="Z138" s="36">
        <f>IFERROR(IF(Y138=0,"",ROUNDUP(Y138/H138,0)*0.00651),"")</f>
        <v>0.24738000000000002</v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109.05</v>
      </c>
      <c r="BN138" s="64">
        <f>IFERROR(Y138*I138/H138,"0")</f>
        <v>110.504</v>
      </c>
      <c r="BO138" s="64">
        <f>IFERROR(1/J138*(X138/H138),"0")</f>
        <v>0.20604395604395606</v>
      </c>
      <c r="BP138" s="64">
        <f>IFERROR(1/J138*(Y138/H138),"0")</f>
        <v>0.2087912087912088</v>
      </c>
    </row>
    <row r="139" spans="1:68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37.5</v>
      </c>
      <c r="Y139" s="543">
        <f>IFERROR(Y137/H137,"0")+IFERROR(Y138/H138,"0")</f>
        <v>38</v>
      </c>
      <c r="Z139" s="543">
        <f>IFERROR(IF(Z137="",0,Z137),"0")+IFERROR(IF(Z138="",0,Z138),"0")</f>
        <v>0.24738000000000002</v>
      </c>
      <c r="AA139" s="544"/>
      <c r="AB139" s="544"/>
      <c r="AC139" s="544"/>
    </row>
    <row r="140" spans="1:68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99</v>
      </c>
      <c r="Y140" s="543">
        <f>IFERROR(SUM(Y137:Y138),"0")</f>
        <v>100.32000000000001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40</v>
      </c>
      <c r="Y160" s="542">
        <f t="shared" ref="Y160:Y168" si="11">IFERROR(IF(X160="",0,CEILING((X160/$H160),1)*$H160),"")</f>
        <v>42</v>
      </c>
      <c r="Z160" s="36">
        <f>IFERROR(IF(Y160=0,"",ROUNDUP(Y160/H160,0)*0.00902),"")</f>
        <v>9.0200000000000002E-2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42.571428571428562</v>
      </c>
      <c r="BN160" s="64">
        <f t="shared" ref="BN160:BN168" si="13">IFERROR(Y160*I160/H160,"0")</f>
        <v>44.699999999999996</v>
      </c>
      <c r="BO160" s="64">
        <f t="shared" ref="BO160:BO168" si="14">IFERROR(1/J160*(X160/H160),"0")</f>
        <v>7.2150072150072145E-2</v>
      </c>
      <c r="BP160" s="64">
        <f t="shared" ref="BP160:BP168" si="15">IFERROR(1/J160*(Y160/H160),"0")</f>
        <v>7.575757575757576E-2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130</v>
      </c>
      <c r="Y162" s="542">
        <f t="shared" si="11"/>
        <v>130.20000000000002</v>
      </c>
      <c r="Z162" s="36">
        <f>IFERROR(IF(Y162=0,"",ROUNDUP(Y162/H162,0)*0.00902),"")</f>
        <v>0.27961999999999998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136.5</v>
      </c>
      <c r="BN162" s="64">
        <f t="shared" si="13"/>
        <v>136.71000000000004</v>
      </c>
      <c r="BO162" s="64">
        <f t="shared" si="14"/>
        <v>0.23448773448773449</v>
      </c>
      <c r="BP162" s="64">
        <f t="shared" si="15"/>
        <v>0.23484848484848489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70</v>
      </c>
      <c r="Y163" s="542">
        <f t="shared" si="11"/>
        <v>71.400000000000006</v>
      </c>
      <c r="Z163" s="36">
        <f>IFERROR(IF(Y163=0,"",ROUNDUP(Y163/H163,0)*0.00502),"")</f>
        <v>0.17068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74.333333333333329</v>
      </c>
      <c r="BN163" s="64">
        <f t="shared" si="13"/>
        <v>75.820000000000007</v>
      </c>
      <c r="BO163" s="64">
        <f t="shared" si="14"/>
        <v>0.14245014245014245</v>
      </c>
      <c r="BP163" s="64">
        <f t="shared" si="15"/>
        <v>0.14529914529914531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105</v>
      </c>
      <c r="Y164" s="542">
        <f t="shared" si="11"/>
        <v>105</v>
      </c>
      <c r="Z164" s="36">
        <f>IFERROR(IF(Y164=0,"",ROUNDUP(Y164/H164,0)*0.00502),"")</f>
        <v>0.251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111.5</v>
      </c>
      <c r="BN164" s="64">
        <f t="shared" si="13"/>
        <v>111.5</v>
      </c>
      <c r="BO164" s="64">
        <f t="shared" si="14"/>
        <v>0.21367521367521369</v>
      </c>
      <c r="BP164" s="64">
        <f t="shared" si="15"/>
        <v>0.21367521367521369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105</v>
      </c>
      <c r="Y166" s="542">
        <f t="shared" si="11"/>
        <v>105</v>
      </c>
      <c r="Z166" s="36">
        <f>IFERROR(IF(Y166=0,"",ROUNDUP(Y166/H166,0)*0.00502),"")</f>
        <v>0.251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110.00000000000001</v>
      </c>
      <c r="BN166" s="64">
        <f t="shared" si="13"/>
        <v>110.00000000000001</v>
      </c>
      <c r="BO166" s="64">
        <f t="shared" si="14"/>
        <v>0.21367521367521369</v>
      </c>
      <c r="BP166" s="64">
        <f t="shared" si="15"/>
        <v>0.21367521367521369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173.8095238095238</v>
      </c>
      <c r="Y169" s="543">
        <f>IFERROR(Y160/H160,"0")+IFERROR(Y161/H161,"0")+IFERROR(Y162/H162,"0")+IFERROR(Y163/H163,"0")+IFERROR(Y164/H164,"0")+IFERROR(Y165/H165,"0")+IFERROR(Y166/H166,"0")+IFERROR(Y167/H167,"0")+IFERROR(Y168/H168,"0")</f>
        <v>175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1.0425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450</v>
      </c>
      <c r="Y170" s="543">
        <f>IFERROR(SUM(Y160:Y168),"0")</f>
        <v>453.6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10.5</v>
      </c>
      <c r="Y174" s="542">
        <f>IFERROR(IF(X174="",0,CEILING((X174/$H174),1)*$H174),"")</f>
        <v>11.34</v>
      </c>
      <c r="Z174" s="36">
        <f>IFERROR(IF(Y174=0,"",ROUNDUP(Y174/H174,0)*0.0059),"")</f>
        <v>5.3100000000000001E-2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12.083333333333332</v>
      </c>
      <c r="BN174" s="64">
        <f>IFERROR(Y174*I174/H174,"0")</f>
        <v>13.049999999999999</v>
      </c>
      <c r="BO174" s="64">
        <f>IFERROR(1/J174*(X174/H174),"0")</f>
        <v>3.8580246913580245E-2</v>
      </c>
      <c r="BP174" s="64">
        <f>IFERROR(1/J174*(Y174/H174),"0")</f>
        <v>4.1666666666666664E-2</v>
      </c>
    </row>
    <row r="175" spans="1:68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8.3333333333333339</v>
      </c>
      <c r="Y175" s="543">
        <f>IFERROR(Y172/H172,"0")+IFERROR(Y173/H173,"0")+IFERROR(Y174/H174,"0")</f>
        <v>9</v>
      </c>
      <c r="Z175" s="543">
        <f>IFERROR(IF(Z172="",0,Z172),"0")+IFERROR(IF(Z173="",0,Z173),"0")+IFERROR(IF(Z174="",0,Z174),"0")</f>
        <v>5.3100000000000001E-2</v>
      </c>
      <c r="AA175" s="544"/>
      <c r="AB175" s="544"/>
      <c r="AC175" s="544"/>
    </row>
    <row r="176" spans="1:68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10.5</v>
      </c>
      <c r="Y176" s="543">
        <f>IFERROR(SUM(Y172:Y174),"0")</f>
        <v>11.34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70</v>
      </c>
      <c r="Y194" s="542">
        <f t="shared" si="16"/>
        <v>70.2</v>
      </c>
      <c r="Z194" s="36">
        <f>IFERROR(IF(Y194=0,"",ROUNDUP(Y194/H194,0)*0.00902),"")</f>
        <v>0.11726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72.722222222222229</v>
      </c>
      <c r="BN194" s="64">
        <f t="shared" si="18"/>
        <v>72.930000000000007</v>
      </c>
      <c r="BO194" s="64">
        <f t="shared" si="19"/>
        <v>9.8204264870931535E-2</v>
      </c>
      <c r="BP194" s="64">
        <f t="shared" si="20"/>
        <v>9.8484848484848481E-2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350</v>
      </c>
      <c r="Y195" s="542">
        <f t="shared" si="16"/>
        <v>351</v>
      </c>
      <c r="Z195" s="36">
        <f>IFERROR(IF(Y195=0,"",ROUNDUP(Y195/H195,0)*0.00902),"")</f>
        <v>0.58630000000000004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363.61111111111109</v>
      </c>
      <c r="BN195" s="64">
        <f t="shared" si="18"/>
        <v>364.65</v>
      </c>
      <c r="BO195" s="64">
        <f t="shared" si="19"/>
        <v>0.49102132435465767</v>
      </c>
      <c r="BP195" s="64">
        <f t="shared" si="20"/>
        <v>0.49242424242424243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60</v>
      </c>
      <c r="Y196" s="542">
        <f t="shared" si="16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62.333333333333336</v>
      </c>
      <c r="BN196" s="64">
        <f t="shared" si="18"/>
        <v>67.320000000000007</v>
      </c>
      <c r="BO196" s="64">
        <f t="shared" si="19"/>
        <v>8.4175084175084181E-2</v>
      </c>
      <c r="BP196" s="64">
        <f t="shared" si="20"/>
        <v>9.0909090909090925E-2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69</v>
      </c>
      <c r="Y197" s="542">
        <f t="shared" si="16"/>
        <v>70.2</v>
      </c>
      <c r="Z197" s="36">
        <f>IFERROR(IF(Y197=0,"",ROUNDUP(Y197/H197,0)*0.00502),"")</f>
        <v>0.19578000000000001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73.98333333333332</v>
      </c>
      <c r="BN197" s="64">
        <f t="shared" si="18"/>
        <v>75.27</v>
      </c>
      <c r="BO197" s="64">
        <f t="shared" si="19"/>
        <v>0.16381766381766386</v>
      </c>
      <c r="BP197" s="64">
        <f t="shared" si="20"/>
        <v>0.16666666666666669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30</v>
      </c>
      <c r="Y198" s="542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31.666666666666664</v>
      </c>
      <c r="BN198" s="64">
        <f t="shared" si="18"/>
        <v>32.299999999999997</v>
      </c>
      <c r="BO198" s="64">
        <f t="shared" si="19"/>
        <v>7.122507122507124E-2</v>
      </c>
      <c r="BP198" s="64">
        <f t="shared" si="20"/>
        <v>7.2649572649572655E-2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60</v>
      </c>
      <c r="Y199" s="542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36</v>
      </c>
      <c r="Y200" s="542">
        <f t="shared" si="16"/>
        <v>36</v>
      </c>
      <c r="Z200" s="36">
        <f>IFERROR(IF(Y200=0,"",ROUNDUP(Y200/H200,0)*0.00502),"")</f>
        <v>0.1004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37.999999999999993</v>
      </c>
      <c r="BN200" s="64">
        <f t="shared" si="18"/>
        <v>37.999999999999993</v>
      </c>
      <c r="BO200" s="64">
        <f t="shared" si="19"/>
        <v>8.5470085470085472E-2</v>
      </c>
      <c r="BP200" s="64">
        <f t="shared" si="20"/>
        <v>8.5470085470085472E-2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197.22222222222223</v>
      </c>
      <c r="Y201" s="543">
        <f>IFERROR(Y193/H193,"0")+IFERROR(Y194/H194,"0")+IFERROR(Y195/H195,"0")+IFERROR(Y196/H196,"0")+IFERROR(Y197/H197,"0")+IFERROR(Y198/H198,"0")+IFERROR(Y199/H199,"0")+IFERROR(Y200/H200,"0")</f>
        <v>200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1.3640000000000001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675</v>
      </c>
      <c r="Y202" s="543">
        <f>IFERROR(SUM(Y193:Y200),"0")</f>
        <v>684.00000000000011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350</v>
      </c>
      <c r="Y206" s="542">
        <f t="shared" si="21"/>
        <v>356.7</v>
      </c>
      <c r="Z206" s="36">
        <f>IFERROR(IF(Y206=0,"",ROUNDUP(Y206/H206,0)*0.01898),"")</f>
        <v>0.77817999999999998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370.87931034482756</v>
      </c>
      <c r="BN206" s="64">
        <f t="shared" si="23"/>
        <v>377.97899999999998</v>
      </c>
      <c r="BO206" s="64">
        <f t="shared" si="24"/>
        <v>0.62859195402298851</v>
      </c>
      <c r="BP206" s="64">
        <f t="shared" si="25"/>
        <v>0.640625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40</v>
      </c>
      <c r="Y207" s="542">
        <f t="shared" si="21"/>
        <v>40.799999999999997</v>
      </c>
      <c r="Z207" s="36">
        <f t="shared" ref="Z207:Z212" si="26">IFERROR(IF(Y207=0,"",ROUNDUP(Y207/H207,0)*0.00651),"")</f>
        <v>0.11067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44.5</v>
      </c>
      <c r="BN207" s="64">
        <f t="shared" si="23"/>
        <v>45.39</v>
      </c>
      <c r="BO207" s="64">
        <f t="shared" si="24"/>
        <v>9.1575091575091583E-2</v>
      </c>
      <c r="BP207" s="64">
        <f t="shared" si="25"/>
        <v>9.3406593406593408E-2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280</v>
      </c>
      <c r="Y209" s="542">
        <f t="shared" si="21"/>
        <v>280.8</v>
      </c>
      <c r="Z209" s="36">
        <f t="shared" si="26"/>
        <v>0.76167000000000007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309.40000000000003</v>
      </c>
      <c r="BN209" s="64">
        <f t="shared" si="23"/>
        <v>310.28400000000005</v>
      </c>
      <c r="BO209" s="64">
        <f t="shared" si="24"/>
        <v>0.64102564102564108</v>
      </c>
      <c r="BP209" s="64">
        <f t="shared" si="25"/>
        <v>0.64285714285714302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112</v>
      </c>
      <c r="Y211" s="542">
        <f t="shared" si="21"/>
        <v>112.8</v>
      </c>
      <c r="Z211" s="36">
        <f t="shared" si="26"/>
        <v>0.30597000000000002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123.76</v>
      </c>
      <c r="BN211" s="64">
        <f t="shared" si="23"/>
        <v>124.64400000000001</v>
      </c>
      <c r="BO211" s="64">
        <f t="shared" si="24"/>
        <v>0.25641025641025644</v>
      </c>
      <c r="BP211" s="64">
        <f t="shared" si="25"/>
        <v>0.25824175824175827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220.22988505747128</v>
      </c>
      <c r="Y213" s="543">
        <f>IFERROR(Y204/H204,"0")+IFERROR(Y205/H205,"0")+IFERROR(Y206/H206,"0")+IFERROR(Y207/H207,"0")+IFERROR(Y208/H208,"0")+IFERROR(Y209/H209,"0")+IFERROR(Y210/H210,"0")+IFERROR(Y211/H211,"0")+IFERROR(Y212/H212,"0")</f>
        <v>222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1.9564900000000003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782</v>
      </c>
      <c r="Y214" s="543">
        <f>IFERROR(SUM(Y204:Y212),"0")</f>
        <v>791.09999999999991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8</v>
      </c>
      <c r="Y216" s="542">
        <f>IFERROR(IF(X216="",0,CEILING((X216/$H216),1)*$H216),"")</f>
        <v>9.6</v>
      </c>
      <c r="Z216" s="36">
        <f>IFERROR(IF(Y216=0,"",ROUNDUP(Y216/H216,0)*0.00651),"")</f>
        <v>2.6040000000000001E-2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8.8400000000000016</v>
      </c>
      <c r="BN216" s="64">
        <f>IFERROR(Y216*I216/H216,"0")</f>
        <v>10.608000000000001</v>
      </c>
      <c r="BO216" s="64">
        <f>IFERROR(1/J216*(X216/H216),"0")</f>
        <v>1.8315018315018316E-2</v>
      </c>
      <c r="BP216" s="64">
        <f>IFERROR(1/J216*(Y216/H216),"0")</f>
        <v>2.197802197802198E-2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24</v>
      </c>
      <c r="Y217" s="542">
        <f>IFERROR(IF(X217="",0,CEILING((X217/$H217),1)*$H217),"")</f>
        <v>24</v>
      </c>
      <c r="Z217" s="36">
        <f>IFERROR(IF(Y217=0,"",ROUNDUP(Y217/H217,0)*0.00651),"")</f>
        <v>6.5100000000000005E-2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26.520000000000003</v>
      </c>
      <c r="BN217" s="64">
        <f>IFERROR(Y217*I217/H217,"0")</f>
        <v>26.520000000000003</v>
      </c>
      <c r="BO217" s="64">
        <f>IFERROR(1/J217*(X217/H217),"0")</f>
        <v>5.4945054945054951E-2</v>
      </c>
      <c r="BP217" s="64">
        <f>IFERROR(1/J217*(Y217/H217),"0")</f>
        <v>5.4945054945054951E-2</v>
      </c>
    </row>
    <row r="218" spans="1:68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13.333333333333334</v>
      </c>
      <c r="Y218" s="543">
        <f>IFERROR(Y216/H216,"0")+IFERROR(Y217/H217,"0")</f>
        <v>14</v>
      </c>
      <c r="Z218" s="543">
        <f>IFERROR(IF(Z216="",0,Z216),"0")+IFERROR(IF(Z217="",0,Z217),"0")</f>
        <v>9.1139999999999999E-2</v>
      </c>
      <c r="AA218" s="544"/>
      <c r="AB218" s="544"/>
      <c r="AC218" s="544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32</v>
      </c>
      <c r="Y219" s="543">
        <f>IFERROR(SUM(Y216:Y217),"0")</f>
        <v>33.6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20</v>
      </c>
      <c r="Y222" s="542">
        <f t="shared" ref="Y222:Y230" si="27">IFERROR(IF(X222="",0,CEILING((X222/$H222),1)*$H222),"")</f>
        <v>23.2</v>
      </c>
      <c r="Z222" s="36">
        <f>IFERROR(IF(Y222=0,"",ROUNDUP(Y222/H222,0)*0.01898),"")</f>
        <v>3.7960000000000001E-2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20.75</v>
      </c>
      <c r="BN222" s="64">
        <f t="shared" ref="BN222:BN230" si="29">IFERROR(Y222*I222/H222,"0")</f>
        <v>24.07</v>
      </c>
      <c r="BO222" s="64">
        <f t="shared" ref="BO222:BO230" si="30">IFERROR(1/J222*(X222/H222),"0")</f>
        <v>2.6939655172413795E-2</v>
      </c>
      <c r="BP222" s="64">
        <f t="shared" ref="BP222:BP230" si="31">IFERROR(1/J222*(Y222/H222),"0")</f>
        <v>3.125E-2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20</v>
      </c>
      <c r="Y224" s="542">
        <f t="shared" si="27"/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20.75</v>
      </c>
      <c r="BN224" s="64">
        <f t="shared" si="29"/>
        <v>24.07</v>
      </c>
      <c r="BO224" s="64">
        <f t="shared" si="30"/>
        <v>2.6939655172413795E-2</v>
      </c>
      <c r="BP224" s="64">
        <f t="shared" si="31"/>
        <v>3.125E-2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32</v>
      </c>
      <c r="Y226" s="542">
        <f t="shared" si="27"/>
        <v>32</v>
      </c>
      <c r="Z226" s="36">
        <f t="shared" si="32"/>
        <v>7.2160000000000002E-2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33.68</v>
      </c>
      <c r="BN226" s="64">
        <f t="shared" si="29"/>
        <v>33.68</v>
      </c>
      <c r="BO226" s="64">
        <f t="shared" si="30"/>
        <v>6.0606060606060608E-2</v>
      </c>
      <c r="BP226" s="64">
        <f t="shared" si="31"/>
        <v>6.0606060606060608E-2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100</v>
      </c>
      <c r="Y230" s="542">
        <f t="shared" si="27"/>
        <v>100</v>
      </c>
      <c r="Z230" s="36">
        <f t="shared" si="32"/>
        <v>0.22550000000000001</v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105.25</v>
      </c>
      <c r="BN230" s="64">
        <f t="shared" si="29"/>
        <v>105.25</v>
      </c>
      <c r="BO230" s="64">
        <f t="shared" si="30"/>
        <v>0.18939393939393939</v>
      </c>
      <c r="BP230" s="64">
        <f t="shared" si="31"/>
        <v>0.18939393939393939</v>
      </c>
    </row>
    <row r="231" spans="1:68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36.448275862068968</v>
      </c>
      <c r="Y231" s="543">
        <f>IFERROR(Y222/H222,"0")+IFERROR(Y223/H223,"0")+IFERROR(Y224/H224,"0")+IFERROR(Y225/H225,"0")+IFERROR(Y226/H226,"0")+IFERROR(Y227/H227,"0")+IFERROR(Y228/H228,"0")+IFERROR(Y229/H229,"0")+IFERROR(Y230/H230,"0")</f>
        <v>37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0.37358000000000002</v>
      </c>
      <c r="AA231" s="544"/>
      <c r="AB231" s="544"/>
      <c r="AC231" s="544"/>
    </row>
    <row r="232" spans="1:68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172</v>
      </c>
      <c r="Y232" s="543">
        <f>IFERROR(SUM(Y222:Y230),"0")</f>
        <v>178.4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60</v>
      </c>
      <c r="Y268" s="542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25</v>
      </c>
      <c r="Y270" s="543">
        <f>IFERROR(Y267/H267,"0")+IFERROR(Y268/H268,"0")+IFERROR(Y269/H269,"0")</f>
        <v>25</v>
      </c>
      <c r="Z270" s="543">
        <f>IFERROR(IF(Z267="",0,Z267),"0")+IFERROR(IF(Z268="",0,Z268),"0")+IFERROR(IF(Z269="",0,Z269),"0")</f>
        <v>0.16275000000000001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60</v>
      </c>
      <c r="Y271" s="543">
        <f>IFERROR(SUM(Y267:Y269),"0")</f>
        <v>60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280</v>
      </c>
      <c r="Y300" s="542">
        <f t="shared" si="33"/>
        <v>281.40000000000003</v>
      </c>
      <c r="Z300" s="36">
        <f>IFERROR(IF(Y300=0,"",ROUNDUP(Y300/H300,0)*0.00502),"")</f>
        <v>0.67268000000000006</v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293.33333333333331</v>
      </c>
      <c r="BN300" s="64">
        <f t="shared" si="35"/>
        <v>294.80000000000007</v>
      </c>
      <c r="BO300" s="64">
        <f t="shared" si="36"/>
        <v>0.56980056980056981</v>
      </c>
      <c r="BP300" s="64">
        <f t="shared" si="37"/>
        <v>0.57264957264957272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30</v>
      </c>
      <c r="Y302" s="542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149.99999999999997</v>
      </c>
      <c r="Y303" s="543">
        <f>IFERROR(Y296/H296,"0")+IFERROR(Y297/H297,"0")+IFERROR(Y298/H298,"0")+IFERROR(Y299/H299,"0")+IFERROR(Y300/H300,"0")+IFERROR(Y301/H301,"0")+IFERROR(Y302/H302,"0")</f>
        <v>151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0.7833500000000001</v>
      </c>
      <c r="AA303" s="544"/>
      <c r="AB303" s="544"/>
      <c r="AC303" s="544"/>
    </row>
    <row r="304" spans="1:68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310</v>
      </c>
      <c r="Y304" s="543">
        <f>IFERROR(SUM(Y296:Y302),"0")</f>
        <v>312.00000000000006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320</v>
      </c>
      <c r="Y315" s="542">
        <f>IFERROR(IF(X315="",0,CEILING((X315/$H315),1)*$H315),"")</f>
        <v>327.59999999999997</v>
      </c>
      <c r="Z315" s="36">
        <f>IFERROR(IF(Y315=0,"",ROUNDUP(Y315/H315,0)*0.01898),"")</f>
        <v>0.79715999999999998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341.29230769230776</v>
      </c>
      <c r="BN315" s="64">
        <f>IFERROR(Y315*I315/H315,"0")</f>
        <v>349.39800000000002</v>
      </c>
      <c r="BO315" s="64">
        <f>IFERROR(1/J315*(X315/H315),"0")</f>
        <v>0.64102564102564108</v>
      </c>
      <c r="BP315" s="64">
        <f>IFERROR(1/J315*(Y315/H315),"0")</f>
        <v>0.65625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80</v>
      </c>
      <c r="Y316" s="542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84.942857142857136</v>
      </c>
      <c r="BN316" s="64">
        <f>IFERROR(Y316*I316/H316,"0")</f>
        <v>89.19</v>
      </c>
      <c r="BO316" s="64">
        <f>IFERROR(1/J316*(X316/H316),"0")</f>
        <v>0.14880952380952381</v>
      </c>
      <c r="BP316" s="64">
        <f>IFERROR(1/J316*(Y316/H316),"0")</f>
        <v>0.15625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50.549450549450555</v>
      </c>
      <c r="Y317" s="543">
        <f>IFERROR(Y314/H314,"0")+IFERROR(Y315/H315,"0")+IFERROR(Y316/H316,"0")</f>
        <v>52</v>
      </c>
      <c r="Z317" s="543">
        <f>IFERROR(IF(Z314="",0,Z314),"0")+IFERROR(IF(Z315="",0,Z315),"0")+IFERROR(IF(Z316="",0,Z316),"0")</f>
        <v>0.98695999999999995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400</v>
      </c>
      <c r="Y318" s="543">
        <f>IFERROR(SUM(Y314:Y316),"0")</f>
        <v>411.59999999999997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979.99999999999989</v>
      </c>
      <c r="Y335" s="542">
        <f>IFERROR(IF(X335="",0,CEILING((X335/$H335),1)*$H335),"")</f>
        <v>980.7</v>
      </c>
      <c r="Z335" s="36">
        <f>IFERROR(IF(Y335=0,"",ROUNDUP(Y335/H335,0)*0.00651),"")</f>
        <v>3.0401700000000003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1097.5999999999997</v>
      </c>
      <c r="BN335" s="64">
        <f>IFERROR(Y335*I335/H335,"0")</f>
        <v>1098.384</v>
      </c>
      <c r="BO335" s="64">
        <f>IFERROR(1/J335*(X335/H335),"0")</f>
        <v>2.5641025641025639</v>
      </c>
      <c r="BP335" s="64">
        <f>IFERROR(1/J335*(Y335/H335),"0")</f>
        <v>2.5659340659340661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630</v>
      </c>
      <c r="Y336" s="542">
        <f>IFERROR(IF(X336="",0,CEILING((X336/$H336),1)*$H336),"")</f>
        <v>630</v>
      </c>
      <c r="Z336" s="36">
        <f>IFERROR(IF(Y336=0,"",ROUNDUP(Y336/H336,0)*0.00651),"")</f>
        <v>1.9530000000000001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701.99999999999989</v>
      </c>
      <c r="BN336" s="64">
        <f>IFERROR(Y336*I336/H336,"0")</f>
        <v>701.99999999999989</v>
      </c>
      <c r="BO336" s="64">
        <f>IFERROR(1/J336*(X336/H336),"0")</f>
        <v>1.6483516483516485</v>
      </c>
      <c r="BP336" s="64">
        <f>IFERROR(1/J336*(Y336/H336),"0")</f>
        <v>1.6483516483516485</v>
      </c>
    </row>
    <row r="337" spans="1:68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766.66666666666652</v>
      </c>
      <c r="Y337" s="543">
        <f>IFERROR(Y334/H334,"0")+IFERROR(Y335/H335,"0")+IFERROR(Y336/H336,"0")</f>
        <v>767</v>
      </c>
      <c r="Z337" s="543">
        <f>IFERROR(IF(Z334="",0,Z334),"0")+IFERROR(IF(Z335="",0,Z335),"0")+IFERROR(IF(Z336="",0,Z336),"0")</f>
        <v>4.9931700000000001</v>
      </c>
      <c r="AA337" s="544"/>
      <c r="AB337" s="544"/>
      <c r="AC337" s="544"/>
    </row>
    <row r="338" spans="1:68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1610</v>
      </c>
      <c r="Y338" s="543">
        <f>IFERROR(SUM(Y334:Y336),"0")</f>
        <v>1610.7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2000</v>
      </c>
      <c r="Y342" s="542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50</v>
      </c>
      <c r="Y344" s="542">
        <f t="shared" si="38"/>
        <v>60</v>
      </c>
      <c r="Z344" s="36">
        <f>IFERROR(IF(Y344=0,"",ROUNDUP(Y344/H344,0)*0.02175),"")</f>
        <v>8.6999999999999994E-2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51.6</v>
      </c>
      <c r="BN344" s="64">
        <f t="shared" si="40"/>
        <v>61.92</v>
      </c>
      <c r="BO344" s="64">
        <f t="shared" si="41"/>
        <v>6.9444444444444448E-2</v>
      </c>
      <c r="BP344" s="64">
        <f t="shared" si="42"/>
        <v>8.3333333333333329E-2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1500</v>
      </c>
      <c r="Y345" s="542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25</v>
      </c>
      <c r="Y348" s="542">
        <f t="shared" si="38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26.05</v>
      </c>
      <c r="BN348" s="64">
        <f t="shared" si="40"/>
        <v>26.05</v>
      </c>
      <c r="BO348" s="64">
        <f t="shared" si="41"/>
        <v>3.787878787878788E-2</v>
      </c>
      <c r="BP348" s="64">
        <f t="shared" si="42"/>
        <v>3.787878787878788E-2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308.33333333333337</v>
      </c>
      <c r="Y349" s="543">
        <f>IFERROR(Y342/H342,"0")+IFERROR(Y343/H343,"0")+IFERROR(Y344/H344,"0")+IFERROR(Y345/H345,"0")+IFERROR(Y346/H346,"0")+IFERROR(Y347/H347,"0")+IFERROR(Y348/H348,"0")</f>
        <v>310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6.6788499999999988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4575</v>
      </c>
      <c r="Y350" s="543">
        <f>IFERROR(SUM(Y342:Y348),"0")</f>
        <v>4600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800</v>
      </c>
      <c r="Y352" s="542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825.6</v>
      </c>
      <c r="BN352" s="64">
        <f>IFERROR(Y352*I352/H352,"0")</f>
        <v>835.92000000000007</v>
      </c>
      <c r="BO352" s="64">
        <f>IFERROR(1/J352*(X352/H352),"0")</f>
        <v>1.1111111111111112</v>
      </c>
      <c r="BP352" s="64">
        <f>IFERROR(1/J352*(Y352/H352),"0")</f>
        <v>1.125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8</v>
      </c>
      <c r="Y353" s="542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55.333333333333336</v>
      </c>
      <c r="Y354" s="543">
        <f>IFERROR(Y352/H352,"0")+IFERROR(Y353/H353,"0")</f>
        <v>56</v>
      </c>
      <c r="Z354" s="543">
        <f>IFERROR(IF(Z352="",0,Z352),"0")+IFERROR(IF(Z353="",0,Z353),"0")</f>
        <v>1.1925399999999999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808</v>
      </c>
      <c r="Y355" s="543">
        <f>IFERROR(SUM(Y352:Y353),"0")</f>
        <v>818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20</v>
      </c>
      <c r="Y358" s="542">
        <f>IFERROR(IF(X358="",0,CEILING((X358/$H358),1)*$H358),"")</f>
        <v>27</v>
      </c>
      <c r="Z358" s="36">
        <f>IFERROR(IF(Y358=0,"",ROUNDUP(Y358/H358,0)*0.01898),"")</f>
        <v>5.6940000000000004E-2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21.153333333333332</v>
      </c>
      <c r="BN358" s="64">
        <f>IFERROR(Y358*I358/H358,"0")</f>
        <v>28.556999999999999</v>
      </c>
      <c r="BO358" s="64">
        <f>IFERROR(1/J358*(X358/H358),"0")</f>
        <v>3.4722222222222224E-2</v>
      </c>
      <c r="BP358" s="64">
        <f>IFERROR(1/J358*(Y358/H358),"0")</f>
        <v>4.6875E-2</v>
      </c>
    </row>
    <row r="359" spans="1:68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2.2222222222222223</v>
      </c>
      <c r="Y359" s="543">
        <f>IFERROR(Y357/H357,"0")+IFERROR(Y358/H358,"0")</f>
        <v>3</v>
      </c>
      <c r="Z359" s="543">
        <f>IFERROR(IF(Z357="",0,Z357),"0")+IFERROR(IF(Z358="",0,Z358),"0")</f>
        <v>5.6940000000000004E-2</v>
      </c>
      <c r="AA359" s="544"/>
      <c r="AB359" s="544"/>
      <c r="AC359" s="544"/>
    </row>
    <row r="360" spans="1:68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20</v>
      </c>
      <c r="Y360" s="543">
        <f>IFERROR(SUM(Y357:Y358),"0")</f>
        <v>27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110</v>
      </c>
      <c r="Y362" s="542">
        <f>IFERROR(IF(X362="",0,CEILING((X362/$H362),1)*$H362),"")</f>
        <v>117</v>
      </c>
      <c r="Z362" s="36">
        <f>IFERROR(IF(Y362=0,"",ROUNDUP(Y362/H362,0)*0.01898),"")</f>
        <v>0.24674000000000001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116.34333333333332</v>
      </c>
      <c r="BN362" s="64">
        <f>IFERROR(Y362*I362/H362,"0")</f>
        <v>123.747</v>
      </c>
      <c r="BO362" s="64">
        <f>IFERROR(1/J362*(X362/H362),"0")</f>
        <v>0.19097222222222221</v>
      </c>
      <c r="BP362" s="64">
        <f>IFERROR(1/J362*(Y362/H362),"0")</f>
        <v>0.203125</v>
      </c>
    </row>
    <row r="363" spans="1:68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12.222222222222221</v>
      </c>
      <c r="Y363" s="543">
        <f>IFERROR(Y362/H362,"0")</f>
        <v>13</v>
      </c>
      <c r="Z363" s="543">
        <f>IFERROR(IF(Z362="",0,Z362),"0")</f>
        <v>0.24674000000000001</v>
      </c>
      <c r="AA363" s="544"/>
      <c r="AB363" s="544"/>
      <c r="AC363" s="544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110</v>
      </c>
      <c r="Y364" s="543">
        <f>IFERROR(SUM(Y362:Y362),"0")</f>
        <v>117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50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4.166666666666667</v>
      </c>
      <c r="Y370" s="543">
        <f>IFERROR(Y367/H367,"0")+IFERROR(Y368/H368,"0")+IFERROR(Y369/H369,"0")</f>
        <v>5</v>
      </c>
      <c r="Z370" s="543">
        <f>IFERROR(IF(Z367="",0,Z367),"0")+IFERROR(IF(Z368="",0,Z368),"0")+IFERROR(IF(Z369="",0,Z369),"0")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50</v>
      </c>
      <c r="Y371" s="543">
        <f>IFERROR(SUM(Y367:Y369),"0")</f>
        <v>60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40</v>
      </c>
      <c r="Y377" s="542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4.4444444444444446</v>
      </c>
      <c r="Y379" s="543">
        <f>IFERROR(Y377/H377,"0")+IFERROR(Y378/H378,"0")</f>
        <v>5</v>
      </c>
      <c r="Z379" s="543">
        <f>IFERROR(IF(Z377="",0,Z377),"0")+IFERROR(IF(Z378="",0,Z378),"0")</f>
        <v>9.4899999999999998E-2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40</v>
      </c>
      <c r="Y380" s="543">
        <f>IFERROR(SUM(Y377:Y378),"0")</f>
        <v>45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14</v>
      </c>
      <c r="Y393" s="542">
        <f t="shared" si="43"/>
        <v>14.700000000000001</v>
      </c>
      <c r="Z393" s="36">
        <f>IFERROR(IF(Y393=0,"",ROUNDUP(Y393/H393,0)*0.00502),"")</f>
        <v>3.5140000000000005E-2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14.866666666666665</v>
      </c>
      <c r="BN393" s="64">
        <f t="shared" si="45"/>
        <v>15.61</v>
      </c>
      <c r="BO393" s="64">
        <f t="shared" si="46"/>
        <v>2.8490028490028491E-2</v>
      </c>
      <c r="BP393" s="64">
        <f t="shared" si="47"/>
        <v>2.9914529914529919E-2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56</v>
      </c>
      <c r="Y395" s="542">
        <f t="shared" si="43"/>
        <v>56.7</v>
      </c>
      <c r="Z395" s="36">
        <f>IFERROR(IF(Y395=0,"",ROUNDUP(Y395/H395,0)*0.00502),"")</f>
        <v>0.13553999999999999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59.466666666666661</v>
      </c>
      <c r="BN395" s="64">
        <f t="shared" si="45"/>
        <v>60.21</v>
      </c>
      <c r="BO395" s="64">
        <f t="shared" si="46"/>
        <v>0.11396011396011396</v>
      </c>
      <c r="BP395" s="64">
        <f t="shared" si="47"/>
        <v>0.11538461538461539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33.333333333333329</v>
      </c>
      <c r="Y397" s="543">
        <f>IFERROR(Y388/H388,"0")+IFERROR(Y389/H389,"0")+IFERROR(Y390/H390,"0")+IFERROR(Y391/H391,"0")+IFERROR(Y392/H392,"0")+IFERROR(Y393/H393,"0")+IFERROR(Y394/H394,"0")+IFERROR(Y395/H395,"0")+IFERROR(Y396/H396,"0")</f>
        <v>34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0.17068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70</v>
      </c>
      <c r="Y398" s="543">
        <f>IFERROR(SUM(Y388:Y396),"0")</f>
        <v>71.400000000000006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10.5</v>
      </c>
      <c r="Y413" s="542">
        <f>IFERROR(IF(X413="",0,CEILING((X413/$H413),1)*$H413),"")</f>
        <v>10.5</v>
      </c>
      <c r="Z413" s="36">
        <f>IFERROR(IF(Y413=0,"",ROUNDUP(Y413/H413,0)*0.00502),"")</f>
        <v>2.5100000000000001E-2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11.149999999999999</v>
      </c>
      <c r="BN413" s="64">
        <f>IFERROR(Y413*I413/H413,"0")</f>
        <v>11.149999999999999</v>
      </c>
      <c r="BO413" s="64">
        <f>IFERROR(1/J413*(X413/H413),"0")</f>
        <v>2.1367521367521368E-2</v>
      </c>
      <c r="BP413" s="64">
        <f>IFERROR(1/J413*(Y413/H413),"0")</f>
        <v>2.1367521367521368E-2</v>
      </c>
    </row>
    <row r="414" spans="1:68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5</v>
      </c>
      <c r="Y414" s="543">
        <f>IFERROR(Y410/H410,"0")+IFERROR(Y411/H411,"0")+IFERROR(Y412/H412,"0")+IFERROR(Y413/H413,"0")</f>
        <v>5</v>
      </c>
      <c r="Z414" s="543">
        <f>IFERROR(IF(Z410="",0,Z410),"0")+IFERROR(IF(Z411="",0,Z411),"0")+IFERROR(IF(Z412="",0,Z412),"0")+IFERROR(IF(Z413="",0,Z413),"0")</f>
        <v>2.5100000000000001E-2</v>
      </c>
      <c r="AA414" s="544"/>
      <c r="AB414" s="544"/>
      <c r="AC414" s="544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10.5</v>
      </c>
      <c r="Y415" s="543">
        <f>IFERROR(SUM(Y410:Y413),"0")</f>
        <v>10.5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20</v>
      </c>
      <c r="Y418" s="542">
        <f>IFERROR(IF(X418="",0,CEILING((X418/$H418),1)*$H418),"")</f>
        <v>20.399999999999999</v>
      </c>
      <c r="Z418" s="36">
        <f>IFERROR(IF(Y418=0,"",ROUNDUP(Y418/H418,0)*0.00651),"")</f>
        <v>0.11067</v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35</v>
      </c>
      <c r="BN418" s="64">
        <f>IFERROR(Y418*I418/H418,"0")</f>
        <v>35.699999999999996</v>
      </c>
      <c r="BO418" s="64">
        <f>IFERROR(1/J418*(X418/H418),"0")</f>
        <v>9.1575091575091583E-2</v>
      </c>
      <c r="BP418" s="64">
        <f>IFERROR(1/J418*(Y418/H418),"0")</f>
        <v>9.3406593406593408E-2</v>
      </c>
    </row>
    <row r="419" spans="1:68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16.666666666666668</v>
      </c>
      <c r="Y419" s="543">
        <f>IFERROR(Y418/H418,"0")</f>
        <v>17</v>
      </c>
      <c r="Z419" s="543">
        <f>IFERROR(IF(Z418="",0,Z418),"0")</f>
        <v>0.11067</v>
      </c>
      <c r="AA419" s="544"/>
      <c r="AB419" s="544"/>
      <c r="AC419" s="544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20</v>
      </c>
      <c r="Y420" s="543">
        <f>IFERROR(SUM(Y418:Y418),"0")</f>
        <v>20.399999999999999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60</v>
      </c>
      <c r="Y429" s="542">
        <f t="shared" ref="Y429:Y439" si="48">IFERROR(IF(X429="",0,CEILING((X429/$H429),1)*$H429),"")</f>
        <v>63.36</v>
      </c>
      <c r="Z429" s="36">
        <f t="shared" ref="Z429:Z434" si="49">IFERROR(IF(Y429=0,"",ROUNDUP(Y429/H429,0)*0.01196),"")</f>
        <v>0.14352000000000001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64.090909090909079</v>
      </c>
      <c r="BN429" s="64">
        <f t="shared" ref="BN429:BN439" si="51">IFERROR(Y429*I429/H429,"0")</f>
        <v>67.679999999999993</v>
      </c>
      <c r="BO429" s="64">
        <f t="shared" ref="BO429:BO439" si="52">IFERROR(1/J429*(X429/H429),"0")</f>
        <v>0.10926573426573427</v>
      </c>
      <c r="BP429" s="64">
        <f t="shared" ref="BP429:BP439" si="53">IFERROR(1/J429*(Y429/H429),"0")</f>
        <v>0.11538461538461539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4301011376</v>
      </c>
      <c r="D431" s="551">
        <v>4680115885226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70</v>
      </c>
      <c r="Y431" s="542">
        <f t="shared" si="48"/>
        <v>73.92</v>
      </c>
      <c r="Z431" s="36">
        <f t="shared" si="49"/>
        <v>0.16744000000000001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74.772727272727266</v>
      </c>
      <c r="BN431" s="64">
        <f t="shared" si="51"/>
        <v>78.959999999999994</v>
      </c>
      <c r="BO431" s="64">
        <f t="shared" si="52"/>
        <v>0.12747668997668998</v>
      </c>
      <c r="BP431" s="64">
        <f t="shared" si="53"/>
        <v>0.13461538461538464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4301012145</v>
      </c>
      <c r="D432" s="551">
        <v>4607091383522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">
        <v>660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50</v>
      </c>
      <c r="Y434" s="542">
        <f t="shared" si="48"/>
        <v>52.800000000000004</v>
      </c>
      <c r="Z434" s="36">
        <f t="shared" si="49"/>
        <v>0.1196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53.409090909090907</v>
      </c>
      <c r="BN434" s="64">
        <f t="shared" si="51"/>
        <v>56.400000000000006</v>
      </c>
      <c r="BO434" s="64">
        <f t="shared" si="52"/>
        <v>9.1054778554778545E-2</v>
      </c>
      <c r="BP434" s="64">
        <f t="shared" si="53"/>
        <v>9.6153846153846159E-2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132</v>
      </c>
      <c r="Y436" s="542">
        <f t="shared" si="48"/>
        <v>134.4</v>
      </c>
      <c r="Z436" s="36">
        <f>IFERROR(IF(Y436=0,"",ROUNDUP(Y436/H436,0)*0.00902),"")</f>
        <v>0.25256000000000001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190.57500000000002</v>
      </c>
      <c r="BN436" s="64">
        <f t="shared" si="51"/>
        <v>194.04000000000002</v>
      </c>
      <c r="BO436" s="64">
        <f t="shared" si="52"/>
        <v>0.20833333333333334</v>
      </c>
      <c r="BP436" s="64">
        <f t="shared" si="53"/>
        <v>0.21212121212121215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210</v>
      </c>
      <c r="Y439" s="542">
        <f t="shared" si="48"/>
        <v>211.2</v>
      </c>
      <c r="Z439" s="36">
        <f>IFERROR(IF(Y439=0,"",ROUNDUP(Y439/H439,0)*0.00937),"")</f>
        <v>0.41227999999999998</v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304.5</v>
      </c>
      <c r="BN439" s="64">
        <f t="shared" si="51"/>
        <v>306.24</v>
      </c>
      <c r="BO439" s="64">
        <f t="shared" si="52"/>
        <v>0.36458333333333331</v>
      </c>
      <c r="BP439" s="64">
        <f t="shared" si="53"/>
        <v>0.36666666666666664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105.34090909090909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108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1.0953999999999999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522</v>
      </c>
      <c r="Y441" s="543">
        <f>IFERROR(SUM(Y429:Y439),"0")</f>
        <v>535.68000000000006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120</v>
      </c>
      <c r="Y443" s="542">
        <f>IFERROR(IF(X443="",0,CEILING((X443/$H443),1)*$H443),"")</f>
        <v>121.44000000000001</v>
      </c>
      <c r="Z443" s="36">
        <f>IFERROR(IF(Y443=0,"",ROUNDUP(Y443/H443,0)*0.01196),"")</f>
        <v>0.27507999999999999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128.18181818181816</v>
      </c>
      <c r="BN443" s="64">
        <f>IFERROR(Y443*I443/H443,"0")</f>
        <v>129.72</v>
      </c>
      <c r="BO443" s="64">
        <f>IFERROR(1/J443*(X443/H443),"0")</f>
        <v>0.21853146853146854</v>
      </c>
      <c r="BP443" s="64">
        <f>IFERROR(1/J443*(Y443/H443),"0")</f>
        <v>0.22115384615384617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22.727272727272727</v>
      </c>
      <c r="Y446" s="543">
        <f>IFERROR(Y443/H443,"0")+IFERROR(Y444/H444,"0")+IFERROR(Y445/H445,"0")</f>
        <v>23</v>
      </c>
      <c r="Z446" s="543">
        <f>IFERROR(IF(Z443="",0,Z443),"0")+IFERROR(IF(Z444="",0,Z444),"0")+IFERROR(IF(Z445="",0,Z445),"0")</f>
        <v>0.27507999999999999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120</v>
      </c>
      <c r="Y447" s="543">
        <f>IFERROR(SUM(Y443:Y445),"0")</f>
        <v>121.44000000000001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180</v>
      </c>
      <c r="Y450" s="542">
        <f t="shared" si="54"/>
        <v>184.8</v>
      </c>
      <c r="Z450" s="36">
        <f>IFERROR(IF(Y450=0,"",ROUNDUP(Y450/H450,0)*0.01196),"")</f>
        <v>0.41860000000000003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192.27272727272725</v>
      </c>
      <c r="BN450" s="64">
        <f t="shared" si="56"/>
        <v>197.39999999999998</v>
      </c>
      <c r="BO450" s="64">
        <f t="shared" si="57"/>
        <v>0.32779720279720276</v>
      </c>
      <c r="BP450" s="64">
        <f t="shared" si="58"/>
        <v>0.33653846153846156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30</v>
      </c>
      <c r="Y451" s="542">
        <f t="shared" si="54"/>
        <v>31.68</v>
      </c>
      <c r="Z451" s="36">
        <f>IFERROR(IF(Y451=0,"",ROUNDUP(Y451/H451,0)*0.01196),"")</f>
        <v>7.1760000000000004E-2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32.04545454545454</v>
      </c>
      <c r="BN451" s="64">
        <f t="shared" si="56"/>
        <v>33.839999999999996</v>
      </c>
      <c r="BO451" s="64">
        <f t="shared" si="57"/>
        <v>5.4632867132867136E-2</v>
      </c>
      <c r="BP451" s="64">
        <f t="shared" si="58"/>
        <v>5.7692307692307696E-2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60</v>
      </c>
      <c r="Y452" s="542">
        <f t="shared" si="54"/>
        <v>62.4</v>
      </c>
      <c r="Z452" s="36">
        <f>IFERROR(IF(Y452=0,"",ROUNDUP(Y452/H452,0)*0.00902),"")</f>
        <v>0.11726</v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86.625</v>
      </c>
      <c r="BN452" s="64">
        <f t="shared" si="56"/>
        <v>90.089999999999989</v>
      </c>
      <c r="BO452" s="64">
        <f t="shared" si="57"/>
        <v>9.4696969696969696E-2</v>
      </c>
      <c r="BP452" s="64">
        <f t="shared" si="58"/>
        <v>9.8484848484848481E-2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12</v>
      </c>
      <c r="Y453" s="542">
        <f t="shared" si="54"/>
        <v>14.399999999999999</v>
      </c>
      <c r="Z453" s="36">
        <f>IFERROR(IF(Y453=0,"",ROUNDUP(Y453/H453,0)*0.00902),"")</f>
        <v>2.7060000000000001E-2</v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16.725000000000001</v>
      </c>
      <c r="BN453" s="64">
        <f t="shared" si="56"/>
        <v>20.07</v>
      </c>
      <c r="BO453" s="64">
        <f t="shared" si="57"/>
        <v>1.893939393939394E-2</v>
      </c>
      <c r="BP453" s="64">
        <f t="shared" si="58"/>
        <v>2.2727272727272728E-2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96</v>
      </c>
      <c r="Y454" s="542">
        <f t="shared" si="54"/>
        <v>96</v>
      </c>
      <c r="Z454" s="36">
        <f>IFERROR(IF(Y454=0,"",ROUNDUP(Y454/H454,0)*0.00902),"")</f>
        <v>0.1804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133.80000000000001</v>
      </c>
      <c r="BN454" s="64">
        <f t="shared" si="56"/>
        <v>133.80000000000001</v>
      </c>
      <c r="BO454" s="64">
        <f t="shared" si="57"/>
        <v>0.15151515151515152</v>
      </c>
      <c r="BP454" s="64">
        <f t="shared" si="58"/>
        <v>0.15151515151515152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74.772727272727266</v>
      </c>
      <c r="Y455" s="543">
        <f>IFERROR(Y449/H449,"0")+IFERROR(Y450/H450,"0")+IFERROR(Y451/H451,"0")+IFERROR(Y452/H452,"0")+IFERROR(Y453/H453,"0")+IFERROR(Y454/H454,"0")</f>
        <v>77</v>
      </c>
      <c r="Z455" s="543">
        <f>IFERROR(IF(Z449="",0,Z449),"0")+IFERROR(IF(Z450="",0,Z450),"0")+IFERROR(IF(Z451="",0,Z451),"0")+IFERROR(IF(Z452="",0,Z452),"0")+IFERROR(IF(Z453="",0,Z453),"0")+IFERROR(IF(Z454="",0,Z454),"0")</f>
        <v>0.81508000000000003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378</v>
      </c>
      <c r="Y456" s="543">
        <f>IFERROR(SUM(Y449:Y454),"0")</f>
        <v>389.28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900</v>
      </c>
      <c r="Y484" s="542">
        <f>IFERROR(IF(X484="",0,CEILING((X484/$H484),1)*$H484),"")</f>
        <v>900</v>
      </c>
      <c r="Z484" s="36">
        <f>IFERROR(IF(Y484=0,"",ROUNDUP(Y484/H484,0)*0.01898),"")</f>
        <v>1.8980000000000001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951.90000000000009</v>
      </c>
      <c r="BN484" s="64">
        <f>IFERROR(Y484*I484/H484,"0")</f>
        <v>951.90000000000009</v>
      </c>
      <c r="BO484" s="64">
        <f>IFERROR(1/J484*(X484/H484),"0")</f>
        <v>1.5625</v>
      </c>
      <c r="BP484" s="64">
        <f>IFERROR(1/J484*(Y484/H484),"0")</f>
        <v>1.5625</v>
      </c>
    </row>
    <row r="485" spans="1:68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100</v>
      </c>
      <c r="Y485" s="543">
        <f>IFERROR(Y484/H484,"0")</f>
        <v>100</v>
      </c>
      <c r="Z485" s="543">
        <f>IFERROR(IF(Z484="",0,Z484),"0")</f>
        <v>1.8980000000000001</v>
      </c>
      <c r="AA485" s="544"/>
      <c r="AB485" s="544"/>
      <c r="AC485" s="54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900</v>
      </c>
      <c r="Y486" s="543">
        <f>IFERROR(SUM(Y484:Y484),"0")</f>
        <v>900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10</v>
      </c>
      <c r="Y488" s="542">
        <f>IFERROR(IF(X488="",0,CEILING((X488/$H488),1)*$H488),"")</f>
        <v>18</v>
      </c>
      <c r="Z488" s="36">
        <f>IFERROR(IF(Y488=0,"",ROUNDUP(Y488/H488,0)*0.01898),"")</f>
        <v>3.7960000000000001E-2</v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10.483333333333334</v>
      </c>
      <c r="BN488" s="64">
        <f>IFERROR(Y488*I488/H488,"0")</f>
        <v>18.87</v>
      </c>
      <c r="BO488" s="64">
        <f>IFERROR(1/J488*(X488/H488),"0")</f>
        <v>1.7361111111111112E-2</v>
      </c>
      <c r="BP488" s="64">
        <f>IFERROR(1/J488*(Y488/H488),"0")</f>
        <v>3.125E-2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1.1111111111111112</v>
      </c>
      <c r="Y490" s="543">
        <f>IFERROR(Y488/H488,"0")+IFERROR(Y489/H489,"0")</f>
        <v>2</v>
      </c>
      <c r="Z490" s="543">
        <f>IFERROR(IF(Z488="",0,Z488),"0")+IFERROR(IF(Z489="",0,Z489),"0")</f>
        <v>3.7960000000000001E-2</v>
      </c>
      <c r="AA490" s="544"/>
      <c r="AB490" s="544"/>
      <c r="AC490" s="544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10</v>
      </c>
      <c r="Y491" s="543">
        <f>IFERROR(SUM(Y488:Y489),"0")</f>
        <v>18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17523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17714.16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18747.241814784837</v>
      </c>
      <c r="Y498" s="543">
        <f>IFERROR(SUM(BN22:BN494),"0")</f>
        <v>18951.912000000008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32</v>
      </c>
      <c r="Y499" s="38">
        <f>ROUNDUP(SUM(BP22:BP494),0)</f>
        <v>32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19547.241814784837</v>
      </c>
      <c r="Y500" s="543">
        <f>GrossWeightTotalR+PalletQtyTotalR*25</f>
        <v>19751.912000000008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3665.6062020142481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3696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36.432969999999997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572.79999999999995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960.00000000000011</v>
      </c>
      <c r="E507" s="46">
        <f>IFERROR(Y87*1,"0")+IFERROR(Y88*1,"0")+IFERROR(Y89*1,"0")+IFERROR(Y93*1,"0")+IFERROR(Y94*1,"0")+IFERROR(Y95*1,"0")+IFERROR(Y96*1,"0")</f>
        <v>1465.2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2187</v>
      </c>
      <c r="G507" s="46">
        <f>IFERROR(Y127*1,"0")+IFERROR(Y128*1,"0")+IFERROR(Y132*1,"0")+IFERROR(Y133*1,"0")+IFERROR(Y137*1,"0")+IFERROR(Y138*1,"0")</f>
        <v>249.12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464.94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1508.6999999999998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178.4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60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723.6</v>
      </c>
      <c r="S507" s="46">
        <f>IFERROR(Y334*1,"0")+IFERROR(Y335*1,"0")+IFERROR(Y336*1,"0")</f>
        <v>1610.7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5562</v>
      </c>
      <c r="U507" s="46">
        <f>IFERROR(Y367*1,"0")+IFERROR(Y368*1,"0")+IFERROR(Y369*1,"0")+IFERROR(Y373*1,"0")+IFERROR(Y377*1,"0")+IFERROR(Y378*1,"0")+IFERROR(Y382*1,"0")</f>
        <v>105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71.400000000000006</v>
      </c>
      <c r="W507" s="46">
        <f>IFERROR(Y406*1,"0")+IFERROR(Y410*1,"0")+IFERROR(Y411*1,"0")+IFERROR(Y412*1,"0")+IFERROR(Y413*1,"0")</f>
        <v>10.5</v>
      </c>
      <c r="X507" s="46">
        <f>IFERROR(Y418*1,"0")</f>
        <v>20.399999999999999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1046.4000000000001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918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40,00"/>
        <filter val="1 500,00"/>
        <filter val="1 610,00"/>
        <filter val="1,11"/>
        <filter val="10,00"/>
        <filter val="10,50"/>
        <filter val="100,00"/>
        <filter val="105,00"/>
        <filter val="105,34"/>
        <filter val="110,00"/>
        <filter val="112,00"/>
        <filter val="115,74"/>
        <filter val="12,00"/>
        <filter val="12,22"/>
        <filter val="120,00"/>
        <filter val="13,33"/>
        <filter val="130,00"/>
        <filter val="132,00"/>
        <filter val="137,04"/>
        <filter val="14,00"/>
        <filter val="150,00"/>
        <filter val="153,15"/>
        <filter val="16,67"/>
        <filter val="17 523,00"/>
        <filter val="170,00"/>
        <filter val="172,00"/>
        <filter val="173,81"/>
        <filter val="18 747,24"/>
        <filter val="180,00"/>
        <filter val="185,19"/>
        <filter val="19 547,24"/>
        <filter val="197,22"/>
        <filter val="2 000,00"/>
        <filter val="2,22"/>
        <filter val="20,00"/>
        <filter val="21,25"/>
        <filter val="210,00"/>
        <filter val="22,73"/>
        <filter val="220,23"/>
        <filter val="225,00"/>
        <filter val="24,00"/>
        <filter val="25,00"/>
        <filter val="250,00"/>
        <filter val="27,50"/>
        <filter val="280,00"/>
        <filter val="3 665,61"/>
        <filter val="30,00"/>
        <filter val="308,33"/>
        <filter val="310,00"/>
        <filter val="32"/>
        <filter val="32,00"/>
        <filter val="320,00"/>
        <filter val="33,33"/>
        <filter val="334,57"/>
        <filter val="350,00"/>
        <filter val="36,00"/>
        <filter val="36,45"/>
        <filter val="37,50"/>
        <filter val="378,00"/>
        <filter val="4 575,00"/>
        <filter val="4,17"/>
        <filter val="4,44"/>
        <filter val="40,00"/>
        <filter val="400,00"/>
        <filter val="405,00"/>
        <filter val="450,00"/>
        <filter val="495,00"/>
        <filter val="5,00"/>
        <filter val="50,00"/>
        <filter val="50,55"/>
        <filter val="522,00"/>
        <filter val="55,33"/>
        <filter val="550,00"/>
        <filter val="56,00"/>
        <filter val="570,00"/>
        <filter val="585,00"/>
        <filter val="6,41"/>
        <filter val="60,00"/>
        <filter val="600,00"/>
        <filter val="630,00"/>
        <filter val="675,00"/>
        <filter val="68,00"/>
        <filter val="69,00"/>
        <filter val="70,00"/>
        <filter val="74,77"/>
        <filter val="766,67"/>
        <filter val="77,00"/>
        <filter val="782,00"/>
        <filter val="8,00"/>
        <filter val="8,33"/>
        <filter val="80,00"/>
        <filter val="800,00"/>
        <filter val="808,00"/>
        <filter val="835,00"/>
        <filter val="850,00"/>
        <filter val="900,00"/>
        <filter val="96,00"/>
        <filter val="980,00"/>
        <filter val="99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