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192D90-66F6-4217-A240-B0C5864DDB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498" i="1" l="1"/>
  <c r="X501" i="1"/>
  <c r="Z27" i="1"/>
  <c r="BN27" i="1"/>
  <c r="Z43" i="1"/>
  <c r="BN43" i="1"/>
  <c r="Z62" i="1"/>
  <c r="BN62" i="1"/>
  <c r="Z81" i="1"/>
  <c r="BN81" i="1"/>
  <c r="Z95" i="1"/>
  <c r="BN95" i="1"/>
  <c r="Z110" i="1"/>
  <c r="BN110" i="1"/>
  <c r="Z122" i="1"/>
  <c r="BN122" i="1"/>
  <c r="Z127" i="1"/>
  <c r="BN127" i="1"/>
  <c r="Z163" i="1"/>
  <c r="BN163" i="1"/>
  <c r="Z184" i="1"/>
  <c r="BN184" i="1"/>
  <c r="Z198" i="1"/>
  <c r="BN198" i="1"/>
  <c r="Z222" i="1"/>
  <c r="BN222" i="1"/>
  <c r="Z227" i="1"/>
  <c r="BN227" i="1"/>
  <c r="Z230" i="1"/>
  <c r="BN230" i="1"/>
  <c r="Z267" i="1"/>
  <c r="BN267" i="1"/>
  <c r="Z296" i="1"/>
  <c r="BN296" i="1"/>
  <c r="Z306" i="1"/>
  <c r="BN306" i="1"/>
  <c r="Z314" i="1"/>
  <c r="BN314" i="1"/>
  <c r="Z343" i="1"/>
  <c r="BN343" i="1"/>
  <c r="Z390" i="1"/>
  <c r="BN390" i="1"/>
  <c r="Z400" i="1"/>
  <c r="BN400" i="1"/>
  <c r="Z438" i="1"/>
  <c r="BN438" i="1"/>
  <c r="Z454" i="1"/>
  <c r="BN454" i="1"/>
  <c r="Y111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B507" i="1"/>
  <c r="X499" i="1"/>
  <c r="X500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Y79" i="1"/>
  <c r="Z77" i="1"/>
  <c r="BN77" i="1"/>
  <c r="Y83" i="1"/>
  <c r="Z88" i="1"/>
  <c r="BN88" i="1"/>
  <c r="Z93" i="1"/>
  <c r="BN93" i="1"/>
  <c r="Y98" i="1"/>
  <c r="Z102" i="1"/>
  <c r="BN102" i="1"/>
  <c r="Z108" i="1"/>
  <c r="BN108" i="1"/>
  <c r="BP108" i="1"/>
  <c r="Z116" i="1"/>
  <c r="BN116" i="1"/>
  <c r="Z133" i="1"/>
  <c r="BN133" i="1"/>
  <c r="Y139" i="1"/>
  <c r="Y152" i="1"/>
  <c r="Z161" i="1"/>
  <c r="BN161" i="1"/>
  <c r="Z165" i="1"/>
  <c r="BN165" i="1"/>
  <c r="Z173" i="1"/>
  <c r="BN173" i="1"/>
  <c r="Z188" i="1"/>
  <c r="BN188" i="1"/>
  <c r="BP188" i="1"/>
  <c r="Z196" i="1"/>
  <c r="BN196" i="1"/>
  <c r="Z200" i="1"/>
  <c r="BN200" i="1"/>
  <c r="Z206" i="1"/>
  <c r="BN206" i="1"/>
  <c r="Z209" i="1"/>
  <c r="BN209" i="1"/>
  <c r="Z217" i="1"/>
  <c r="BN217" i="1"/>
  <c r="Z224" i="1"/>
  <c r="BN224" i="1"/>
  <c r="Z225" i="1"/>
  <c r="BN225" i="1"/>
  <c r="Z234" i="1"/>
  <c r="Z235" i="1" s="1"/>
  <c r="BN234" i="1"/>
  <c r="BP234" i="1"/>
  <c r="Y23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N298" i="1"/>
  <c r="Z302" i="1"/>
  <c r="BN302" i="1"/>
  <c r="Y312" i="1"/>
  <c r="Z308" i="1"/>
  <c r="BN308" i="1"/>
  <c r="BP310" i="1"/>
  <c r="BN310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318" i="1"/>
  <c r="Y317" i="1"/>
  <c r="Y481" i="1"/>
  <c r="H9" i="1"/>
  <c r="A10" i="1"/>
  <c r="F9" i="1"/>
  <c r="J9" i="1"/>
  <c r="Z22" i="1"/>
  <c r="Z23" i="1" s="1"/>
  <c r="BN22" i="1"/>
  <c r="BP22" i="1"/>
  <c r="Y23" i="1"/>
  <c r="X497" i="1"/>
  <c r="Z26" i="1"/>
  <c r="BN26" i="1"/>
  <c r="BP26" i="1"/>
  <c r="Z28" i="1"/>
  <c r="BN28" i="1"/>
  <c r="Z30" i="1"/>
  <c r="BN30" i="1"/>
  <c r="Y33" i="1"/>
  <c r="C507" i="1"/>
  <c r="Z42" i="1"/>
  <c r="Z44" i="1" s="1"/>
  <c r="BN42" i="1"/>
  <c r="BP42" i="1"/>
  <c r="Y45" i="1"/>
  <c r="D507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Y97" i="1"/>
  <c r="BP96" i="1"/>
  <c r="BN96" i="1"/>
  <c r="Z96" i="1"/>
  <c r="Y106" i="1"/>
  <c r="BP101" i="1"/>
  <c r="BN101" i="1"/>
  <c r="Z101" i="1"/>
  <c r="Y105" i="1"/>
  <c r="Z111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Y24" i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BP291" i="1"/>
  <c r="BN291" i="1"/>
  <c r="Z291" i="1"/>
  <c r="Z293" i="1" s="1"/>
  <c r="Y304" i="1"/>
  <c r="BP299" i="1"/>
  <c r="BN299" i="1"/>
  <c r="Z299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Z470" i="1" s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317" i="1" l="1"/>
  <c r="Z311" i="1"/>
  <c r="Z270" i="1"/>
  <c r="Z359" i="1"/>
  <c r="Z190" i="1"/>
  <c r="Z440" i="1"/>
  <c r="Z397" i="1"/>
  <c r="Z213" i="1"/>
  <c r="Z58" i="1"/>
  <c r="Z303" i="1"/>
  <c r="Z414" i="1"/>
  <c r="Z349" i="1"/>
  <c r="Z330" i="1"/>
  <c r="Z324" i="1"/>
  <c r="Y497" i="1"/>
  <c r="Z201" i="1"/>
  <c r="Z175" i="1"/>
  <c r="Z145" i="1"/>
  <c r="Z105" i="1"/>
  <c r="Z90" i="1"/>
  <c r="Y499" i="1"/>
  <c r="Z246" i="1"/>
  <c r="Z455" i="1"/>
  <c r="Z169" i="1"/>
  <c r="Z78" i="1"/>
  <c r="Z70" i="1"/>
  <c r="Z64" i="1"/>
  <c r="Z32" i="1"/>
  <c r="Y501" i="1"/>
  <c r="Y498" i="1"/>
  <c r="Y500" i="1" s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<sst xmlns="http://schemas.openxmlformats.org/spreadsheetml/2006/main" count="2183" uniqueCount="799">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</sst>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45929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0.54166666666666663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hidden="1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hidden="1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5000</v>
      </c>
      <c r="Y342" s="542">
        <f t="shared" ref="Y342:Y348" si="38">IFERROR(IF(X342="",0,CEILING((X342/$H342),1)*$H342),"")</f>
        <v>5010</v>
      </c>
      <c r="Z342" s="36">
        <f>IFERROR(IF(Y342=0,"",ROUNDUP(Y342/H342,0)*0.02175),"")</f>
        <v>7.2644999999999991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5160</v>
      </c>
      <c r="BN342" s="64">
        <f t="shared" ref="BN342:BN348" si="40">IFERROR(Y342*I342/H342,"0")</f>
        <v>5170.3200000000006</v>
      </c>
      <c r="BO342" s="64">
        <f t="shared" ref="BO342:BO348" si="41">IFERROR(1/J342*(X342/H342),"0")</f>
        <v>6.9444444444444438</v>
      </c>
      <c r="BP342" s="64">
        <f t="shared" ref="BP342:BP348" si="42">IFERROR(1/J342*(Y342/H342),"0")</f>
        <v>6.958333333333333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4000</v>
      </c>
      <c r="Y345" s="542">
        <f t="shared" si="38"/>
        <v>4005</v>
      </c>
      <c r="Z345" s="36">
        <f>IFERROR(IF(Y345=0,"",ROUNDUP(Y345/H345,0)*0.02175),"")</f>
        <v>5.8072499999999998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4128</v>
      </c>
      <c r="BN345" s="64">
        <f t="shared" si="40"/>
        <v>4133.16</v>
      </c>
      <c r="BO345" s="64">
        <f t="shared" si="41"/>
        <v>5.5555555555555554</v>
      </c>
      <c r="BP345" s="64">
        <f t="shared" si="42"/>
        <v>5.5625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666.66666666666674</v>
      </c>
      <c r="Y349" s="543">
        <f>IFERROR(Y342/H342,"0")+IFERROR(Y343/H343,"0")+IFERROR(Y344/H344,"0")+IFERROR(Y345/H345,"0")+IFERROR(Y346/H346,"0")+IFERROR(Y347/H347,"0")+IFERROR(Y348/H348,"0")</f>
        <v>668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14.528999999999998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10000</v>
      </c>
      <c r="Y350" s="543">
        <f>IFERROR(SUM(Y342:Y348),"0")</f>
        <v>10020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5000</v>
      </c>
      <c r="Y352" s="542">
        <f>IFERROR(IF(X352="",0,CEILING((X352/$H352),1)*$H352),"")</f>
        <v>5010</v>
      </c>
      <c r="Z352" s="36">
        <f>IFERROR(IF(Y352=0,"",ROUNDUP(Y352/H352,0)*0.02175),"")</f>
        <v>7.2644999999999991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5160</v>
      </c>
      <c r="BN352" s="64">
        <f>IFERROR(Y352*I352/H352,"0")</f>
        <v>5170.3200000000006</v>
      </c>
      <c r="BO352" s="64">
        <f>IFERROR(1/J352*(X352/H352),"0")</f>
        <v>6.9444444444444438</v>
      </c>
      <c r="BP352" s="64">
        <f>IFERROR(1/J352*(Y352/H352),"0")</f>
        <v>6.958333333333333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333.33333333333331</v>
      </c>
      <c r="Y354" s="543">
        <f>IFERROR(Y352/H352,"0")+IFERROR(Y353/H353,"0")</f>
        <v>334</v>
      </c>
      <c r="Z354" s="543">
        <f>IFERROR(IF(Z352="",0,Z352),"0")+IFERROR(IF(Z353="",0,Z353),"0")</f>
        <v>7.2644999999999991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5000</v>
      </c>
      <c r="Y355" s="543">
        <f>IFERROR(SUM(Y352:Y353),"0")</f>
        <v>5010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hidden="1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hidden="1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0</v>
      </c>
      <c r="Y434" s="542">
        <f t="shared" si="48"/>
        <v>0</v>
      </c>
      <c r="Z434" s="36" t="str">
        <f t="shared" si="4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idden="1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544"/>
      <c r="AB440" s="544"/>
      <c r="AC440" s="544"/>
    </row>
    <row r="441" spans="1:68" hidden="1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0</v>
      </c>
      <c r="Y441" s="543">
        <f>IFERROR(SUM(Y429:Y439),"0")</f>
        <v>0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hidden="1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hidden="1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idden="1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0</v>
      </c>
      <c r="Y455" s="543">
        <f>IFERROR(Y449/H449,"0")+IFERROR(Y450/H450,"0")+IFERROR(Y451/H451,"0")+IFERROR(Y452/H452,"0")+IFERROR(Y453/H453,"0")+IFERROR(Y454/H454,"0")</f>
        <v>0</v>
      </c>
      <c r="Z455" s="543">
        <f>IFERROR(IF(Z449="",0,Z449),"0")+IFERROR(IF(Z450="",0,Z450),"0")+IFERROR(IF(Z451="",0,Z451),"0")+IFERROR(IF(Z452="",0,Z452),"0")+IFERROR(IF(Z453="",0,Z453),"0")+IFERROR(IF(Z454="",0,Z454),"0")</f>
        <v>0</v>
      </c>
      <c r="AA455" s="544"/>
      <c r="AB455" s="544"/>
      <c r="AC455" s="544"/>
    </row>
    <row r="456" spans="1:68" hidden="1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0</v>
      </c>
      <c r="Y456" s="543">
        <f>IFERROR(SUM(Y449:Y454),"0")</f>
        <v>0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15000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15030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15480</v>
      </c>
      <c r="Y498" s="543">
        <f>IFERROR(SUM(BN22:BN494),"0")</f>
        <v>15510.96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21</v>
      </c>
      <c r="Y499" s="38">
        <f>ROUNDUP(SUM(BP22:BP494),0)</f>
        <v>21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16005</v>
      </c>
      <c r="Y500" s="543">
        <f>GrossWeightTotalR+PalletQtyTotalR*25</f>
        <v>16035.96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1000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1002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21.793499999999998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0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15030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0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 000,00"/>
        <filter val="15 000,00"/>
        <filter val="15 480,00"/>
        <filter val="16 005,00"/>
        <filter val="21"/>
        <filter val="333,33"/>
        <filter val="4 000,00"/>
        <filter val="5 000,00"/>
        <filter val="666,67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