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CE690A-EE7D-49B5-8208-50872C6720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X185" i="1"/>
  <c r="BO184" i="1"/>
  <c r="BM184" i="1"/>
  <c r="Y184" i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J9" i="1"/>
  <c r="A9" i="1"/>
  <c r="A10" i="1" s="1"/>
  <c r="D7" i="1"/>
  <c r="Q6" i="1"/>
  <c r="P2" i="1"/>
  <c r="BP102" i="1" l="1"/>
  <c r="BN102" i="1"/>
  <c r="Z102" i="1"/>
  <c r="BP133" i="1"/>
  <c r="BN133" i="1"/>
  <c r="Z133" i="1"/>
  <c r="BP173" i="1"/>
  <c r="BN173" i="1"/>
  <c r="Z173" i="1"/>
  <c r="BP206" i="1"/>
  <c r="BN206" i="1"/>
  <c r="Z206" i="1"/>
  <c r="BP253" i="1"/>
  <c r="BN253" i="1"/>
  <c r="Z253" i="1"/>
  <c r="BP262" i="1"/>
  <c r="BN262" i="1"/>
  <c r="Z262" i="1"/>
  <c r="BP298" i="1"/>
  <c r="BN298" i="1"/>
  <c r="Z298" i="1"/>
  <c r="BP328" i="1"/>
  <c r="BN328" i="1"/>
  <c r="Z328" i="1"/>
  <c r="BP368" i="1"/>
  <c r="BN368" i="1"/>
  <c r="Z368" i="1"/>
  <c r="BP413" i="1"/>
  <c r="BN413" i="1"/>
  <c r="Z413" i="1"/>
  <c r="BP450" i="1"/>
  <c r="BN450" i="1"/>
  <c r="Z450" i="1"/>
  <c r="Z30" i="1"/>
  <c r="BN30" i="1"/>
  <c r="Z57" i="1"/>
  <c r="BN57" i="1"/>
  <c r="BP63" i="1"/>
  <c r="BN63" i="1"/>
  <c r="BP75" i="1"/>
  <c r="BN75" i="1"/>
  <c r="Z75" i="1"/>
  <c r="BP77" i="1"/>
  <c r="BN77" i="1"/>
  <c r="Z77" i="1"/>
  <c r="BP114" i="1"/>
  <c r="BN114" i="1"/>
  <c r="Z114" i="1"/>
  <c r="BP161" i="1"/>
  <c r="BN161" i="1"/>
  <c r="Z161" i="1"/>
  <c r="BP196" i="1"/>
  <c r="BN196" i="1"/>
  <c r="Z196" i="1"/>
  <c r="BP217" i="1"/>
  <c r="BN217" i="1"/>
  <c r="Z217" i="1"/>
  <c r="BP261" i="1"/>
  <c r="BN261" i="1"/>
  <c r="Z261" i="1"/>
  <c r="P507" i="1"/>
  <c r="Y275" i="1"/>
  <c r="BP274" i="1"/>
  <c r="BN274" i="1"/>
  <c r="Z274" i="1"/>
  <c r="Z275" i="1" s="1"/>
  <c r="Y280" i="1"/>
  <c r="Y279" i="1"/>
  <c r="BP278" i="1"/>
  <c r="BN278" i="1"/>
  <c r="Z278" i="1"/>
  <c r="Z279" i="1" s="1"/>
  <c r="Q507" i="1"/>
  <c r="Y284" i="1"/>
  <c r="BP283" i="1"/>
  <c r="BN283" i="1"/>
  <c r="Z283" i="1"/>
  <c r="Z284" i="1" s="1"/>
  <c r="BP288" i="1"/>
  <c r="BN288" i="1"/>
  <c r="Z288" i="1"/>
  <c r="BP308" i="1"/>
  <c r="BN308" i="1"/>
  <c r="Z308" i="1"/>
  <c r="BP347" i="1"/>
  <c r="BN347" i="1"/>
  <c r="Z347" i="1"/>
  <c r="BP394" i="1"/>
  <c r="BN394" i="1"/>
  <c r="Z394" i="1"/>
  <c r="BP434" i="1"/>
  <c r="BN434" i="1"/>
  <c r="Z434" i="1"/>
  <c r="BP460" i="1"/>
  <c r="BN460" i="1"/>
  <c r="Z460" i="1"/>
  <c r="BP81" i="1"/>
  <c r="BN81" i="1"/>
  <c r="Z81" i="1"/>
  <c r="BP104" i="1"/>
  <c r="BN104" i="1"/>
  <c r="Z104" i="1"/>
  <c r="BP116" i="1"/>
  <c r="BN116" i="1"/>
  <c r="Z116" i="1"/>
  <c r="Y139" i="1"/>
  <c r="BP137" i="1"/>
  <c r="BN137" i="1"/>
  <c r="Z137" i="1"/>
  <c r="BP163" i="1"/>
  <c r="BN163" i="1"/>
  <c r="Z163" i="1"/>
  <c r="BP184" i="1"/>
  <c r="BN184" i="1"/>
  <c r="Z184" i="1"/>
  <c r="BP198" i="1"/>
  <c r="BN198" i="1"/>
  <c r="Z198" i="1"/>
  <c r="BP222" i="1"/>
  <c r="BN222" i="1"/>
  <c r="Z222" i="1"/>
  <c r="BP230" i="1"/>
  <c r="BN230" i="1"/>
  <c r="Z230" i="1"/>
  <c r="Y271" i="1"/>
  <c r="BP267" i="1"/>
  <c r="BN267" i="1"/>
  <c r="Z267" i="1"/>
  <c r="BP296" i="1"/>
  <c r="BN296" i="1"/>
  <c r="Z296" i="1"/>
  <c r="Y312" i="1"/>
  <c r="BP306" i="1"/>
  <c r="BN306" i="1"/>
  <c r="Z306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Y461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BN67" i="1"/>
  <c r="BP67" i="1"/>
  <c r="Z73" i="1"/>
  <c r="BN73" i="1"/>
  <c r="BP95" i="1"/>
  <c r="BN95" i="1"/>
  <c r="Z95" i="1"/>
  <c r="BP110" i="1"/>
  <c r="BN110" i="1"/>
  <c r="Z110" i="1"/>
  <c r="BP127" i="1"/>
  <c r="BN127" i="1"/>
  <c r="Z127" i="1"/>
  <c r="BP149" i="1"/>
  <c r="BN149" i="1"/>
  <c r="Z149" i="1"/>
  <c r="BP167" i="1"/>
  <c r="BN167" i="1"/>
  <c r="Z167" i="1"/>
  <c r="BP194" i="1"/>
  <c r="BN194" i="1"/>
  <c r="Z194" i="1"/>
  <c r="BP204" i="1"/>
  <c r="BN204" i="1"/>
  <c r="Z204" i="1"/>
  <c r="BP211" i="1"/>
  <c r="BN211" i="1"/>
  <c r="Z211" i="1"/>
  <c r="BP227" i="1"/>
  <c r="BN227" i="1"/>
  <c r="Z227" i="1"/>
  <c r="BP251" i="1"/>
  <c r="BN251" i="1"/>
  <c r="Z251" i="1"/>
  <c r="Y270" i="1"/>
  <c r="BP290" i="1"/>
  <c r="BN290" i="1"/>
  <c r="Z290" i="1"/>
  <c r="BP300" i="1"/>
  <c r="BN300" i="1"/>
  <c r="Z300" i="1"/>
  <c r="BP310" i="1"/>
  <c r="BN310" i="1"/>
  <c r="Z310" i="1"/>
  <c r="BP475" i="1"/>
  <c r="BN475" i="1"/>
  <c r="Z475" i="1"/>
  <c r="Y97" i="1"/>
  <c r="F507" i="1"/>
  <c r="Y118" i="1"/>
  <c r="Y190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Y318" i="1"/>
  <c r="Y317" i="1"/>
  <c r="Y481" i="1"/>
  <c r="F10" i="1"/>
  <c r="F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Z145" i="1" s="1"/>
  <c r="BP150" i="1"/>
  <c r="BN150" i="1"/>
  <c r="Z150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Y33" i="1"/>
  <c r="Y37" i="1"/>
  <c r="Y45" i="1"/>
  <c r="Y49" i="1"/>
  <c r="Y58" i="1"/>
  <c r="Y64" i="1"/>
  <c r="Y70" i="1"/>
  <c r="BP74" i="1"/>
  <c r="BN74" i="1"/>
  <c r="Z74" i="1"/>
  <c r="Z78" i="1" s="1"/>
  <c r="Y78" i="1"/>
  <c r="BP82" i="1"/>
  <c r="BN82" i="1"/>
  <c r="Z82" i="1"/>
  <c r="Z83" i="1" s="1"/>
  <c r="Y84" i="1"/>
  <c r="E507" i="1"/>
  <c r="Y90" i="1"/>
  <c r="BP87" i="1"/>
  <c r="BN87" i="1"/>
  <c r="Z87" i="1"/>
  <c r="Z90" i="1" s="1"/>
  <c r="BP96" i="1"/>
  <c r="BN96" i="1"/>
  <c r="Z96" i="1"/>
  <c r="Y98" i="1"/>
  <c r="Y106" i="1"/>
  <c r="BP101" i="1"/>
  <c r="BN101" i="1"/>
  <c r="Z101" i="1"/>
  <c r="Y105" i="1"/>
  <c r="Z111" i="1"/>
  <c r="BP109" i="1"/>
  <c r="BN109" i="1"/>
  <c r="Z109" i="1"/>
  <c r="BP117" i="1"/>
  <c r="BN117" i="1"/>
  <c r="Z117" i="1"/>
  <c r="Y119" i="1"/>
  <c r="H9" i="1"/>
  <c r="B507" i="1"/>
  <c r="X498" i="1"/>
  <c r="X500" i="1" s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BP76" i="1"/>
  <c r="BN76" i="1"/>
  <c r="Z76" i="1"/>
  <c r="Y83" i="1"/>
  <c r="BP89" i="1"/>
  <c r="BN89" i="1"/>
  <c r="Z89" i="1"/>
  <c r="Y91" i="1"/>
  <c r="BP94" i="1"/>
  <c r="BN94" i="1"/>
  <c r="Z94" i="1"/>
  <c r="BP103" i="1"/>
  <c r="BN103" i="1"/>
  <c r="Z103" i="1"/>
  <c r="Y112" i="1"/>
  <c r="Y111" i="1"/>
  <c r="BP115" i="1"/>
  <c r="BN115" i="1"/>
  <c r="Z115" i="1"/>
  <c r="Y123" i="1"/>
  <c r="BP128" i="1"/>
  <c r="BN128" i="1"/>
  <c r="Z128" i="1"/>
  <c r="Z129" i="1" s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Z293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Z213" i="1" s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BP321" i="1"/>
  <c r="BN321" i="1"/>
  <c r="Z321" i="1"/>
  <c r="BP329" i="1"/>
  <c r="BN329" i="1"/>
  <c r="Z329" i="1"/>
  <c r="S507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61" i="1" l="1"/>
  <c r="Z470" i="1"/>
  <c r="Z440" i="1"/>
  <c r="Y501" i="1"/>
  <c r="Y499" i="1"/>
  <c r="Z32" i="1"/>
  <c r="Z446" i="1"/>
  <c r="Z379" i="1"/>
  <c r="Z317" i="1"/>
  <c r="Z255" i="1"/>
  <c r="Z231" i="1"/>
  <c r="Z397" i="1"/>
  <c r="Z324" i="1"/>
  <c r="Z303" i="1"/>
  <c r="Z97" i="1"/>
  <c r="Y498" i="1"/>
  <c r="Y500" i="1" s="1"/>
  <c r="Z414" i="1"/>
  <c r="Z105" i="1"/>
  <c r="Z201" i="1"/>
  <c r="Z349" i="1"/>
  <c r="Z330" i="1"/>
  <c r="Z337" i="1"/>
  <c r="Z246" i="1"/>
  <c r="Z455" i="1"/>
  <c r="Z118" i="1"/>
  <c r="Z44" i="1"/>
  <c r="Y497" i="1"/>
  <c r="Z169" i="1"/>
  <c r="Z502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<sst xmlns="http://schemas.openxmlformats.org/spreadsheetml/2006/main" count="2183" uniqueCount="799">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</sst>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45929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775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5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0.41666666666666669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205</v>
      </c>
      <c r="Y41" s="542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213.2569444444444</v>
      </c>
      <c r="BN41" s="64">
        <f>IFERROR(Y41*I41/H41,"0")</f>
        <v>213.46499999999997</v>
      </c>
      <c r="BO41" s="64">
        <f>IFERROR(1/J41*(X41/H41),"0")</f>
        <v>0.29658564814814814</v>
      </c>
      <c r="BP41" s="64">
        <f>IFERROR(1/J41*(Y41/H41),"0")</f>
        <v>0.296875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18.981481481481481</v>
      </c>
      <c r="Y44" s="543">
        <f>IFERROR(Y41/H41,"0")+IFERROR(Y42/H42,"0")+IFERROR(Y43/H43,"0")</f>
        <v>19</v>
      </c>
      <c r="Z44" s="543">
        <f>IFERROR(IF(Z41="",0,Z41),"0")+IFERROR(IF(Z42="",0,Z42),"0")+IFERROR(IF(Z43="",0,Z43),"0")</f>
        <v>0.36062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205</v>
      </c>
      <c r="Y45" s="543">
        <f>IFERROR(SUM(Y41:Y43),"0")</f>
        <v>205.20000000000002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53</v>
      </c>
      <c r="Y52" s="542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55.058482142857144</v>
      </c>
      <c r="BN52" s="64">
        <f t="shared" ref="BN52:BN57" si="8">IFERROR(Y52*I52/H52,"0")</f>
        <v>58.174999999999997</v>
      </c>
      <c r="BO52" s="64">
        <f t="shared" ref="BO52:BO57" si="9">IFERROR(1/J52*(X52/H52),"0")</f>
        <v>7.3939732142857151E-2</v>
      </c>
      <c r="BP52" s="64">
        <f t="shared" ref="BP52:BP57" si="10">IFERROR(1/J52*(Y52/H52),"0")</f>
        <v>7.8125E-2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4.7321428571428577</v>
      </c>
      <c r="Y58" s="543">
        <f>IFERROR(Y52/H52,"0")+IFERROR(Y53/H53,"0")+IFERROR(Y54/H54,"0")+IFERROR(Y55/H55,"0")+IFERROR(Y56/H56,"0")+IFERROR(Y57/H57,"0")</f>
        <v>5</v>
      </c>
      <c r="Z58" s="543">
        <f>IFERROR(IF(Z52="",0,Z52),"0")+IFERROR(IF(Z53="",0,Z53),"0")+IFERROR(IF(Z54="",0,Z54),"0")+IFERROR(IF(Z55="",0,Z55),"0")+IFERROR(IF(Z56="",0,Z56),"0")+IFERROR(IF(Z57="",0,Z57),"0")</f>
        <v>9.4899999999999998E-2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53</v>
      </c>
      <c r="Y59" s="543">
        <f>IFERROR(SUM(Y52:Y57),"0")</f>
        <v>56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19</v>
      </c>
      <c r="Y81" s="542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20.05961538461538</v>
      </c>
      <c r="BN81" s="64">
        <f>IFERROR(Y81*I81/H81,"0")</f>
        <v>24.704999999999998</v>
      </c>
      <c r="BO81" s="64">
        <f>IFERROR(1/J81*(X81/H81),"0")</f>
        <v>3.8060897435897439E-2</v>
      </c>
      <c r="BP81" s="64">
        <f>IFERROR(1/J81*(Y81/H81),"0")</f>
        <v>4.6875E-2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2.4358974358974361</v>
      </c>
      <c r="Y83" s="543">
        <f>IFERROR(Y81/H81,"0")+IFERROR(Y82/H82,"0")</f>
        <v>3</v>
      </c>
      <c r="Z83" s="543">
        <f>IFERROR(IF(Z81="",0,Z81),"0")+IFERROR(IF(Z82="",0,Z82),"0")</f>
        <v>5.6940000000000004E-2</v>
      </c>
      <c r="AA83" s="544"/>
      <c r="AB83" s="544"/>
      <c r="AC83" s="54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19</v>
      </c>
      <c r="Y84" s="543">
        <f>IFERROR(SUM(Y81:Y82),"0")</f>
        <v>23.4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353</v>
      </c>
      <c r="Y87" s="542">
        <f>IFERROR(IF(X87="",0,CEILING((X87/$H87),1)*$H87),"")</f>
        <v>356.40000000000003</v>
      </c>
      <c r="Z87" s="36">
        <f>IFERROR(IF(Y87=0,"",ROUNDUP(Y87/H87,0)*0.01898),"")</f>
        <v>0.62634000000000001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367.21805555555551</v>
      </c>
      <c r="BN87" s="64">
        <f>IFERROR(Y87*I87/H87,"0")</f>
        <v>370.755</v>
      </c>
      <c r="BO87" s="64">
        <f>IFERROR(1/J87*(X87/H87),"0")</f>
        <v>0.51070601851851849</v>
      </c>
      <c r="BP87" s="64">
        <f>IFERROR(1/J87*(Y87/H87),"0")</f>
        <v>0.515625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40</v>
      </c>
      <c r="Y89" s="542">
        <f>IFERROR(IF(X89="",0,CEILING((X89/$H89),1)*$H89),"")</f>
        <v>40.5</v>
      </c>
      <c r="Z89" s="36">
        <f>IFERROR(IF(Y89=0,"",ROUNDUP(Y89/H89,0)*0.00902),"")</f>
        <v>8.1180000000000002E-2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41.866666666666667</v>
      </c>
      <c r="BN89" s="64">
        <f>IFERROR(Y89*I89/H89,"0")</f>
        <v>42.39</v>
      </c>
      <c r="BO89" s="64">
        <f>IFERROR(1/J89*(X89/H89),"0")</f>
        <v>6.7340067340067339E-2</v>
      </c>
      <c r="BP89" s="64">
        <f>IFERROR(1/J89*(Y89/H89),"0")</f>
        <v>6.8181818181818177E-2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41.574074074074076</v>
      </c>
      <c r="Y90" s="543">
        <f>IFERROR(Y87/H87,"0")+IFERROR(Y88/H88,"0")+IFERROR(Y89/H89,"0")</f>
        <v>42</v>
      </c>
      <c r="Z90" s="543">
        <f>IFERROR(IF(Z87="",0,Z87),"0")+IFERROR(IF(Z88="",0,Z88),"0")+IFERROR(IF(Z89="",0,Z89),"0")</f>
        <v>0.70752000000000004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393</v>
      </c>
      <c r="Y91" s="543">
        <f>IFERROR(SUM(Y87:Y89),"0")</f>
        <v>396.90000000000003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164</v>
      </c>
      <c r="Y93" s="542">
        <f>IFERROR(IF(X93="",0,CEILING((X93/$H93),1)*$H93),"")</f>
        <v>170.1</v>
      </c>
      <c r="Z93" s="36">
        <f>IFERROR(IF(Y93=0,"",ROUNDUP(Y93/H93,0)*0.01898),"")</f>
        <v>0.39857999999999999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174.50814814814817</v>
      </c>
      <c r="BN93" s="64">
        <f>IFERROR(Y93*I93/H93,"0")</f>
        <v>180.999</v>
      </c>
      <c r="BO93" s="64">
        <f>IFERROR(1/J93*(X93/H93),"0")</f>
        <v>0.31635802469135804</v>
      </c>
      <c r="BP93" s="64">
        <f>IFERROR(1/J93*(Y93/H93),"0")</f>
        <v>0.328125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152</v>
      </c>
      <c r="Y95" s="542">
        <f>IFERROR(IF(X95="",0,CEILING((X95/$H95),1)*$H95),"")</f>
        <v>153.9</v>
      </c>
      <c r="Z95" s="36">
        <f>IFERROR(IF(Y95=0,"",ROUNDUP(Y95/H95,0)*0.00651),"")</f>
        <v>0.37107000000000001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166.18666666666667</v>
      </c>
      <c r="BN95" s="64">
        <f>IFERROR(Y95*I95/H95,"0")</f>
        <v>168.26400000000001</v>
      </c>
      <c r="BO95" s="64">
        <f>IFERROR(1/J95*(X95/H95),"0")</f>
        <v>0.30932030932030929</v>
      </c>
      <c r="BP95" s="64">
        <f>IFERROR(1/J95*(Y95/H95),"0")</f>
        <v>0.31318681318681318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76.543209876543202</v>
      </c>
      <c r="Y97" s="543">
        <f>IFERROR(Y93/H93,"0")+IFERROR(Y94/H94,"0")+IFERROR(Y95/H95,"0")+IFERROR(Y96/H96,"0")</f>
        <v>78</v>
      </c>
      <c r="Z97" s="543">
        <f>IFERROR(IF(Z93="",0,Z93),"0")+IFERROR(IF(Z94="",0,Z94),"0")+IFERROR(IF(Z95="",0,Z95),"0")+IFERROR(IF(Z96="",0,Z96),"0")</f>
        <v>0.76964999999999995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316</v>
      </c>
      <c r="Y98" s="543">
        <f>IFERROR(SUM(Y93:Y96),"0")</f>
        <v>324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59</v>
      </c>
      <c r="Y101" s="542">
        <f>IFERROR(IF(X101="",0,CEILING((X101/$H101),1)*$H101),"")</f>
        <v>64.800000000000011</v>
      </c>
      <c r="Z101" s="36">
        <f>IFERROR(IF(Y101=0,"",ROUNDUP(Y101/H101,0)*0.01898),"")</f>
        <v>0.11388000000000001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61.376388888888883</v>
      </c>
      <c r="BN101" s="64">
        <f>IFERROR(Y101*I101/H101,"0")</f>
        <v>67.410000000000011</v>
      </c>
      <c r="BO101" s="64">
        <f>IFERROR(1/J101*(X101/H101),"0")</f>
        <v>8.5358796296296294E-2</v>
      </c>
      <c r="BP101" s="64">
        <f>IFERROR(1/J101*(Y101/H101),"0")</f>
        <v>9.3750000000000014E-2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5.4629629629629628</v>
      </c>
      <c r="Y105" s="543">
        <f>IFERROR(Y101/H101,"0")+IFERROR(Y102/H102,"0")+IFERROR(Y103/H103,"0")+IFERROR(Y104/H104,"0")</f>
        <v>6.0000000000000009</v>
      </c>
      <c r="Z105" s="543">
        <f>IFERROR(IF(Z101="",0,Z101),"0")+IFERROR(IF(Z102="",0,Z102),"0")+IFERROR(IF(Z103="",0,Z103),"0")+IFERROR(IF(Z104="",0,Z104),"0")</f>
        <v>0.11388000000000001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59</v>
      </c>
      <c r="Y106" s="543">
        <f>IFERROR(SUM(Y101:Y104),"0")</f>
        <v>64.800000000000011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30</v>
      </c>
      <c r="Y108" s="542">
        <f>IFERROR(IF(X108="",0,CEILING((X108/$H108),1)*$H108),"")</f>
        <v>32.400000000000006</v>
      </c>
      <c r="Z108" s="36">
        <f>IFERROR(IF(Y108=0,"",ROUNDUP(Y108/H108,0)*0.01898),"")</f>
        <v>5.6940000000000004E-2</v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31.208333333333329</v>
      </c>
      <c r="BN108" s="64">
        <f>IFERROR(Y108*I108/H108,"0")</f>
        <v>33.705000000000005</v>
      </c>
      <c r="BO108" s="64">
        <f>IFERROR(1/J108*(X108/H108),"0")</f>
        <v>4.3402777777777776E-2</v>
      </c>
      <c r="BP108" s="64">
        <f>IFERROR(1/J108*(Y108/H108),"0")</f>
        <v>4.6875000000000007E-2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2.7777777777777777</v>
      </c>
      <c r="Y111" s="543">
        <f>IFERROR(Y108/H108,"0")+IFERROR(Y109/H109,"0")+IFERROR(Y110/H110,"0")</f>
        <v>3.0000000000000004</v>
      </c>
      <c r="Z111" s="543">
        <f>IFERROR(IF(Z108="",0,Z108),"0")+IFERROR(IF(Z109="",0,Z109),"0")+IFERROR(IF(Z110="",0,Z110),"0")</f>
        <v>5.6940000000000004E-2</v>
      </c>
      <c r="AA111" s="544"/>
      <c r="AB111" s="544"/>
      <c r="AC111" s="544"/>
    </row>
    <row r="112" spans="1:68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30</v>
      </c>
      <c r="Y112" s="543">
        <f>IFERROR(SUM(Y108:Y110),"0")</f>
        <v>32.400000000000006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405</v>
      </c>
      <c r="Y114" s="542">
        <f>IFERROR(IF(X114="",0,CEILING((X114/$H114),1)*$H114),"")</f>
        <v>405</v>
      </c>
      <c r="Z114" s="36">
        <f>IFERROR(IF(Y114=0,"",ROUNDUP(Y114/H114,0)*0.01898),"")</f>
        <v>0.94900000000000007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430.65</v>
      </c>
      <c r="BN114" s="64">
        <f>IFERROR(Y114*I114/H114,"0")</f>
        <v>430.65</v>
      </c>
      <c r="BO114" s="64">
        <f>IFERROR(1/J114*(X114/H114),"0")</f>
        <v>0.78125</v>
      </c>
      <c r="BP114" s="64">
        <f>IFERROR(1/J114*(Y114/H114),"0")</f>
        <v>0.78125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295</v>
      </c>
      <c r="Y116" s="542">
        <f>IFERROR(IF(X116="",0,CEILING((X116/$H116),1)*$H116),"")</f>
        <v>297</v>
      </c>
      <c r="Z116" s="36">
        <f>IFERROR(IF(Y116=0,"",ROUNDUP(Y116/H116,0)*0.00651),"")</f>
        <v>0.71610000000000007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322.5333333333333</v>
      </c>
      <c r="BN116" s="64">
        <f>IFERROR(Y116*I116/H116,"0")</f>
        <v>324.71999999999997</v>
      </c>
      <c r="BO116" s="64">
        <f>IFERROR(1/J116*(X116/H116),"0")</f>
        <v>0.60032560032560034</v>
      </c>
      <c r="BP116" s="64">
        <f>IFERROR(1/J116*(Y116/H116),"0")</f>
        <v>0.60439560439560436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159.25925925925924</v>
      </c>
      <c r="Y118" s="543">
        <f>IFERROR(Y114/H114,"0")+IFERROR(Y115/H115,"0")+IFERROR(Y116/H116,"0")+IFERROR(Y117/H117,"0")</f>
        <v>160</v>
      </c>
      <c r="Z118" s="543">
        <f>IFERROR(IF(Z114="",0,Z114),"0")+IFERROR(IF(Z115="",0,Z115),"0")+IFERROR(IF(Z116="",0,Z116),"0")+IFERROR(IF(Z117="",0,Z117),"0")</f>
        <v>1.6651000000000002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700</v>
      </c>
      <c r="Y119" s="543">
        <f>IFERROR(SUM(Y114:Y117),"0")</f>
        <v>702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29</v>
      </c>
      <c r="Y160" s="542">
        <f t="shared" ref="Y160:Y168" si="11">IFERROR(IF(X160="",0,CEILING((X160/$H160),1)*$H160),"")</f>
        <v>29.400000000000002</v>
      </c>
      <c r="Z160" s="36">
        <f>IFERROR(IF(Y160=0,"",ROUNDUP(Y160/H160,0)*0.00902),"")</f>
        <v>6.3140000000000002E-2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30.86428571428571</v>
      </c>
      <c r="BN160" s="64">
        <f t="shared" ref="BN160:BN168" si="13">IFERROR(Y160*I160/H160,"0")</f>
        <v>31.29</v>
      </c>
      <c r="BO160" s="64">
        <f t="shared" ref="BO160:BO168" si="14">IFERROR(1/J160*(X160/H160),"0")</f>
        <v>5.2308802308802305E-2</v>
      </c>
      <c r="BP160" s="64">
        <f t="shared" ref="BP160:BP168" si="15">IFERROR(1/J160*(Y160/H160),"0")</f>
        <v>5.3030303030303032E-2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64</v>
      </c>
      <c r="Y162" s="542">
        <f t="shared" si="11"/>
        <v>67.2</v>
      </c>
      <c r="Z162" s="36">
        <f>IFERROR(IF(Y162=0,"",ROUNDUP(Y162/H162,0)*0.00902),"")</f>
        <v>0.14432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67.2</v>
      </c>
      <c r="BN162" s="64">
        <f t="shared" si="13"/>
        <v>70.56</v>
      </c>
      <c r="BO162" s="64">
        <f t="shared" si="14"/>
        <v>0.11544011544011544</v>
      </c>
      <c r="BP162" s="64">
        <f t="shared" si="15"/>
        <v>0.12121212121212122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59</v>
      </c>
      <c r="Y163" s="542">
        <f t="shared" si="11"/>
        <v>60.900000000000006</v>
      </c>
      <c r="Z163" s="36">
        <f>IFERROR(IF(Y163=0,"",ROUNDUP(Y163/H163,0)*0.00502),"")</f>
        <v>0.14558000000000001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62.652380952380945</v>
      </c>
      <c r="BN163" s="64">
        <f t="shared" si="13"/>
        <v>64.67</v>
      </c>
      <c r="BO163" s="64">
        <f t="shared" si="14"/>
        <v>0.12006512006512007</v>
      </c>
      <c r="BP163" s="64">
        <f t="shared" si="15"/>
        <v>0.12393162393162395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10</v>
      </c>
      <c r="Y165" s="542">
        <f t="shared" si="11"/>
        <v>10.8</v>
      </c>
      <c r="Z165" s="36">
        <f>IFERROR(IF(Y165=0,"",ROUNDUP(Y165/H165,0)*0.00502),"")</f>
        <v>3.0120000000000001E-2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10.722222222222223</v>
      </c>
      <c r="BN165" s="64">
        <f t="shared" si="13"/>
        <v>11.58</v>
      </c>
      <c r="BO165" s="64">
        <f t="shared" si="14"/>
        <v>2.3741690408357077E-2</v>
      </c>
      <c r="BP165" s="64">
        <f t="shared" si="15"/>
        <v>2.5641025641025644E-2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71</v>
      </c>
      <c r="Y166" s="542">
        <f t="shared" si="11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74.38095238095238</v>
      </c>
      <c r="BN166" s="64">
        <f t="shared" si="13"/>
        <v>74.8</v>
      </c>
      <c r="BO166" s="64">
        <f t="shared" si="14"/>
        <v>0.14448514448514449</v>
      </c>
      <c r="BP166" s="64">
        <f t="shared" si="15"/>
        <v>0.14529914529914531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89.603174603174608</v>
      </c>
      <c r="Y169" s="543">
        <f>IFERROR(Y160/H160,"0")+IFERROR(Y161/H161,"0")+IFERROR(Y162/H162,"0")+IFERROR(Y163/H163,"0")+IFERROR(Y164/H164,"0")+IFERROR(Y165/H165,"0")+IFERROR(Y166/H166,"0")+IFERROR(Y167/H167,"0")+IFERROR(Y168/H168,"0")</f>
        <v>92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0.55384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233</v>
      </c>
      <c r="Y170" s="543">
        <f>IFERROR(SUM(Y160:Y168),"0")</f>
        <v>239.70000000000002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182</v>
      </c>
      <c r="Y194" s="542">
        <f t="shared" si="16"/>
        <v>183.60000000000002</v>
      </c>
      <c r="Z194" s="36">
        <f>IFERROR(IF(Y194=0,"",ROUNDUP(Y194/H194,0)*0.00902),"")</f>
        <v>0.30668000000000001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189.07777777777778</v>
      </c>
      <c r="BN194" s="64">
        <f t="shared" si="18"/>
        <v>190.74</v>
      </c>
      <c r="BO194" s="64">
        <f t="shared" si="19"/>
        <v>0.255331088664422</v>
      </c>
      <c r="BP194" s="64">
        <f t="shared" si="20"/>
        <v>0.25757575757575757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27</v>
      </c>
      <c r="Y197" s="542">
        <f t="shared" si="16"/>
        <v>27</v>
      </c>
      <c r="Z197" s="36">
        <f>IFERROR(IF(Y197=0,"",ROUNDUP(Y197/H197,0)*0.00502),"")</f>
        <v>7.5300000000000006E-2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28.95</v>
      </c>
      <c r="BN197" s="64">
        <f t="shared" si="18"/>
        <v>28.95</v>
      </c>
      <c r="BO197" s="64">
        <f t="shared" si="19"/>
        <v>6.4102564102564111E-2</v>
      </c>
      <c r="BP197" s="64">
        <f t="shared" si="20"/>
        <v>6.4102564102564111E-2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21</v>
      </c>
      <c r="Y198" s="542">
        <f t="shared" si="16"/>
        <v>21.6</v>
      </c>
      <c r="Z198" s="36">
        <f>IFERROR(IF(Y198=0,"",ROUNDUP(Y198/H198,0)*0.00502),"")</f>
        <v>6.0240000000000002E-2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22.166666666666664</v>
      </c>
      <c r="BN198" s="64">
        <f t="shared" si="18"/>
        <v>22.8</v>
      </c>
      <c r="BO198" s="64">
        <f t="shared" si="19"/>
        <v>4.9857549857549859E-2</v>
      </c>
      <c r="BP198" s="64">
        <f t="shared" si="20"/>
        <v>5.1282051282051287E-2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19</v>
      </c>
      <c r="Y200" s="542">
        <f t="shared" si="16"/>
        <v>19.8</v>
      </c>
      <c r="Z200" s="36">
        <f>IFERROR(IF(Y200=0,"",ROUNDUP(Y200/H200,0)*0.00502),"")</f>
        <v>5.5220000000000005E-2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20.055555555555557</v>
      </c>
      <c r="BN200" s="64">
        <f t="shared" si="18"/>
        <v>20.9</v>
      </c>
      <c r="BO200" s="64">
        <f t="shared" si="19"/>
        <v>4.5109211775878448E-2</v>
      </c>
      <c r="BP200" s="64">
        <f t="shared" si="20"/>
        <v>4.7008547008547015E-2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70.925925925925924</v>
      </c>
      <c r="Y201" s="543">
        <f>IFERROR(Y193/H193,"0")+IFERROR(Y194/H194,"0")+IFERROR(Y195/H195,"0")+IFERROR(Y196/H196,"0")+IFERROR(Y197/H197,"0")+IFERROR(Y198/H198,"0")+IFERROR(Y199/H199,"0")+IFERROR(Y200/H200,"0")</f>
        <v>72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0.49743999999999999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249</v>
      </c>
      <c r="Y202" s="543">
        <f>IFERROR(SUM(Y193:Y200),"0")</f>
        <v>252.00000000000003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45</v>
      </c>
      <c r="Y206" s="542">
        <f t="shared" si="21"/>
        <v>52.199999999999996</v>
      </c>
      <c r="Z206" s="36">
        <f>IFERROR(IF(Y206=0,"",ROUNDUP(Y206/H206,0)*0.01898),"")</f>
        <v>0.11388000000000001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47.684482758620689</v>
      </c>
      <c r="BN206" s="64">
        <f t="shared" si="23"/>
        <v>55.313999999999993</v>
      </c>
      <c r="BO206" s="64">
        <f t="shared" si="24"/>
        <v>8.0818965517241381E-2</v>
      </c>
      <c r="BP206" s="64">
        <f t="shared" si="25"/>
        <v>9.375E-2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231</v>
      </c>
      <c r="Y207" s="542">
        <f t="shared" si="21"/>
        <v>232.79999999999998</v>
      </c>
      <c r="Z207" s="36">
        <f t="shared" ref="Z207:Z212" si="26">IFERROR(IF(Y207=0,"",ROUNDUP(Y207/H207,0)*0.00651),"")</f>
        <v>0.63146999999999998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256.98750000000001</v>
      </c>
      <c r="BN207" s="64">
        <f t="shared" si="23"/>
        <v>258.98999999999995</v>
      </c>
      <c r="BO207" s="64">
        <f t="shared" si="24"/>
        <v>0.52884615384615385</v>
      </c>
      <c r="BP207" s="64">
        <f t="shared" si="25"/>
        <v>0.53296703296703296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334</v>
      </c>
      <c r="Y209" s="542">
        <f t="shared" si="21"/>
        <v>336</v>
      </c>
      <c r="Z209" s="36">
        <f t="shared" si="26"/>
        <v>0.91139999999999999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369.07000000000005</v>
      </c>
      <c r="BN209" s="64">
        <f t="shared" si="23"/>
        <v>371.28000000000003</v>
      </c>
      <c r="BO209" s="64">
        <f t="shared" si="24"/>
        <v>0.76465201465201482</v>
      </c>
      <c r="BP209" s="64">
        <f t="shared" si="25"/>
        <v>0.76923076923076927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272</v>
      </c>
      <c r="Y210" s="542">
        <f t="shared" si="21"/>
        <v>273.59999999999997</v>
      </c>
      <c r="Z210" s="36">
        <f t="shared" si="26"/>
        <v>0.74214000000000002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300.56000000000006</v>
      </c>
      <c r="BN210" s="64">
        <f t="shared" si="23"/>
        <v>302.32799999999997</v>
      </c>
      <c r="BO210" s="64">
        <f t="shared" si="24"/>
        <v>0.62271062271062283</v>
      </c>
      <c r="BP210" s="64">
        <f t="shared" si="25"/>
        <v>0.62637362637362637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61</v>
      </c>
      <c r="Y211" s="542">
        <f t="shared" si="21"/>
        <v>62.4</v>
      </c>
      <c r="Z211" s="36">
        <f t="shared" si="26"/>
        <v>0.16925999999999999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67.405000000000015</v>
      </c>
      <c r="BN211" s="64">
        <f t="shared" si="23"/>
        <v>68.952000000000012</v>
      </c>
      <c r="BO211" s="64">
        <f t="shared" si="24"/>
        <v>0.13965201465201468</v>
      </c>
      <c r="BP211" s="64">
        <f t="shared" si="25"/>
        <v>0.14285714285714288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82</v>
      </c>
      <c r="Y212" s="542">
        <f t="shared" si="21"/>
        <v>84</v>
      </c>
      <c r="Z212" s="36">
        <f t="shared" si="26"/>
        <v>0.22785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90.814999999999998</v>
      </c>
      <c r="BN212" s="64">
        <f t="shared" si="23"/>
        <v>93.03</v>
      </c>
      <c r="BO212" s="64">
        <f t="shared" si="24"/>
        <v>0.18772893772893776</v>
      </c>
      <c r="BP212" s="64">
        <f t="shared" si="25"/>
        <v>0.19230769230769232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413.50574712643686</v>
      </c>
      <c r="Y213" s="543">
        <f>IFERROR(Y204/H204,"0")+IFERROR(Y205/H205,"0")+IFERROR(Y206/H206,"0")+IFERROR(Y207/H207,"0")+IFERROR(Y208/H208,"0")+IFERROR(Y209/H209,"0")+IFERROR(Y210/H210,"0")+IFERROR(Y211/H211,"0")+IFERROR(Y212/H212,"0")</f>
        <v>418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2.7959999999999998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1025</v>
      </c>
      <c r="Y214" s="543">
        <f>IFERROR(SUM(Y204:Y212),"0")</f>
        <v>1041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9</v>
      </c>
      <c r="Y217" s="542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9.9450000000000021</v>
      </c>
      <c r="BN217" s="64">
        <f>IFERROR(Y217*I217/H217,"0")</f>
        <v>10.608000000000001</v>
      </c>
      <c r="BO217" s="64">
        <f>IFERROR(1/J217*(X217/H217),"0")</f>
        <v>2.0604395604395608E-2</v>
      </c>
      <c r="BP217" s="64">
        <f>IFERROR(1/J217*(Y217/H217),"0")</f>
        <v>2.197802197802198E-2</v>
      </c>
    </row>
    <row r="218" spans="1:68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3.75</v>
      </c>
      <c r="Y218" s="543">
        <f>IFERROR(Y216/H216,"0")+IFERROR(Y217/H217,"0")</f>
        <v>4</v>
      </c>
      <c r="Z218" s="543">
        <f>IFERROR(IF(Z216="",0,Z216),"0")+IFERROR(IF(Z217="",0,Z217),"0")</f>
        <v>2.6040000000000001E-2</v>
      </c>
      <c r="AA218" s="544"/>
      <c r="AB218" s="544"/>
      <c r="AC218" s="544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9</v>
      </c>
      <c r="Y219" s="543">
        <f>IFERROR(SUM(Y216:Y217),"0")</f>
        <v>9.6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20</v>
      </c>
      <c r="Y268" s="542">
        <f>IFERROR(IF(X268="",0,CEILING((X268/$H268),1)*$H268),"")</f>
        <v>21.599999999999998</v>
      </c>
      <c r="Z268" s="36">
        <f>IFERROR(IF(Y268=0,"",ROUNDUP(Y268/H268,0)*0.00651),"")</f>
        <v>5.8590000000000003E-2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22.100000000000005</v>
      </c>
      <c r="BN268" s="64">
        <f>IFERROR(Y268*I268/H268,"0")</f>
        <v>23.868000000000002</v>
      </c>
      <c r="BO268" s="64">
        <f>IFERROR(1/J268*(X268/H268),"0")</f>
        <v>4.5787545787545791E-2</v>
      </c>
      <c r="BP268" s="64">
        <f>IFERROR(1/J268*(Y268/H268),"0")</f>
        <v>4.9450549450549455E-2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89</v>
      </c>
      <c r="Y269" s="542">
        <f>IFERROR(IF(X269="",0,CEILING((X269/$H269),1)*$H269),"")</f>
        <v>91.2</v>
      </c>
      <c r="Z269" s="36">
        <f>IFERROR(IF(Y269=0,"",ROUNDUP(Y269/H269,0)*0.00651),"")</f>
        <v>0.24738000000000002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95.675000000000011</v>
      </c>
      <c r="BN269" s="64">
        <f>IFERROR(Y269*I269/H269,"0")</f>
        <v>98.04</v>
      </c>
      <c r="BO269" s="64">
        <f>IFERROR(1/J269*(X269/H269),"0")</f>
        <v>0.20375457875457878</v>
      </c>
      <c r="BP269" s="64">
        <f>IFERROR(1/J269*(Y269/H269),"0")</f>
        <v>0.2087912087912088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45.416666666666671</v>
      </c>
      <c r="Y270" s="543">
        <f>IFERROR(Y267/H267,"0")+IFERROR(Y268/H268,"0")+IFERROR(Y269/H269,"0")</f>
        <v>47</v>
      </c>
      <c r="Z270" s="543">
        <f>IFERROR(IF(Z267="",0,Z267),"0")+IFERROR(IF(Z268="",0,Z268),"0")+IFERROR(IF(Z269="",0,Z269),"0")</f>
        <v>0.30597000000000002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109</v>
      </c>
      <c r="Y271" s="543">
        <f>IFERROR(SUM(Y267:Y269),"0")</f>
        <v>112.8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2</v>
      </c>
      <c r="Y302" s="542">
        <f t="shared" si="33"/>
        <v>3.6</v>
      </c>
      <c r="Z302" s="36">
        <f>IFERROR(IF(Y302=0,"",ROUNDUP(Y302/H302,0)*0.00651),"")</f>
        <v>1.302E-2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2.2533333333333334</v>
      </c>
      <c r="BN302" s="64">
        <f t="shared" si="35"/>
        <v>4.056</v>
      </c>
      <c r="BO302" s="64">
        <f t="shared" si="36"/>
        <v>6.1050061050061059E-3</v>
      </c>
      <c r="BP302" s="64">
        <f t="shared" si="37"/>
        <v>1.098901098901099E-2</v>
      </c>
    </row>
    <row r="303" spans="1:68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1.1111111111111112</v>
      </c>
      <c r="Y303" s="543">
        <f>IFERROR(Y296/H296,"0")+IFERROR(Y297/H297,"0")+IFERROR(Y298/H298,"0")+IFERROR(Y299/H299,"0")+IFERROR(Y300/H300,"0")+IFERROR(Y301/H301,"0")+IFERROR(Y302/H302,"0")</f>
        <v>2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44"/>
      <c r="AB303" s="544"/>
      <c r="AC303" s="544"/>
    </row>
    <row r="304" spans="1:68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2</v>
      </c>
      <c r="Y304" s="543">
        <f>IFERROR(SUM(Y296:Y302),"0")</f>
        <v>3.6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303</v>
      </c>
      <c r="Y315" s="542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323.16115384615387</v>
      </c>
      <c r="BN315" s="64">
        <f>IFERROR(Y315*I315/H315,"0")</f>
        <v>324.44100000000003</v>
      </c>
      <c r="BO315" s="64">
        <f>IFERROR(1/J315*(X315/H315),"0")</f>
        <v>0.60697115384615385</v>
      </c>
      <c r="BP315" s="64">
        <f>IFERROR(1/J315*(Y315/H315),"0")</f>
        <v>0.609375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38.846153846153847</v>
      </c>
      <c r="Y317" s="543">
        <f>IFERROR(Y314/H314,"0")+IFERROR(Y315/H315,"0")+IFERROR(Y316/H316,"0")</f>
        <v>39</v>
      </c>
      <c r="Z317" s="543">
        <f>IFERROR(IF(Z314="",0,Z314),"0")+IFERROR(IF(Z315="",0,Z315),"0")+IFERROR(IF(Z316="",0,Z316),"0")</f>
        <v>0.74021999999999999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303</v>
      </c>
      <c r="Y318" s="543">
        <f>IFERROR(SUM(Y314:Y316),"0")</f>
        <v>304.2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4</v>
      </c>
      <c r="Y322" s="542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4.6352941176470592</v>
      </c>
      <c r="BN322" s="64">
        <f>IFERROR(Y322*I322/H322,"0")</f>
        <v>5.91</v>
      </c>
      <c r="BO322" s="64">
        <f>IFERROR(1/J322*(X322/H322),"0")</f>
        <v>8.6188321482439153E-3</v>
      </c>
      <c r="BP322" s="64">
        <f>IFERROR(1/J322*(Y322/H322),"0")</f>
        <v>1.098901098901099E-2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11</v>
      </c>
      <c r="Y323" s="542">
        <f>IFERROR(IF(X323="",0,CEILING((X323/$H323),1)*$H323),"")</f>
        <v>12.75</v>
      </c>
      <c r="Z323" s="36">
        <f>IFERROR(IF(Y323=0,"",ROUNDUP(Y323/H323,0)*0.00651),"")</f>
        <v>3.2550000000000003E-2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12.423529411764706</v>
      </c>
      <c r="BN323" s="64">
        <f>IFERROR(Y323*I323/H323,"0")</f>
        <v>14.4</v>
      </c>
      <c r="BO323" s="64">
        <f>IFERROR(1/J323*(X323/H323),"0")</f>
        <v>2.3701788407670767E-2</v>
      </c>
      <c r="BP323" s="64">
        <f>IFERROR(1/J323*(Y323/H323),"0")</f>
        <v>2.7472527472527476E-2</v>
      </c>
    </row>
    <row r="324" spans="1:68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5.882352941176471</v>
      </c>
      <c r="Y324" s="543">
        <f>IFERROR(Y320/H320,"0")+IFERROR(Y321/H321,"0")+IFERROR(Y322/H322,"0")+IFERROR(Y323/H323,"0")</f>
        <v>7</v>
      </c>
      <c r="Z324" s="543">
        <f>IFERROR(IF(Z320="",0,Z320),"0")+IFERROR(IF(Z321="",0,Z321),"0")+IFERROR(IF(Z322="",0,Z322),"0")+IFERROR(IF(Z323="",0,Z323),"0")</f>
        <v>4.5569999999999999E-2</v>
      </c>
      <c r="AA324" s="544"/>
      <c r="AB324" s="544"/>
      <c r="AC324" s="544"/>
    </row>
    <row r="325" spans="1:68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15</v>
      </c>
      <c r="Y325" s="543">
        <f>IFERROR(SUM(Y320:Y323),"0")</f>
        <v>17.850000000000001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1259</v>
      </c>
      <c r="Y342" s="542">
        <f t="shared" ref="Y342:Y348" si="38">IFERROR(IF(X342="",0,CEILING((X342/$H342),1)*$H342),"")</f>
        <v>1260</v>
      </c>
      <c r="Z342" s="36">
        <f>IFERROR(IF(Y342=0,"",ROUNDUP(Y342/H342,0)*0.02175),"")</f>
        <v>1.827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1299.288</v>
      </c>
      <c r="BN342" s="64">
        <f t="shared" ref="BN342:BN348" si="40">IFERROR(Y342*I342/H342,"0")</f>
        <v>1300.32</v>
      </c>
      <c r="BO342" s="64">
        <f t="shared" ref="BO342:BO348" si="41">IFERROR(1/J342*(X342/H342),"0")</f>
        <v>1.7486111111111111</v>
      </c>
      <c r="BP342" s="64">
        <f t="shared" ref="BP342:BP348" si="42">IFERROR(1/J342*(Y342/H342),"0")</f>
        <v>1.75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368</v>
      </c>
      <c r="Y344" s="542">
        <f t="shared" si="38"/>
        <v>375</v>
      </c>
      <c r="Z344" s="36">
        <f>IFERROR(IF(Y344=0,"",ROUNDUP(Y344/H344,0)*0.02175),"")</f>
        <v>0.54374999999999996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379.77600000000001</v>
      </c>
      <c r="BN344" s="64">
        <f t="shared" si="40"/>
        <v>387</v>
      </c>
      <c r="BO344" s="64">
        <f t="shared" si="41"/>
        <v>0.51111111111111107</v>
      </c>
      <c r="BP344" s="64">
        <f t="shared" si="42"/>
        <v>0.52083333333333326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511</v>
      </c>
      <c r="Y345" s="542">
        <f t="shared" si="38"/>
        <v>525</v>
      </c>
      <c r="Z345" s="36">
        <f>IFERROR(IF(Y345=0,"",ROUNDUP(Y345/H345,0)*0.02175),"")</f>
        <v>0.76124999999999998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527.35200000000009</v>
      </c>
      <c r="BN345" s="64">
        <f t="shared" si="40"/>
        <v>541.79999999999995</v>
      </c>
      <c r="BO345" s="64">
        <f t="shared" si="41"/>
        <v>0.70972222222222225</v>
      </c>
      <c r="BP345" s="64">
        <f t="shared" si="42"/>
        <v>0.72916666666666663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142.53333333333333</v>
      </c>
      <c r="Y349" s="543">
        <f>IFERROR(Y342/H342,"0")+IFERROR(Y343/H343,"0")+IFERROR(Y344/H344,"0")+IFERROR(Y345/H345,"0")+IFERROR(Y346/H346,"0")+IFERROR(Y347/H347,"0")+IFERROR(Y348/H348,"0")</f>
        <v>144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3.1320000000000001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2138</v>
      </c>
      <c r="Y350" s="543">
        <f>IFERROR(SUM(Y342:Y348),"0")</f>
        <v>2160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1075</v>
      </c>
      <c r="Y352" s="542">
        <f>IFERROR(IF(X352="",0,CEILING((X352/$H352),1)*$H352),"")</f>
        <v>1080</v>
      </c>
      <c r="Z352" s="36">
        <f>IFERROR(IF(Y352=0,"",ROUNDUP(Y352/H352,0)*0.02175),"")</f>
        <v>1.5659999999999998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1109.4000000000001</v>
      </c>
      <c r="BN352" s="64">
        <f>IFERROR(Y352*I352/H352,"0")</f>
        <v>1114.5600000000002</v>
      </c>
      <c r="BO352" s="64">
        <f>IFERROR(1/J352*(X352/H352),"0")</f>
        <v>1.4930555555555556</v>
      </c>
      <c r="BP352" s="64">
        <f>IFERROR(1/J352*(Y352/H352),"0")</f>
        <v>1.5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71.666666666666671</v>
      </c>
      <c r="Y354" s="543">
        <f>IFERROR(Y352/H352,"0")+IFERROR(Y353/H353,"0")</f>
        <v>72</v>
      </c>
      <c r="Z354" s="543">
        <f>IFERROR(IF(Z352="",0,Z352),"0")+IFERROR(IF(Z353="",0,Z353),"0")</f>
        <v>1.5659999999999998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1075</v>
      </c>
      <c r="Y355" s="543">
        <f>IFERROR(SUM(Y352:Y353),"0")</f>
        <v>1080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26</v>
      </c>
      <c r="Y367" s="542">
        <f>IFERROR(IF(X367="",0,CEILING((X367/$H367),1)*$H367),"")</f>
        <v>32.400000000000006</v>
      </c>
      <c r="Z367" s="36">
        <f>IFERROR(IF(Y367=0,"",ROUNDUP(Y367/H367,0)*0.01898),"")</f>
        <v>5.6940000000000004E-2</v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27.047222222222221</v>
      </c>
      <c r="BN367" s="64">
        <f>IFERROR(Y367*I367/H367,"0")</f>
        <v>33.705000000000005</v>
      </c>
      <c r="BO367" s="64">
        <f>IFERROR(1/J367*(X367/H367),"0")</f>
        <v>3.7615740740740741E-2</v>
      </c>
      <c r="BP367" s="64">
        <f>IFERROR(1/J367*(Y367/H367),"0")</f>
        <v>4.6875000000000007E-2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2.4074074074074074</v>
      </c>
      <c r="Y370" s="543">
        <f>IFERROR(Y367/H367,"0")+IFERROR(Y368/H368,"0")+IFERROR(Y369/H369,"0")</f>
        <v>3.0000000000000004</v>
      </c>
      <c r="Z370" s="543">
        <f>IFERROR(IF(Z367="",0,Z367),"0")+IFERROR(IF(Z368="",0,Z368),"0")+IFERROR(IF(Z369="",0,Z369),"0")</f>
        <v>5.6940000000000004E-2</v>
      </c>
      <c r="AA370" s="544"/>
      <c r="AB370" s="544"/>
      <c r="AC370" s="544"/>
    </row>
    <row r="371" spans="1:68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26</v>
      </c>
      <c r="Y371" s="543">
        <f>IFERROR(SUM(Y367:Y369),"0")</f>
        <v>32.400000000000006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2213</v>
      </c>
      <c r="Y377" s="542">
        <f>IFERROR(IF(X377="",0,CEILING((X377/$H377),1)*$H377),"")</f>
        <v>2214</v>
      </c>
      <c r="Z377" s="36">
        <f>IFERROR(IF(Y377=0,"",ROUNDUP(Y377/H377,0)*0.01898),"")</f>
        <v>4.6690800000000001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2340.6163333333334</v>
      </c>
      <c r="BN377" s="64">
        <f>IFERROR(Y377*I377/H377,"0")</f>
        <v>2341.674</v>
      </c>
      <c r="BO377" s="64">
        <f>IFERROR(1/J377*(X377/H377),"0")</f>
        <v>3.8420138888888888</v>
      </c>
      <c r="BP377" s="64">
        <f>IFERROR(1/J377*(Y377/H377),"0")</f>
        <v>3.84375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245.88888888888889</v>
      </c>
      <c r="Y379" s="543">
        <f>IFERROR(Y377/H377,"0")+IFERROR(Y378/H378,"0")</f>
        <v>246</v>
      </c>
      <c r="Z379" s="543">
        <f>IFERROR(IF(Z377="",0,Z377),"0")+IFERROR(IF(Z378="",0,Z378),"0")</f>
        <v>4.6690800000000001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2213</v>
      </c>
      <c r="Y380" s="543">
        <f>IFERROR(SUM(Y377:Y378),"0")</f>
        <v>2214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7</v>
      </c>
      <c r="Y388" s="542">
        <f t="shared" ref="Y388:Y396" si="43">IFERROR(IF(X388="",0,CEILING((X388/$H388),1)*$H388),"")</f>
        <v>10.8</v>
      </c>
      <c r="Z388" s="36">
        <f>IFERROR(IF(Y388=0,"",ROUNDUP(Y388/H388,0)*0.00902),"")</f>
        <v>1.804E-2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7.2722222222222221</v>
      </c>
      <c r="BN388" s="64">
        <f t="shared" ref="BN388:BN396" si="45">IFERROR(Y388*I388/H388,"0")</f>
        <v>11.22</v>
      </c>
      <c r="BO388" s="64">
        <f t="shared" ref="BO388:BO396" si="46">IFERROR(1/J388*(X388/H388),"0")</f>
        <v>9.8204264870931542E-3</v>
      </c>
      <c r="BP388" s="64">
        <f t="shared" ref="BP388:BP396" si="47">IFERROR(1/J388*(Y388/H388),"0")</f>
        <v>1.5151515151515152E-2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1.2962962962962963</v>
      </c>
      <c r="Y397" s="543">
        <f>IFERROR(Y388/H388,"0")+IFERROR(Y389/H389,"0")+IFERROR(Y390/H390,"0")+IFERROR(Y391/H391,"0")+IFERROR(Y392/H392,"0")+IFERROR(Y393/H393,"0")+IFERROR(Y394/H394,"0")+IFERROR(Y395/H395,"0")+IFERROR(Y396/H396,"0")</f>
        <v>2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1.804E-2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7</v>
      </c>
      <c r="Y398" s="543">
        <f>IFERROR(SUM(Y388:Y396),"0")</f>
        <v>10.8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105</v>
      </c>
      <c r="Y429" s="542">
        <f t="shared" ref="Y429:Y439" si="48">IFERROR(IF(X429="",0,CEILING((X429/$H429),1)*$H429),"")</f>
        <v>105.60000000000001</v>
      </c>
      <c r="Z429" s="36">
        <f t="shared" ref="Z429:Z434" si="49">IFERROR(IF(Y429=0,"",ROUNDUP(Y429/H429,0)*0.01196),"")</f>
        <v>0.2392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112.15909090909089</v>
      </c>
      <c r="BN429" s="64">
        <f t="shared" ref="BN429:BN439" si="51">IFERROR(Y429*I429/H429,"0")</f>
        <v>112.80000000000001</v>
      </c>
      <c r="BO429" s="64">
        <f t="shared" ref="BO429:BO439" si="52">IFERROR(1/J429*(X429/H429),"0")</f>
        <v>0.19121503496503497</v>
      </c>
      <c r="BP429" s="64">
        <f t="shared" ref="BP429:BP439" si="53">IFERROR(1/J429*(Y429/H429),"0")</f>
        <v>0.19230769230769232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425</v>
      </c>
      <c r="Y432" s="542">
        <f t="shared" si="48"/>
        <v>427.68</v>
      </c>
      <c r="Z432" s="36">
        <f t="shared" si="49"/>
        <v>0.96876000000000007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453.97727272727269</v>
      </c>
      <c r="BN432" s="64">
        <f t="shared" si="51"/>
        <v>456.83999999999992</v>
      </c>
      <c r="BO432" s="64">
        <f t="shared" si="52"/>
        <v>0.77396561771561767</v>
      </c>
      <c r="BP432" s="64">
        <f t="shared" si="53"/>
        <v>0.77884615384615385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1317</v>
      </c>
      <c r="Y434" s="542">
        <f t="shared" si="48"/>
        <v>1320</v>
      </c>
      <c r="Z434" s="36">
        <f t="shared" si="49"/>
        <v>2.99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1406.7954545454543</v>
      </c>
      <c r="BN434" s="64">
        <f t="shared" si="51"/>
        <v>1409.9999999999998</v>
      </c>
      <c r="BO434" s="64">
        <f t="shared" si="52"/>
        <v>2.3983828671328671</v>
      </c>
      <c r="BP434" s="64">
        <f t="shared" si="53"/>
        <v>2.4038461538461542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91</v>
      </c>
      <c r="Y436" s="542">
        <f t="shared" si="48"/>
        <v>91.2</v>
      </c>
      <c r="Z436" s="36">
        <f>IFERROR(IF(Y436=0,"",ROUNDUP(Y436/H436,0)*0.00902),"")</f>
        <v>0.17138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131.38124999999999</v>
      </c>
      <c r="BN436" s="64">
        <f t="shared" si="51"/>
        <v>131.66999999999999</v>
      </c>
      <c r="BO436" s="64">
        <f t="shared" si="52"/>
        <v>0.1436237373737374</v>
      </c>
      <c r="BP436" s="64">
        <f t="shared" si="53"/>
        <v>0.14393939393939395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368.76893939393932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370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4.3693400000000002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1938</v>
      </c>
      <c r="Y441" s="543">
        <f>IFERROR(SUM(Y429:Y439),"0")</f>
        <v>1944.48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576</v>
      </c>
      <c r="Y443" s="542">
        <f>IFERROR(IF(X443="",0,CEILING((X443/$H443),1)*$H443),"")</f>
        <v>580.80000000000007</v>
      </c>
      <c r="Z443" s="36">
        <f>IFERROR(IF(Y443=0,"",ROUNDUP(Y443/H443,0)*0.01196),"")</f>
        <v>1.3156000000000001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615.27272727272725</v>
      </c>
      <c r="BN443" s="64">
        <f>IFERROR(Y443*I443/H443,"0")</f>
        <v>620.4</v>
      </c>
      <c r="BO443" s="64">
        <f>IFERROR(1/J443*(X443/H443),"0")</f>
        <v>1.048951048951049</v>
      </c>
      <c r="BP443" s="64">
        <f>IFERROR(1/J443*(Y443/H443),"0")</f>
        <v>1.0576923076923079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65</v>
      </c>
      <c r="Y445" s="542">
        <f>IFERROR(IF(X445="",0,CEILING((X445/$H445),1)*$H445),"")</f>
        <v>67.2</v>
      </c>
      <c r="Z445" s="36">
        <f>IFERROR(IF(Y445=0,"",ROUNDUP(Y445/H445,0)*0.00902),"")</f>
        <v>0.12628</v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93.84375</v>
      </c>
      <c r="BN445" s="64">
        <f>IFERROR(Y445*I445/H445,"0")</f>
        <v>97.02000000000001</v>
      </c>
      <c r="BO445" s="64">
        <f>IFERROR(1/J445*(X445/H445),"0")</f>
        <v>0.10258838383838385</v>
      </c>
      <c r="BP445" s="64">
        <f>IFERROR(1/J445*(Y445/H445),"0")</f>
        <v>0.10606060606060608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122.63257575757575</v>
      </c>
      <c r="Y446" s="543">
        <f>IFERROR(Y443/H443,"0")+IFERROR(Y444/H444,"0")+IFERROR(Y445/H445,"0")</f>
        <v>124.00000000000001</v>
      </c>
      <c r="Z446" s="543">
        <f>IFERROR(IF(Z443="",0,Z443),"0")+IFERROR(IF(Z444="",0,Z444),"0")+IFERROR(IF(Z445="",0,Z445),"0")</f>
        <v>1.4418800000000001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641</v>
      </c>
      <c r="Y447" s="543">
        <f>IFERROR(SUM(Y443:Y445),"0")</f>
        <v>648.00000000000011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154</v>
      </c>
      <c r="Y449" s="542">
        <f t="shared" ref="Y449:Y454" si="54">IFERROR(IF(X449="",0,CEILING((X449/$H449),1)*$H449),"")</f>
        <v>158.4</v>
      </c>
      <c r="Z449" s="36">
        <f>IFERROR(IF(Y449=0,"",ROUNDUP(Y449/H449,0)*0.01196),"")</f>
        <v>0.35880000000000001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164.49999999999997</v>
      </c>
      <c r="BN449" s="64">
        <f t="shared" ref="BN449:BN454" si="56">IFERROR(Y449*I449/H449,"0")</f>
        <v>169.2</v>
      </c>
      <c r="BO449" s="64">
        <f t="shared" ref="BO449:BO454" si="57">IFERROR(1/J449*(X449/H449),"0")</f>
        <v>0.28044871794871795</v>
      </c>
      <c r="BP449" s="64">
        <f t="shared" ref="BP449:BP454" si="58">IFERROR(1/J449*(Y449/H449),"0")</f>
        <v>0.28846153846153849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363</v>
      </c>
      <c r="Y450" s="542">
        <f t="shared" si="54"/>
        <v>364.32</v>
      </c>
      <c r="Z450" s="36">
        <f>IFERROR(IF(Y450=0,"",ROUNDUP(Y450/H450,0)*0.01196),"")</f>
        <v>0.82523999999999997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387.74999999999994</v>
      </c>
      <c r="BN450" s="64">
        <f t="shared" si="56"/>
        <v>389.15999999999997</v>
      </c>
      <c r="BO450" s="64">
        <f t="shared" si="57"/>
        <v>0.66105769230769229</v>
      </c>
      <c r="BP450" s="64">
        <f t="shared" si="58"/>
        <v>0.66346153846153855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508</v>
      </c>
      <c r="Y451" s="542">
        <f t="shared" si="54"/>
        <v>512.16</v>
      </c>
      <c r="Z451" s="36">
        <f>IFERROR(IF(Y451=0,"",ROUNDUP(Y451/H451,0)*0.01196),"")</f>
        <v>1.16012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542.63636363636363</v>
      </c>
      <c r="BN451" s="64">
        <f t="shared" si="56"/>
        <v>547.07999999999993</v>
      </c>
      <c r="BO451" s="64">
        <f t="shared" si="57"/>
        <v>0.92511655011655014</v>
      </c>
      <c r="BP451" s="64">
        <f t="shared" si="58"/>
        <v>0.9326923076923076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194.12878787878788</v>
      </c>
      <c r="Y455" s="543">
        <f>IFERROR(Y449/H449,"0")+IFERROR(Y450/H450,"0")+IFERROR(Y451/H451,"0")+IFERROR(Y452/H452,"0")+IFERROR(Y453/H453,"0")+IFERROR(Y454/H454,"0")</f>
        <v>196</v>
      </c>
      <c r="Z455" s="543">
        <f>IFERROR(IF(Z449="",0,Z449),"0")+IFERROR(IF(Z450="",0,Z450),"0")+IFERROR(IF(Z451="",0,Z451),"0")+IFERROR(IF(Z452="",0,Z452),"0")+IFERROR(IF(Z453="",0,Z453),"0")+IFERROR(IF(Z454="",0,Z454),"0")</f>
        <v>2.34416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1025</v>
      </c>
      <c r="Y456" s="543">
        <f>IFERROR(SUM(Y449:Y454),"0")</f>
        <v>1034.8800000000001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12783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12910.009999999998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13591.775456170557</v>
      </c>
      <c r="Y498" s="543">
        <f>IFERROR(SUM(BN22:BN494),"0")</f>
        <v>13727.194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23</v>
      </c>
      <c r="Y499" s="38">
        <f>ROUNDUP(SUM(BP22:BP494),0)</f>
        <v>23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14166.775456170557</v>
      </c>
      <c r="Y500" s="543">
        <f>GrossWeightTotalR+PalletQtyTotalR*25</f>
        <v>14302.194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2130.1308335686799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2154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26.40109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205.20000000000002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79.400000000000006</v>
      </c>
      <c r="E507" s="46">
        <f>IFERROR(Y87*1,"0")+IFERROR(Y88*1,"0")+IFERROR(Y89*1,"0")+IFERROR(Y93*1,"0")+IFERROR(Y94*1,"0")+IFERROR(Y95*1,"0")+IFERROR(Y96*1,"0")</f>
        <v>720.9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799.2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239.70000000000002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1302.5999999999999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112.8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325.65000000000003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3240</v>
      </c>
      <c r="U507" s="46">
        <f>IFERROR(Y367*1,"0")+IFERROR(Y368*1,"0")+IFERROR(Y369*1,"0")+IFERROR(Y373*1,"0")+IFERROR(Y377*1,"0")+IFERROR(Y378*1,"0")+IFERROR(Y382*1,"0")</f>
        <v>2246.4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10.8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3627.36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5,00"/>
        <filter val="1 075,00"/>
        <filter val="1 259,00"/>
        <filter val="1 317,00"/>
        <filter val="1 938,00"/>
        <filter val="1,11"/>
        <filter val="1,30"/>
        <filter val="10,00"/>
        <filter val="105,00"/>
        <filter val="109,00"/>
        <filter val="11,00"/>
        <filter val="12 783,00"/>
        <filter val="122,63"/>
        <filter val="13 591,78"/>
        <filter val="14 166,78"/>
        <filter val="142,53"/>
        <filter val="15,00"/>
        <filter val="152,00"/>
        <filter val="154,00"/>
        <filter val="159,26"/>
        <filter val="164,00"/>
        <filter val="18,98"/>
        <filter val="182,00"/>
        <filter val="19,00"/>
        <filter val="194,13"/>
        <filter val="2 130,13"/>
        <filter val="2 138,00"/>
        <filter val="2 213,00"/>
        <filter val="2,00"/>
        <filter val="2,41"/>
        <filter val="2,44"/>
        <filter val="2,78"/>
        <filter val="20,00"/>
        <filter val="205,00"/>
        <filter val="21,00"/>
        <filter val="23"/>
        <filter val="231,00"/>
        <filter val="233,00"/>
        <filter val="245,89"/>
        <filter val="249,00"/>
        <filter val="26,00"/>
        <filter val="27,00"/>
        <filter val="272,00"/>
        <filter val="29,00"/>
        <filter val="295,00"/>
        <filter val="3,75"/>
        <filter val="30,00"/>
        <filter val="303,00"/>
        <filter val="316,00"/>
        <filter val="334,00"/>
        <filter val="353,00"/>
        <filter val="363,00"/>
        <filter val="368,00"/>
        <filter val="368,77"/>
        <filter val="38,85"/>
        <filter val="393,00"/>
        <filter val="4,00"/>
        <filter val="4,73"/>
        <filter val="40,00"/>
        <filter val="405,00"/>
        <filter val="41,57"/>
        <filter val="413,51"/>
        <filter val="425,00"/>
        <filter val="45,00"/>
        <filter val="45,42"/>
        <filter val="5,46"/>
        <filter val="5,88"/>
        <filter val="508,00"/>
        <filter val="511,00"/>
        <filter val="53,00"/>
        <filter val="576,00"/>
        <filter val="59,00"/>
        <filter val="61,00"/>
        <filter val="64,00"/>
        <filter val="641,00"/>
        <filter val="65,00"/>
        <filter val="7,00"/>
        <filter val="70,93"/>
        <filter val="700,00"/>
        <filter val="71,00"/>
        <filter val="71,67"/>
        <filter val="76,54"/>
        <filter val="82,00"/>
        <filter val="89,00"/>
        <filter val="89,60"/>
        <filter val="9,00"/>
        <filter val="91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