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54E09A2-C14B-416D-AA78-43D85A1645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BP400" i="1" s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Z367" i="1" s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X312" i="1"/>
  <c r="X311" i="1"/>
  <c r="BO310" i="1"/>
  <c r="BM310" i="1"/>
  <c r="Y310" i="1"/>
  <c r="Z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7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7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X219" i="1"/>
  <c r="X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6" i="1"/>
  <c r="X185" i="1"/>
  <c r="BO184" i="1"/>
  <c r="BM184" i="1"/>
  <c r="Y184" i="1"/>
  <c r="BP184" i="1" s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Y97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53" i="1" l="1"/>
  <c r="BN53" i="1"/>
  <c r="Z211" i="1"/>
  <c r="BN211" i="1"/>
  <c r="Z413" i="1"/>
  <c r="BN413" i="1"/>
  <c r="Z434" i="1"/>
  <c r="BN434" i="1"/>
  <c r="J9" i="1"/>
  <c r="F9" i="1"/>
  <c r="F10" i="1"/>
  <c r="Z22" i="1"/>
  <c r="Z23" i="1" s="1"/>
  <c r="BN22" i="1"/>
  <c r="BP22" i="1"/>
  <c r="Z26" i="1"/>
  <c r="BN26" i="1"/>
  <c r="Z63" i="1"/>
  <c r="BN63" i="1"/>
  <c r="Z116" i="1"/>
  <c r="BN116" i="1"/>
  <c r="Z165" i="1"/>
  <c r="BN165" i="1"/>
  <c r="Z204" i="1"/>
  <c r="BN204" i="1"/>
  <c r="Z251" i="1"/>
  <c r="BN251" i="1"/>
  <c r="Z300" i="1"/>
  <c r="BN300" i="1"/>
  <c r="Z328" i="1"/>
  <c r="BN328" i="1"/>
  <c r="Z394" i="1"/>
  <c r="BN394" i="1"/>
  <c r="Z450" i="1"/>
  <c r="BN450" i="1"/>
  <c r="Z30" i="1"/>
  <c r="BN30" i="1"/>
  <c r="Z57" i="1"/>
  <c r="BN57" i="1"/>
  <c r="Z69" i="1"/>
  <c r="BN69" i="1"/>
  <c r="Z81" i="1"/>
  <c r="BN81" i="1"/>
  <c r="Z95" i="1"/>
  <c r="BN95" i="1"/>
  <c r="Z110" i="1"/>
  <c r="BN110" i="1"/>
  <c r="Y118" i="1"/>
  <c r="Z127" i="1"/>
  <c r="BN127" i="1"/>
  <c r="Z161" i="1"/>
  <c r="BN161" i="1"/>
  <c r="Z173" i="1"/>
  <c r="BN173" i="1"/>
  <c r="Z198" i="1"/>
  <c r="BN198" i="1"/>
  <c r="Z222" i="1"/>
  <c r="BN222" i="1"/>
  <c r="Z227" i="1"/>
  <c r="BN227" i="1"/>
  <c r="Z230" i="1"/>
  <c r="BN230" i="1"/>
  <c r="Z267" i="1"/>
  <c r="BN267" i="1"/>
  <c r="Z296" i="1"/>
  <c r="BN296" i="1"/>
  <c r="Z306" i="1"/>
  <c r="BN306" i="1"/>
  <c r="Z314" i="1"/>
  <c r="BN314" i="1"/>
  <c r="Z343" i="1"/>
  <c r="BN343" i="1"/>
  <c r="Z390" i="1"/>
  <c r="BN390" i="1"/>
  <c r="Z400" i="1"/>
  <c r="BN400" i="1"/>
  <c r="Z438" i="1"/>
  <c r="BN438" i="1"/>
  <c r="Z454" i="1"/>
  <c r="BN454" i="1"/>
  <c r="BP335" i="1"/>
  <c r="BN335" i="1"/>
  <c r="Z335" i="1"/>
  <c r="BP353" i="1"/>
  <c r="BN353" i="1"/>
  <c r="Z353" i="1"/>
  <c r="BP357" i="1"/>
  <c r="BN357" i="1"/>
  <c r="Z357" i="1"/>
  <c r="BP378" i="1"/>
  <c r="BN378" i="1"/>
  <c r="Z37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X507" i="1"/>
  <c r="Y419" i="1"/>
  <c r="BP418" i="1"/>
  <c r="BN418" i="1"/>
  <c r="Z418" i="1"/>
  <c r="Z419" i="1" s="1"/>
  <c r="Y507" i="1"/>
  <c r="Y424" i="1"/>
  <c r="BP423" i="1"/>
  <c r="BN423" i="1"/>
  <c r="Z423" i="1"/>
  <c r="Z424" i="1" s="1"/>
  <c r="BP429" i="1"/>
  <c r="BN429" i="1"/>
  <c r="Z429" i="1"/>
  <c r="BP436" i="1"/>
  <c r="BN436" i="1"/>
  <c r="Z436" i="1"/>
  <c r="BP452" i="1"/>
  <c r="BN452" i="1"/>
  <c r="Z452" i="1"/>
  <c r="BP468" i="1"/>
  <c r="BN468" i="1"/>
  <c r="Z468" i="1"/>
  <c r="BP489" i="1"/>
  <c r="BN489" i="1"/>
  <c r="Z489" i="1"/>
  <c r="X497" i="1"/>
  <c r="Y32" i="1"/>
  <c r="Z28" i="1"/>
  <c r="BN28" i="1"/>
  <c r="Z42" i="1"/>
  <c r="BN42" i="1"/>
  <c r="D507" i="1"/>
  <c r="Z55" i="1"/>
  <c r="BN55" i="1"/>
  <c r="Z61" i="1"/>
  <c r="BN61" i="1"/>
  <c r="BP61" i="1"/>
  <c r="Z67" i="1"/>
  <c r="BN67" i="1"/>
  <c r="BP67" i="1"/>
  <c r="Z73" i="1"/>
  <c r="BN73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Z122" i="1"/>
  <c r="BN122" i="1"/>
  <c r="Z133" i="1"/>
  <c r="BN133" i="1"/>
  <c r="Z137" i="1"/>
  <c r="BN137" i="1"/>
  <c r="Z149" i="1"/>
  <c r="BN149" i="1"/>
  <c r="Z163" i="1"/>
  <c r="BN163" i="1"/>
  <c r="Z167" i="1"/>
  <c r="BN167" i="1"/>
  <c r="Z184" i="1"/>
  <c r="BN184" i="1"/>
  <c r="Z188" i="1"/>
  <c r="BN188" i="1"/>
  <c r="Z196" i="1"/>
  <c r="BN196" i="1"/>
  <c r="Z200" i="1"/>
  <c r="BN200" i="1"/>
  <c r="Z206" i="1"/>
  <c r="BN206" i="1"/>
  <c r="Z209" i="1"/>
  <c r="BN209" i="1"/>
  <c r="Z217" i="1"/>
  <c r="BN217" i="1"/>
  <c r="Z224" i="1"/>
  <c r="BN224" i="1"/>
  <c r="Z225" i="1"/>
  <c r="BN225" i="1"/>
  <c r="Z234" i="1"/>
  <c r="Z235" i="1" s="1"/>
  <c r="BN234" i="1"/>
  <c r="BP234" i="1"/>
  <c r="Y235" i="1"/>
  <c r="Z244" i="1"/>
  <c r="BN244" i="1"/>
  <c r="Z253" i="1"/>
  <c r="BN253" i="1"/>
  <c r="Z261" i="1"/>
  <c r="BN261" i="1"/>
  <c r="Z262" i="1"/>
  <c r="BN262" i="1"/>
  <c r="Y271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Z298" i="1"/>
  <c r="BN298" i="1"/>
  <c r="Z302" i="1"/>
  <c r="BN302" i="1"/>
  <c r="Y312" i="1"/>
  <c r="Z308" i="1"/>
  <c r="BN308" i="1"/>
  <c r="BP310" i="1"/>
  <c r="BN310" i="1"/>
  <c r="BP316" i="1"/>
  <c r="BN316" i="1"/>
  <c r="Z316" i="1"/>
  <c r="BP322" i="1"/>
  <c r="BN322" i="1"/>
  <c r="Z322" i="1"/>
  <c r="BP345" i="1"/>
  <c r="BN345" i="1"/>
  <c r="Z345" i="1"/>
  <c r="Y364" i="1"/>
  <c r="Y363" i="1"/>
  <c r="BP362" i="1"/>
  <c r="BN362" i="1"/>
  <c r="Z362" i="1"/>
  <c r="Z363" i="1" s="1"/>
  <c r="BP392" i="1"/>
  <c r="BN392" i="1"/>
  <c r="Z392" i="1"/>
  <c r="BP411" i="1"/>
  <c r="BN411" i="1"/>
  <c r="Z411" i="1"/>
  <c r="BP432" i="1"/>
  <c r="BN432" i="1"/>
  <c r="Z432" i="1"/>
  <c r="BP444" i="1"/>
  <c r="BN444" i="1"/>
  <c r="Z444" i="1"/>
  <c r="Y462" i="1"/>
  <c r="BP458" i="1"/>
  <c r="BN458" i="1"/>
  <c r="Z458" i="1"/>
  <c r="BP475" i="1"/>
  <c r="BN475" i="1"/>
  <c r="Z475" i="1"/>
  <c r="Y318" i="1"/>
  <c r="Y317" i="1"/>
  <c r="Y481" i="1"/>
  <c r="Y33" i="1"/>
  <c r="Y37" i="1"/>
  <c r="Y45" i="1"/>
  <c r="Y49" i="1"/>
  <c r="Y58" i="1"/>
  <c r="Y64" i="1"/>
  <c r="Y70" i="1"/>
  <c r="BP74" i="1"/>
  <c r="BN74" i="1"/>
  <c r="Z74" i="1"/>
  <c r="Y78" i="1"/>
  <c r="BP82" i="1"/>
  <c r="BN82" i="1"/>
  <c r="Z82" i="1"/>
  <c r="Z83" i="1" s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Y140" i="1"/>
  <c r="H507" i="1"/>
  <c r="Y145" i="1"/>
  <c r="BP143" i="1"/>
  <c r="BN143" i="1"/>
  <c r="Z143" i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12" i="1"/>
  <c r="BN212" i="1"/>
  <c r="Z212" i="1"/>
  <c r="Y214" i="1"/>
  <c r="Y219" i="1"/>
  <c r="BP216" i="1"/>
  <c r="BN216" i="1"/>
  <c r="Z216" i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Z68" i="1"/>
  <c r="BN68" i="1"/>
  <c r="Y79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Y293" i="1"/>
  <c r="BP297" i="1"/>
  <c r="BN297" i="1"/>
  <c r="Z297" i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Y360" i="1"/>
  <c r="BP389" i="1"/>
  <c r="BN389" i="1"/>
  <c r="Z389" i="1"/>
  <c r="BP393" i="1"/>
  <c r="BN393" i="1"/>
  <c r="Z393" i="1"/>
  <c r="Y397" i="1"/>
  <c r="BP401" i="1"/>
  <c r="BN401" i="1"/>
  <c r="Z401" i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Y263" i="1"/>
  <c r="BP268" i="1"/>
  <c r="BN268" i="1"/>
  <c r="Z268" i="1"/>
  <c r="BP291" i="1"/>
  <c r="BN291" i="1"/>
  <c r="Z291" i="1"/>
  <c r="Y304" i="1"/>
  <c r="BP299" i="1"/>
  <c r="BN299" i="1"/>
  <c r="Z299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07" i="1"/>
  <c r="Y337" i="1"/>
  <c r="BP334" i="1"/>
  <c r="BN334" i="1"/>
  <c r="Z334" i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BP391" i="1"/>
  <c r="BN391" i="1"/>
  <c r="Z391" i="1"/>
  <c r="BP395" i="1"/>
  <c r="BN395" i="1"/>
  <c r="Z395" i="1"/>
  <c r="Y402" i="1"/>
  <c r="BP412" i="1"/>
  <c r="BN412" i="1"/>
  <c r="Z412" i="1"/>
  <c r="BP431" i="1"/>
  <c r="BN431" i="1"/>
  <c r="Z431" i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402" i="1" l="1"/>
  <c r="Z311" i="1"/>
  <c r="Z293" i="1"/>
  <c r="Z470" i="1"/>
  <c r="Z270" i="1"/>
  <c r="Z263" i="1"/>
  <c r="Z359" i="1"/>
  <c r="Z70" i="1"/>
  <c r="Z58" i="1"/>
  <c r="X500" i="1"/>
  <c r="Z111" i="1"/>
  <c r="Z461" i="1"/>
  <c r="Z190" i="1"/>
  <c r="Z78" i="1"/>
  <c r="Z440" i="1"/>
  <c r="Y501" i="1"/>
  <c r="Y498" i="1"/>
  <c r="Y499" i="1"/>
  <c r="Z32" i="1"/>
  <c r="Z446" i="1"/>
  <c r="Z379" i="1"/>
  <c r="Z255" i="1"/>
  <c r="Z231" i="1"/>
  <c r="Z397" i="1"/>
  <c r="Z324" i="1"/>
  <c r="Z303" i="1"/>
  <c r="Z185" i="1"/>
  <c r="Z218" i="1"/>
  <c r="Z213" i="1"/>
  <c r="Z139" i="1"/>
  <c r="Z414" i="1"/>
  <c r="Z349" i="1"/>
  <c r="Z330" i="1"/>
  <c r="Z201" i="1"/>
  <c r="Z175" i="1"/>
  <c r="Z337" i="1"/>
  <c r="Z246" i="1"/>
  <c r="Z455" i="1"/>
  <c r="Z151" i="1"/>
  <c r="Z97" i="1"/>
  <c r="Z44" i="1"/>
  <c r="Y497" i="1"/>
  <c r="Z169" i="1"/>
  <c r="Z145" i="1"/>
  <c r="Z105" i="1"/>
  <c r="Z90" i="1"/>
  <c r="Z502" i="1" l="1"/>
  <c r="Y500" i="1"/>
</calcChain>
</file>

<file path=xl/sharedStrings.xml><?xml version="1.0" encoding="utf-8"?>
<sst xmlns="http://schemas.openxmlformats.org/spreadsheetml/2006/main" count="2183" uniqueCount="799">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</sst>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61" sqref="AA61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798</v>
      </c>
      <c r="I5" s="797"/>
      <c r="J5" s="797"/>
      <c r="K5" s="797"/>
      <c r="L5" s="797"/>
      <c r="M5" s="623"/>
      <c r="N5" s="58"/>
      <c r="P5" s="24" t="s">
        <v>10</v>
      </c>
      <c r="Q5" s="842">
        <v>45929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4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0.45833333333333331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0</v>
      </c>
      <c r="Y41" s="54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0</v>
      </c>
      <c r="Y44" s="543">
        <f>IFERROR(Y41/H41,"0")+IFERROR(Y42/H42,"0")+IFERROR(Y43/H43,"0")</f>
        <v>0</v>
      </c>
      <c r="Z44" s="543">
        <f>IFERROR(IF(Z41="",0,Z41),"0")+IFERROR(IF(Z42="",0,Z42),"0")+IFERROR(IF(Z43="",0,Z43),"0")</f>
        <v>0</v>
      </c>
      <c r="AA44" s="544"/>
      <c r="AB44" s="544"/>
      <c r="AC44" s="544"/>
    </row>
    <row r="45" spans="1:68" hidden="1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0</v>
      </c>
      <c r="Y45" s="543">
        <f>IFERROR(SUM(Y41:Y43),"0")</f>
        <v>0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hidden="1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80</v>
      </c>
      <c r="Y61" s="542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83.222222222222214</v>
      </c>
      <c r="BN61" s="64">
        <f>IFERROR(Y61*I61/H61,"0")</f>
        <v>89.88</v>
      </c>
      <c r="BO61" s="64">
        <f>IFERROR(1/J61*(X61/H61),"0")</f>
        <v>0.11574074074074073</v>
      </c>
      <c r="BP61" s="64">
        <f>IFERROR(1/J61*(Y61/H61),"0")</f>
        <v>0.125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7.4074074074074066</v>
      </c>
      <c r="Y64" s="543">
        <f>IFERROR(Y61/H61,"0")+IFERROR(Y62/H62,"0")+IFERROR(Y63/H63,"0")</f>
        <v>8</v>
      </c>
      <c r="Z64" s="543">
        <f>IFERROR(IF(Z61="",0,Z61),"0")+IFERROR(IF(Z62="",0,Z62),"0")+IFERROR(IF(Z63="",0,Z63),"0")</f>
        <v>0.15184</v>
      </c>
      <c r="AA64" s="544"/>
      <c r="AB64" s="544"/>
      <c r="AC64" s="544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80</v>
      </c>
      <c r="Y65" s="543">
        <f>IFERROR(SUM(Y61:Y63),"0")</f>
        <v>86.4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hidden="1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0</v>
      </c>
      <c r="Y90" s="543">
        <f>IFERROR(Y87/H87,"0")+IFERROR(Y88/H88,"0")+IFERROR(Y89/H89,"0")</f>
        <v>0</v>
      </c>
      <c r="Z90" s="543">
        <f>IFERROR(IF(Z87="",0,Z87),"0")+IFERROR(IF(Z88="",0,Z88),"0")+IFERROR(IF(Z89="",0,Z89),"0")</f>
        <v>0</v>
      </c>
      <c r="AA90" s="544"/>
      <c r="AB90" s="544"/>
      <c r="AC90" s="544"/>
    </row>
    <row r="91" spans="1:68" hidden="1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0</v>
      </c>
      <c r="Y91" s="543">
        <f>IFERROR(SUM(Y87:Y89),"0")</f>
        <v>0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200</v>
      </c>
      <c r="Y93" s="542">
        <f>IFERROR(IF(X93="",0,CEILING((X93/$H93),1)*$H93),"")</f>
        <v>202.5</v>
      </c>
      <c r="Z93" s="36">
        <f>IFERROR(IF(Y93=0,"",ROUNDUP(Y93/H93,0)*0.01898),"")</f>
        <v>0.47450000000000003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212.81481481481481</v>
      </c>
      <c r="BN93" s="64">
        <f>IFERROR(Y93*I93/H93,"0")</f>
        <v>215.47499999999999</v>
      </c>
      <c r="BO93" s="64">
        <f>IFERROR(1/J93*(X93/H93),"0")</f>
        <v>0.38580246913580246</v>
      </c>
      <c r="BP93" s="64">
        <f>IFERROR(1/J93*(Y93/H93),"0")</f>
        <v>0.390625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108</v>
      </c>
      <c r="Y95" s="542">
        <f>IFERROR(IF(X95="",0,CEILING((X95/$H95),1)*$H95),"")</f>
        <v>108</v>
      </c>
      <c r="Z95" s="36">
        <f>IFERROR(IF(Y95=0,"",ROUNDUP(Y95/H95,0)*0.00651),"")</f>
        <v>0.26040000000000002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118.07999999999998</v>
      </c>
      <c r="BN95" s="64">
        <f>IFERROR(Y95*I95/H95,"0")</f>
        <v>118.07999999999998</v>
      </c>
      <c r="BO95" s="64">
        <f>IFERROR(1/J95*(X95/H95),"0")</f>
        <v>0.2197802197802198</v>
      </c>
      <c r="BP95" s="64">
        <f>IFERROR(1/J95*(Y95/H95),"0")</f>
        <v>0.2197802197802198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64.691358024691354</v>
      </c>
      <c r="Y97" s="543">
        <f>IFERROR(Y93/H93,"0")+IFERROR(Y94/H94,"0")+IFERROR(Y95/H95,"0")+IFERROR(Y96/H96,"0")</f>
        <v>65</v>
      </c>
      <c r="Z97" s="543">
        <f>IFERROR(IF(Z93="",0,Z93),"0")+IFERROR(IF(Z94="",0,Z94),"0")+IFERROR(IF(Z95="",0,Z95),"0")+IFERROR(IF(Z96="",0,Z96),"0")</f>
        <v>0.73490000000000011</v>
      </c>
      <c r="AA97" s="544"/>
      <c r="AB97" s="544"/>
      <c r="AC97" s="54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308</v>
      </c>
      <c r="Y98" s="543">
        <f>IFERROR(SUM(Y93:Y96),"0")</f>
        <v>310.5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100</v>
      </c>
      <c r="Y101" s="542">
        <f>IFERROR(IF(X101="",0,CEILING((X101/$H101),1)*$H101),"")</f>
        <v>108</v>
      </c>
      <c r="Z101" s="36">
        <f>IFERROR(IF(Y101=0,"",ROUNDUP(Y101/H101,0)*0.01898),"")</f>
        <v>0.1898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104.02777777777777</v>
      </c>
      <c r="BN101" s="64">
        <f>IFERROR(Y101*I101/H101,"0")</f>
        <v>112.34999999999998</v>
      </c>
      <c r="BO101" s="64">
        <f>IFERROR(1/J101*(X101/H101),"0")</f>
        <v>0.14467592592592593</v>
      </c>
      <c r="BP101" s="64">
        <f>IFERROR(1/J101*(Y101/H101),"0")</f>
        <v>0.15625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9.2592592592592595</v>
      </c>
      <c r="Y105" s="543">
        <f>IFERROR(Y101/H101,"0")+IFERROR(Y102/H102,"0")+IFERROR(Y103/H103,"0")+IFERROR(Y104/H104,"0")</f>
        <v>10</v>
      </c>
      <c r="Z105" s="543">
        <f>IFERROR(IF(Z101="",0,Z101),"0")+IFERROR(IF(Z102="",0,Z102),"0")+IFERROR(IF(Z103="",0,Z103),"0")+IFERROR(IF(Z104="",0,Z104),"0")</f>
        <v>0.1898</v>
      </c>
      <c r="AA105" s="544"/>
      <c r="AB105" s="544"/>
      <c r="AC105" s="54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100</v>
      </c>
      <c r="Y106" s="543">
        <f>IFERROR(SUM(Y101:Y104),"0")</f>
        <v>108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hidden="1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0</v>
      </c>
      <c r="Y118" s="543">
        <f>IFERROR(Y114/H114,"0")+IFERROR(Y115/H115,"0")+IFERROR(Y116/H116,"0")+IFERROR(Y117/H117,"0")</f>
        <v>0</v>
      </c>
      <c r="Z118" s="543">
        <f>IFERROR(IF(Z114="",0,Z114),"0")+IFERROR(IF(Z115="",0,Z115),"0")+IFERROR(IF(Z116="",0,Z116),"0")+IFERROR(IF(Z117="",0,Z117),"0")</f>
        <v>0</v>
      </c>
      <c r="AA118" s="544"/>
      <c r="AB118" s="544"/>
      <c r="AC118" s="544"/>
    </row>
    <row r="119" spans="1:68" hidden="1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0</v>
      </c>
      <c r="Y119" s="543">
        <f>IFERROR(SUM(Y114:Y117),"0")</f>
        <v>0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300</v>
      </c>
      <c r="Y160" s="542">
        <f t="shared" ref="Y160:Y168" si="11">IFERROR(IF(X160="",0,CEILING((X160/$H160),1)*$H160),"")</f>
        <v>302.40000000000003</v>
      </c>
      <c r="Z160" s="36">
        <f>IFERROR(IF(Y160=0,"",ROUNDUP(Y160/H160,0)*0.00902),"")</f>
        <v>0.64944000000000002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319.28571428571428</v>
      </c>
      <c r="BN160" s="64">
        <f t="shared" ref="BN160:BN168" si="13">IFERROR(Y160*I160/H160,"0")</f>
        <v>321.83999999999997</v>
      </c>
      <c r="BO160" s="64">
        <f t="shared" ref="BO160:BO168" si="14">IFERROR(1/J160*(X160/H160),"0")</f>
        <v>0.54112554112554112</v>
      </c>
      <c r="BP160" s="64">
        <f t="shared" ref="BP160:BP168" si="15">IFERROR(1/J160*(Y160/H160),"0")</f>
        <v>0.54545454545454541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71.428571428571431</v>
      </c>
      <c r="Y169" s="543">
        <f>IFERROR(Y160/H160,"0")+IFERROR(Y161/H161,"0")+IFERROR(Y162/H162,"0")+IFERROR(Y163/H163,"0")+IFERROR(Y164/H164,"0")+IFERROR(Y165/H165,"0")+IFERROR(Y166/H166,"0")+IFERROR(Y167/H167,"0")+IFERROR(Y168/H168,"0")</f>
        <v>72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0.64944000000000002</v>
      </c>
      <c r="AA169" s="544"/>
      <c r="AB169" s="544"/>
      <c r="AC169" s="544"/>
    </row>
    <row r="170" spans="1:68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300</v>
      </c>
      <c r="Y170" s="543">
        <f>IFERROR(SUM(Y160:Y168),"0")</f>
        <v>302.40000000000003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0</v>
      </c>
      <c r="Y201" s="543">
        <f>IFERROR(Y193/H193,"0")+IFERROR(Y194/H194,"0")+IFERROR(Y195/H195,"0")+IFERROR(Y196/H196,"0")+IFERROR(Y197/H197,"0")+IFERROR(Y198/H198,"0")+IFERROR(Y199/H199,"0")+IFERROR(Y200/H200,"0")</f>
        <v>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4"/>
      <c r="AB201" s="544"/>
      <c r="AC201" s="544"/>
    </row>
    <row r="202" spans="1:68" hidden="1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0</v>
      </c>
      <c r="Y202" s="543">
        <f>IFERROR(SUM(Y193:Y200),"0")</f>
        <v>0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0</v>
      </c>
      <c r="Y207" s="54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72</v>
      </c>
      <c r="Y209" s="542">
        <f t="shared" si="21"/>
        <v>72</v>
      </c>
      <c r="Z209" s="36">
        <f t="shared" si="26"/>
        <v>0.1953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79.560000000000016</v>
      </c>
      <c r="BN209" s="64">
        <f t="shared" si="23"/>
        <v>79.560000000000016</v>
      </c>
      <c r="BO209" s="64">
        <f t="shared" si="24"/>
        <v>0.16483516483516486</v>
      </c>
      <c r="BP209" s="64">
        <f t="shared" si="25"/>
        <v>0.16483516483516486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30</v>
      </c>
      <c r="Y213" s="543">
        <f>IFERROR(Y204/H204,"0")+IFERROR(Y205/H205,"0")+IFERROR(Y206/H206,"0")+IFERROR(Y207/H207,"0")+IFERROR(Y208/H208,"0")+IFERROR(Y209/H209,"0")+IFERROR(Y210/H210,"0")+IFERROR(Y211/H211,"0")+IFERROR(Y212/H212,"0")</f>
        <v>30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0.1953</v>
      </c>
      <c r="AA213" s="544"/>
      <c r="AB213" s="544"/>
      <c r="AC213" s="544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72</v>
      </c>
      <c r="Y214" s="543">
        <f>IFERROR(SUM(Y204:Y212),"0")</f>
        <v>72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hidden="1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50</v>
      </c>
      <c r="Y296" s="542">
        <f t="shared" ref="Y296:Y302" si="33">IFERROR(IF(X296="",0,CEILING((X296/$H296),1)*$H296),"")</f>
        <v>50.400000000000006</v>
      </c>
      <c r="Z296" s="36">
        <f>IFERROR(IF(Y296=0,"",ROUNDUP(Y296/H296,0)*0.00902),"")</f>
        <v>0.10824</v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53.214285714285715</v>
      </c>
      <c r="BN296" s="64">
        <f t="shared" ref="BN296:BN302" si="35">IFERROR(Y296*I296/H296,"0")</f>
        <v>53.64</v>
      </c>
      <c r="BO296" s="64">
        <f t="shared" ref="BO296:BO302" si="36">IFERROR(1/J296*(X296/H296),"0")</f>
        <v>9.0187590187590191E-2</v>
      </c>
      <c r="BP296" s="64">
        <f t="shared" ref="BP296:BP302" si="37">IFERROR(1/J296*(Y296/H296),"0")</f>
        <v>9.0909090909090912E-2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11.904761904761905</v>
      </c>
      <c r="Y303" s="543">
        <f>IFERROR(Y296/H296,"0")+IFERROR(Y297/H297,"0")+IFERROR(Y298/H298,"0")+IFERROR(Y299/H299,"0")+IFERROR(Y300/H300,"0")+IFERROR(Y301/H301,"0")+IFERROR(Y302/H302,"0")</f>
        <v>12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0.10824</v>
      </c>
      <c r="AA303" s="544"/>
      <c r="AB303" s="544"/>
      <c r="AC303" s="544"/>
    </row>
    <row r="304" spans="1:68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50</v>
      </c>
      <c r="Y304" s="543">
        <f>IFERROR(SUM(Y296:Y302),"0")</f>
        <v>50.400000000000006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100</v>
      </c>
      <c r="Y314" s="542">
        <f>IFERROR(IF(X314="",0,CEILING((X314/$H314),1)*$H314),"")</f>
        <v>100.80000000000001</v>
      </c>
      <c r="Z314" s="36">
        <f>IFERROR(IF(Y314=0,"",ROUNDUP(Y314/H314,0)*0.01898),"")</f>
        <v>0.22776000000000002</v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106.17857142857143</v>
      </c>
      <c r="BN314" s="64">
        <f>IFERROR(Y314*I314/H314,"0")</f>
        <v>107.02800000000001</v>
      </c>
      <c r="BO314" s="64">
        <f>IFERROR(1/J314*(X314/H314),"0")</f>
        <v>0.18601190476190477</v>
      </c>
      <c r="BP314" s="64">
        <f>IFERROR(1/J314*(Y314/H314),"0")</f>
        <v>0.1875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200</v>
      </c>
      <c r="Y315" s="542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hidden="1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37.545787545787547</v>
      </c>
      <c r="Y317" s="543">
        <f>IFERROR(Y314/H314,"0")+IFERROR(Y315/H315,"0")+IFERROR(Y316/H316,"0")</f>
        <v>38</v>
      </c>
      <c r="Z317" s="543">
        <f>IFERROR(IF(Z314="",0,Z314),"0")+IFERROR(IF(Z315="",0,Z315),"0")+IFERROR(IF(Z316="",0,Z316),"0")</f>
        <v>0.7212400000000001</v>
      </c>
      <c r="AA317" s="544"/>
      <c r="AB317" s="544"/>
      <c r="AC317" s="544"/>
    </row>
    <row r="318" spans="1:68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300</v>
      </c>
      <c r="Y318" s="543">
        <f>IFERROR(SUM(Y314:Y316),"0")</f>
        <v>303.60000000000002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hidden="1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hidden="1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hidden="1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hidden="1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1500</v>
      </c>
      <c r="Y342" s="542">
        <f t="shared" ref="Y342:Y348" si="38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1548</v>
      </c>
      <c r="BN342" s="64">
        <f t="shared" ref="BN342:BN348" si="40">IFERROR(Y342*I342/H342,"0")</f>
        <v>1548</v>
      </c>
      <c r="BO342" s="64">
        <f t="shared" ref="BO342:BO348" si="41">IFERROR(1/J342*(X342/H342),"0")</f>
        <v>2.083333333333333</v>
      </c>
      <c r="BP342" s="64">
        <f t="shared" ref="BP342:BP348" si="42">IFERROR(1/J342*(Y342/H342),"0")</f>
        <v>2.083333333333333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1000</v>
      </c>
      <c r="Y343" s="542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hidden="1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0</v>
      </c>
      <c r="Y344" s="542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1500</v>
      </c>
      <c r="Y345" s="542">
        <f t="shared" si="38"/>
        <v>1500</v>
      </c>
      <c r="Z345" s="36">
        <f>IFERROR(IF(Y345=0,"",ROUNDUP(Y345/H345,0)*0.02175),"")</f>
        <v>2.1749999999999998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1548</v>
      </c>
      <c r="BN345" s="64">
        <f t="shared" si="40"/>
        <v>1548</v>
      </c>
      <c r="BO345" s="64">
        <f t="shared" si="41"/>
        <v>2.083333333333333</v>
      </c>
      <c r="BP345" s="64">
        <f t="shared" si="42"/>
        <v>2.083333333333333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266.66666666666669</v>
      </c>
      <c r="Y349" s="543">
        <f>IFERROR(Y342/H342,"0")+IFERROR(Y343/H343,"0")+IFERROR(Y344/H344,"0")+IFERROR(Y345/H345,"0")+IFERROR(Y346/H346,"0")+IFERROR(Y347/H347,"0")+IFERROR(Y348/H348,"0")</f>
        <v>267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5.8072499999999998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4000</v>
      </c>
      <c r="Y350" s="543">
        <f>IFERROR(SUM(Y342:Y348),"0")</f>
        <v>4005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1000</v>
      </c>
      <c r="Y352" s="542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66.666666666666671</v>
      </c>
      <c r="Y354" s="543">
        <f>IFERROR(Y352/H352,"0")+IFERROR(Y353/H353,"0")</f>
        <v>67</v>
      </c>
      <c r="Z354" s="543">
        <f>IFERROR(IF(Z352="",0,Z352),"0")+IFERROR(IF(Z353="",0,Z353),"0")</f>
        <v>1.4572499999999999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1000</v>
      </c>
      <c r="Y355" s="543">
        <f>IFERROR(SUM(Y352:Y353),"0")</f>
        <v>1005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200</v>
      </c>
      <c r="Y358" s="542">
        <f>IFERROR(IF(X358="",0,CEILING((X358/$H358),1)*$H358),"")</f>
        <v>207</v>
      </c>
      <c r="Z358" s="36">
        <f>IFERROR(IF(Y358=0,"",ROUNDUP(Y358/H358,0)*0.01898),"")</f>
        <v>0.43653999999999998</v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211.53333333333333</v>
      </c>
      <c r="BN358" s="64">
        <f>IFERROR(Y358*I358/H358,"0")</f>
        <v>218.93700000000001</v>
      </c>
      <c r="BO358" s="64">
        <f>IFERROR(1/J358*(X358/H358),"0")</f>
        <v>0.34722222222222221</v>
      </c>
      <c r="BP358" s="64">
        <f>IFERROR(1/J358*(Y358/H358),"0")</f>
        <v>0.359375</v>
      </c>
    </row>
    <row r="359" spans="1:68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22.222222222222221</v>
      </c>
      <c r="Y359" s="543">
        <f>IFERROR(Y357/H357,"0")+IFERROR(Y358/H358,"0")</f>
        <v>23</v>
      </c>
      <c r="Z359" s="543">
        <f>IFERROR(IF(Z357="",0,Z357),"0")+IFERROR(IF(Z358="",0,Z358),"0")</f>
        <v>0.43653999999999998</v>
      </c>
      <c r="AA359" s="544"/>
      <c r="AB359" s="544"/>
      <c r="AC359" s="544"/>
    </row>
    <row r="360" spans="1:68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200</v>
      </c>
      <c r="Y360" s="543">
        <f>IFERROR(SUM(Y357:Y358),"0")</f>
        <v>207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250</v>
      </c>
      <c r="Y362" s="542">
        <f>IFERROR(IF(X362="",0,CEILING((X362/$H362),1)*$H362),"")</f>
        <v>252</v>
      </c>
      <c r="Z362" s="36">
        <f>IFERROR(IF(Y362=0,"",ROUNDUP(Y362/H362,0)*0.01898),"")</f>
        <v>0.53144000000000002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264.41666666666669</v>
      </c>
      <c r="BN362" s="64">
        <f>IFERROR(Y362*I362/H362,"0")</f>
        <v>266.53199999999998</v>
      </c>
      <c r="BO362" s="64">
        <f>IFERROR(1/J362*(X362/H362),"0")</f>
        <v>0.43402777777777779</v>
      </c>
      <c r="BP362" s="64">
        <f>IFERROR(1/J362*(Y362/H362),"0")</f>
        <v>0.4375</v>
      </c>
    </row>
    <row r="363" spans="1:68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27.777777777777779</v>
      </c>
      <c r="Y363" s="543">
        <f>IFERROR(Y362/H362,"0")</f>
        <v>28</v>
      </c>
      <c r="Z363" s="543">
        <f>IFERROR(IF(Z362="",0,Z362),"0")</f>
        <v>0.53144000000000002</v>
      </c>
      <c r="AA363" s="544"/>
      <c r="AB363" s="544"/>
      <c r="AC363" s="544"/>
    </row>
    <row r="364" spans="1:68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250</v>
      </c>
      <c r="Y364" s="543">
        <f>IFERROR(SUM(Y362:Y362),"0")</f>
        <v>252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100</v>
      </c>
      <c r="Y373" s="542">
        <f>IFERROR(IF(X373="",0,CEILING((X373/$H373),1)*$H373),"")</f>
        <v>100.74</v>
      </c>
      <c r="Z373" s="36">
        <f>IFERROR(IF(Y373=0,"",ROUNDUP(Y373/H373,0)*0.00902),"")</f>
        <v>0.20746000000000001</v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106.16438356164385</v>
      </c>
      <c r="BN373" s="64">
        <f>IFERROR(Y373*I373/H373,"0")</f>
        <v>106.95</v>
      </c>
      <c r="BO373" s="64">
        <f>IFERROR(1/J373*(X373/H373),"0")</f>
        <v>0.17296250172962502</v>
      </c>
      <c r="BP373" s="64">
        <f>IFERROR(1/J373*(Y373/H373),"0")</f>
        <v>0.17424242424242425</v>
      </c>
    </row>
    <row r="374" spans="1:68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22.831050228310502</v>
      </c>
      <c r="Y374" s="543">
        <f>IFERROR(Y373/H373,"0")</f>
        <v>23</v>
      </c>
      <c r="Z374" s="543">
        <f>IFERROR(IF(Z373="",0,Z373),"0")</f>
        <v>0.20746000000000001</v>
      </c>
      <c r="AA374" s="544"/>
      <c r="AB374" s="544"/>
      <c r="AC374" s="544"/>
    </row>
    <row r="375" spans="1:68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100</v>
      </c>
      <c r="Y375" s="543">
        <f>IFERROR(SUM(Y373:Y373),"0")</f>
        <v>100.74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100</v>
      </c>
      <c r="Y377" s="542">
        <f>IFERROR(IF(X377="",0,CEILING((X377/$H377),1)*$H377),"")</f>
        <v>108</v>
      </c>
      <c r="Z377" s="36">
        <f>IFERROR(IF(Y377=0,"",ROUNDUP(Y377/H377,0)*0.01898),"")</f>
        <v>0.22776000000000002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105.76666666666667</v>
      </c>
      <c r="BN377" s="64">
        <f>IFERROR(Y377*I377/H377,"0")</f>
        <v>114.22799999999999</v>
      </c>
      <c r="BO377" s="64">
        <f>IFERROR(1/J377*(X377/H377),"0")</f>
        <v>0.1736111111111111</v>
      </c>
      <c r="BP377" s="64">
        <f>IFERROR(1/J377*(Y377/H377),"0")</f>
        <v>0.1875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11.111111111111111</v>
      </c>
      <c r="Y379" s="543">
        <f>IFERROR(Y377/H377,"0")+IFERROR(Y378/H378,"0")</f>
        <v>12</v>
      </c>
      <c r="Z379" s="543">
        <f>IFERROR(IF(Z377="",0,Z377),"0")+IFERROR(IF(Z378="",0,Z378),"0")</f>
        <v>0.22776000000000002</v>
      </c>
      <c r="AA379" s="544"/>
      <c r="AB379" s="544"/>
      <c r="AC379" s="544"/>
    </row>
    <row r="380" spans="1:68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100</v>
      </c>
      <c r="Y380" s="543">
        <f>IFERROR(SUM(Y377:Y378),"0")</f>
        <v>108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300</v>
      </c>
      <c r="Y388" s="542">
        <f t="shared" ref="Y388:Y396" si="43">IFERROR(IF(X388="",0,CEILING((X388/$H388),1)*$H388),"")</f>
        <v>302.40000000000003</v>
      </c>
      <c r="Z388" s="36">
        <f>IFERROR(IF(Y388=0,"",ROUNDUP(Y388/H388,0)*0.00902),"")</f>
        <v>0.50512000000000001</v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311.66666666666663</v>
      </c>
      <c r="BN388" s="64">
        <f t="shared" ref="BN388:BN396" si="45">IFERROR(Y388*I388/H388,"0")</f>
        <v>314.16000000000003</v>
      </c>
      <c r="BO388" s="64">
        <f t="shared" ref="BO388:BO396" si="46">IFERROR(1/J388*(X388/H388),"0")</f>
        <v>0.42087542087542085</v>
      </c>
      <c r="BP388" s="64">
        <f t="shared" ref="BP388:BP396" si="47">IFERROR(1/J388*(Y388/H388),"0")</f>
        <v>0.42424242424242425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250</v>
      </c>
      <c r="Y391" s="542">
        <f t="shared" si="43"/>
        <v>253.8</v>
      </c>
      <c r="Z391" s="36">
        <f>IFERROR(IF(Y391=0,"",ROUNDUP(Y391/H391,0)*0.00902),"")</f>
        <v>0.42393999999999998</v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259.72222222222223</v>
      </c>
      <c r="BN391" s="64">
        <f t="shared" si="45"/>
        <v>263.67</v>
      </c>
      <c r="BO391" s="64">
        <f t="shared" si="46"/>
        <v>0.35072951739618402</v>
      </c>
      <c r="BP391" s="64">
        <f t="shared" si="47"/>
        <v>0.35606060606060608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hidden="1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17.5</v>
      </c>
      <c r="Y396" s="542">
        <f t="shared" si="43"/>
        <v>18.900000000000002</v>
      </c>
      <c r="Z396" s="36">
        <f>IFERROR(IF(Y396=0,"",ROUNDUP(Y396/H396,0)*0.00502),"")</f>
        <v>4.5179999999999998E-2</v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18.583333333333332</v>
      </c>
      <c r="BN396" s="64">
        <f t="shared" si="45"/>
        <v>20.07</v>
      </c>
      <c r="BO396" s="64">
        <f t="shared" si="46"/>
        <v>3.5612535612535613E-2</v>
      </c>
      <c r="BP396" s="64">
        <f t="shared" si="47"/>
        <v>3.8461538461538464E-2</v>
      </c>
    </row>
    <row r="397" spans="1:68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110.18518518518518</v>
      </c>
      <c r="Y397" s="543">
        <f>IFERROR(Y388/H388,"0")+IFERROR(Y389/H389,"0")+IFERROR(Y390/H390,"0")+IFERROR(Y391/H391,"0")+IFERROR(Y392/H392,"0")+IFERROR(Y393/H393,"0")+IFERROR(Y394/H394,"0")+IFERROR(Y395/H395,"0")+IFERROR(Y396/H396,"0")</f>
        <v>112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0.97423999999999999</v>
      </c>
      <c r="AA397" s="544"/>
      <c r="AB397" s="544"/>
      <c r="AC397" s="544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567.5</v>
      </c>
      <c r="Y398" s="543">
        <f>IFERROR(SUM(Y388:Y396),"0")</f>
        <v>575.1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17.5</v>
      </c>
      <c r="Y413" s="542">
        <f>IFERROR(IF(X413="",0,CEILING((X413/$H413),1)*$H413),"")</f>
        <v>18.900000000000002</v>
      </c>
      <c r="Z413" s="36">
        <f>IFERROR(IF(Y413=0,"",ROUNDUP(Y413/H413,0)*0.00502),"")</f>
        <v>4.5179999999999998E-2</v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18.583333333333332</v>
      </c>
      <c r="BN413" s="64">
        <f>IFERROR(Y413*I413/H413,"0")</f>
        <v>20.07</v>
      </c>
      <c r="BO413" s="64">
        <f>IFERROR(1/J413*(X413/H413),"0")</f>
        <v>3.5612535612535613E-2</v>
      </c>
      <c r="BP413" s="64">
        <f>IFERROR(1/J413*(Y413/H413),"0")</f>
        <v>3.8461538461538464E-2</v>
      </c>
    </row>
    <row r="414" spans="1:68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8.3333333333333321</v>
      </c>
      <c r="Y414" s="543">
        <f>IFERROR(Y410/H410,"0")+IFERROR(Y411/H411,"0")+IFERROR(Y412/H412,"0")+IFERROR(Y413/H413,"0")</f>
        <v>9</v>
      </c>
      <c r="Z414" s="543">
        <f>IFERROR(IF(Z410="",0,Z410),"0")+IFERROR(IF(Z411="",0,Z411),"0")+IFERROR(IF(Z412="",0,Z412),"0")+IFERROR(IF(Z413="",0,Z413),"0")</f>
        <v>4.5179999999999998E-2</v>
      </c>
      <c r="AA414" s="544"/>
      <c r="AB414" s="544"/>
      <c r="AC414" s="544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17.5</v>
      </c>
      <c r="Y415" s="543">
        <f>IFERROR(SUM(Y410:Y413),"0")</f>
        <v>18.900000000000002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hidden="1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hidden="1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hidden="1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4301012145</v>
      </c>
      <c r="D431" s="551">
        <v>4607091383522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99" t="s">
        <v>657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4301011376</v>
      </c>
      <c r="D432" s="551">
        <v>4680115885226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200</v>
      </c>
      <c r="Y434" s="542">
        <f t="shared" si="48"/>
        <v>200.64000000000001</v>
      </c>
      <c r="Z434" s="36">
        <f t="shared" si="49"/>
        <v>0.45448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213.63636363636363</v>
      </c>
      <c r="BN434" s="64">
        <f t="shared" si="51"/>
        <v>214.32</v>
      </c>
      <c r="BO434" s="64">
        <f t="shared" si="52"/>
        <v>0.36421911421911418</v>
      </c>
      <c r="BP434" s="64">
        <f t="shared" si="53"/>
        <v>0.36538461538461542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37.878787878787875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38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0.45448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200</v>
      </c>
      <c r="Y441" s="543">
        <f>IFERROR(SUM(Y429:Y439),"0")</f>
        <v>200.64000000000001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300</v>
      </c>
      <c r="Y443" s="542">
        <f>IFERROR(IF(X443="",0,CEILING((X443/$H443),1)*$H443),"")</f>
        <v>300.96000000000004</v>
      </c>
      <c r="Z443" s="36">
        <f>IFERROR(IF(Y443=0,"",ROUNDUP(Y443/H443,0)*0.01196),"")</f>
        <v>0.68171999999999999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320.45454545454544</v>
      </c>
      <c r="BN443" s="64">
        <f>IFERROR(Y443*I443/H443,"0")</f>
        <v>321.48</v>
      </c>
      <c r="BO443" s="64">
        <f>IFERROR(1/J443*(X443/H443),"0")</f>
        <v>0.54632867132867136</v>
      </c>
      <c r="BP443" s="64">
        <f>IFERROR(1/J443*(Y443/H443),"0")</f>
        <v>0.54807692307692313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56.818181818181813</v>
      </c>
      <c r="Y446" s="543">
        <f>IFERROR(Y443/H443,"0")+IFERROR(Y444/H444,"0")+IFERROR(Y445/H445,"0")</f>
        <v>57.000000000000007</v>
      </c>
      <c r="Z446" s="543">
        <f>IFERROR(IF(Z443="",0,Z443),"0")+IFERROR(IF(Z444="",0,Z444),"0")+IFERROR(IF(Z445="",0,Z445),"0")</f>
        <v>0.68171999999999999</v>
      </c>
      <c r="AA446" s="544"/>
      <c r="AB446" s="544"/>
      <c r="AC446" s="544"/>
    </row>
    <row r="447" spans="1:68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300</v>
      </c>
      <c r="Y447" s="543">
        <f>IFERROR(SUM(Y443:Y445),"0")</f>
        <v>300.96000000000004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hidden="1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hidden="1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0</v>
      </c>
      <c r="Y450" s="542">
        <f t="shared" si="54"/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150</v>
      </c>
      <c r="Y451" s="542">
        <f t="shared" si="54"/>
        <v>153.12</v>
      </c>
      <c r="Z451" s="36">
        <f>IFERROR(IF(Y451=0,"",ROUNDUP(Y451/H451,0)*0.01196),"")</f>
        <v>0.34683999999999998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160.22727272727272</v>
      </c>
      <c r="BN451" s="64">
        <f t="shared" si="56"/>
        <v>163.56</v>
      </c>
      <c r="BO451" s="64">
        <f t="shared" si="57"/>
        <v>0.27316433566433568</v>
      </c>
      <c r="BP451" s="64">
        <f t="shared" si="58"/>
        <v>0.27884615384615385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28.409090909090907</v>
      </c>
      <c r="Y455" s="543">
        <f>IFERROR(Y449/H449,"0")+IFERROR(Y450/H450,"0")+IFERROR(Y451/H451,"0")+IFERROR(Y452/H452,"0")+IFERROR(Y453/H453,"0")+IFERROR(Y454/H454,"0")</f>
        <v>29</v>
      </c>
      <c r="Z455" s="543">
        <f>IFERROR(IF(Z449="",0,Z449),"0")+IFERROR(IF(Z450="",0,Z450),"0")+IFERROR(IF(Z451="",0,Z451),"0")+IFERROR(IF(Z452="",0,Z452),"0")+IFERROR(IF(Z453="",0,Z453),"0")+IFERROR(IF(Z454="",0,Z454),"0")</f>
        <v>0.34683999999999998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150</v>
      </c>
      <c r="Y456" s="543">
        <f>IFERROR(SUM(Y449:Y454),"0")</f>
        <v>153.12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100</v>
      </c>
      <c r="Y479" s="542">
        <f>IFERROR(IF(X479="",0,CEILING((X479/$H479),1)*$H479),"")</f>
        <v>100.80000000000001</v>
      </c>
      <c r="Z479" s="36">
        <f>IFERROR(IF(Y479=0,"",ROUNDUP(Y479/H479,0)*0.00902),"")</f>
        <v>0.21648000000000001</v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106.42857142857143</v>
      </c>
      <c r="BN479" s="64">
        <f>IFERROR(Y479*I479/H479,"0")</f>
        <v>107.28</v>
      </c>
      <c r="BO479" s="64">
        <f>IFERROR(1/J479*(X479/H479),"0")</f>
        <v>0.18037518037518038</v>
      </c>
      <c r="BP479" s="64">
        <f>IFERROR(1/J479*(Y479/H479),"0")</f>
        <v>0.18181818181818182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150</v>
      </c>
      <c r="Y480" s="542">
        <f>IFERROR(IF(X480="",0,CEILING((X480/$H480),1)*$H480),"")</f>
        <v>151.20000000000002</v>
      </c>
      <c r="Z480" s="36">
        <f>IFERROR(IF(Y480=0,"",ROUNDUP(Y480/H480,0)*0.00902),"")</f>
        <v>0.32472000000000001</v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159.64285714285714</v>
      </c>
      <c r="BN480" s="64">
        <f>IFERROR(Y480*I480/H480,"0")</f>
        <v>160.91999999999999</v>
      </c>
      <c r="BO480" s="64">
        <f>IFERROR(1/J480*(X480/H480),"0")</f>
        <v>0.27056277056277056</v>
      </c>
      <c r="BP480" s="64">
        <f>IFERROR(1/J480*(Y480/H480),"0")</f>
        <v>0.27272727272727271</v>
      </c>
    </row>
    <row r="481" spans="1:68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59.523809523809526</v>
      </c>
      <c r="Y481" s="543">
        <f>IFERROR(Y479/H479,"0")+IFERROR(Y480/H480,"0")</f>
        <v>60</v>
      </c>
      <c r="Z481" s="543">
        <f>IFERROR(IF(Z479="",0,Z479),"0")+IFERROR(IF(Z480="",0,Z480),"0")</f>
        <v>0.54120000000000001</v>
      </c>
      <c r="AA481" s="544"/>
      <c r="AB481" s="544"/>
      <c r="AC481" s="544"/>
    </row>
    <row r="482" spans="1:68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250</v>
      </c>
      <c r="Y482" s="543">
        <f>IFERROR(SUM(Y479:Y480),"0")</f>
        <v>252.00000000000003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hidden="1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8345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8411.76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8706.5172947245537</v>
      </c>
      <c r="Y498" s="543">
        <f>IFERROR(SUM(BN22:BN494),"0")</f>
        <v>8776.6439999999984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13</v>
      </c>
      <c r="Y499" s="38">
        <f>ROUNDUP(SUM(BP22:BP494),0)</f>
        <v>13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9031.5172947245537</v>
      </c>
      <c r="Y500" s="543">
        <f>GrossWeightTotalR+PalletQtyTotalR*25</f>
        <v>9101.6439999999984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950.66102889162244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960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14.462120000000001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0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86.4</v>
      </c>
      <c r="E507" s="46">
        <f>IFERROR(Y87*1,"0")+IFERROR(Y88*1,"0")+IFERROR(Y89*1,"0")+IFERROR(Y93*1,"0")+IFERROR(Y94*1,"0")+IFERROR(Y95*1,"0")+IFERROR(Y96*1,"0")</f>
        <v>310.5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108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302.40000000000003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72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354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5469</v>
      </c>
      <c r="U507" s="46">
        <f>IFERROR(Y367*1,"0")+IFERROR(Y368*1,"0")+IFERROR(Y369*1,"0")+IFERROR(Y373*1,"0")+IFERROR(Y377*1,"0")+IFERROR(Y378*1,"0")+IFERROR(Y382*1,"0")</f>
        <v>208.74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575.1</v>
      </c>
      <c r="W507" s="46">
        <f>IFERROR(Y406*1,"0")+IFERROR(Y410*1,"0")+IFERROR(Y411*1,"0")+IFERROR(Y412*1,"0")+IFERROR(Y413*1,"0")</f>
        <v>18.900000000000002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654.72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252.00000000000003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0,00"/>
        <filter val="108,00"/>
        <filter val="11,11"/>
        <filter val="11,90"/>
        <filter val="110,19"/>
        <filter val="13"/>
        <filter val="150,00"/>
        <filter val="17,50"/>
        <filter val="200,00"/>
        <filter val="22,22"/>
        <filter val="22,83"/>
        <filter val="250,00"/>
        <filter val="266,67"/>
        <filter val="27,78"/>
        <filter val="28,41"/>
        <filter val="30,00"/>
        <filter val="300,00"/>
        <filter val="308,00"/>
        <filter val="37,55"/>
        <filter val="37,88"/>
        <filter val="4 000,00"/>
        <filter val="50,00"/>
        <filter val="56,82"/>
        <filter val="567,50"/>
        <filter val="59,52"/>
        <filter val="64,69"/>
        <filter val="66,67"/>
        <filter val="7,41"/>
        <filter val="71,43"/>
        <filter val="72,00"/>
        <filter val="8 345,00"/>
        <filter val="8 706,52"/>
        <filter val="8,33"/>
        <filter val="80,00"/>
        <filter val="9 031,52"/>
        <filter val="9,26"/>
        <filter val="950,66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2025-09-26T11:43:02Z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