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ПОКОМ КИ филиалы\Донецк\"/>
    </mc:Choice>
  </mc:AlternateContent>
  <xr:revisionPtr revIDLastSave="0" documentId="13_ncr:1_{11297C72-0C54-4FE7-9090-C597B7CD05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6" i="1"/>
  <c r="R5" i="1" l="1"/>
  <c r="U95" i="1"/>
  <c r="U96" i="1"/>
  <c r="AK96" i="1" s="1"/>
  <c r="U97" i="1"/>
  <c r="U98" i="1"/>
  <c r="AK98" i="1" s="1"/>
  <c r="U99" i="1"/>
  <c r="U100" i="1"/>
  <c r="AK100" i="1" s="1"/>
  <c r="U101" i="1"/>
  <c r="U94" i="1"/>
  <c r="U7" i="1"/>
  <c r="U14" i="1"/>
  <c r="AK14" i="1" s="1"/>
  <c r="U18" i="1"/>
  <c r="AK18" i="1" s="1"/>
  <c r="U19" i="1"/>
  <c r="AK19" i="1" s="1"/>
  <c r="U21" i="1"/>
  <c r="U22" i="1"/>
  <c r="AK22" i="1" s="1"/>
  <c r="U25" i="1"/>
  <c r="AK25" i="1" s="1"/>
  <c r="U26" i="1"/>
  <c r="AK26" i="1" s="1"/>
  <c r="U28" i="1"/>
  <c r="AK28" i="1" s="1"/>
  <c r="U29" i="1"/>
  <c r="AK29" i="1" s="1"/>
  <c r="U30" i="1"/>
  <c r="AK30" i="1" s="1"/>
  <c r="U31" i="1"/>
  <c r="AK31" i="1" s="1"/>
  <c r="U32" i="1"/>
  <c r="AK32" i="1" s="1"/>
  <c r="U34" i="1"/>
  <c r="AK34" i="1" s="1"/>
  <c r="U36" i="1"/>
  <c r="AK36" i="1" s="1"/>
  <c r="U38" i="1"/>
  <c r="AK38" i="1" s="1"/>
  <c r="U39" i="1"/>
  <c r="U46" i="1"/>
  <c r="AK46" i="1" s="1"/>
  <c r="U50" i="1"/>
  <c r="AK50" i="1" s="1"/>
  <c r="U52" i="1"/>
  <c r="AK52" i="1" s="1"/>
  <c r="U53" i="1"/>
  <c r="AK53" i="1" s="1"/>
  <c r="U54" i="1"/>
  <c r="AK54" i="1" s="1"/>
  <c r="U55" i="1"/>
  <c r="U57" i="1"/>
  <c r="AK57" i="1" s="1"/>
  <c r="U61" i="1"/>
  <c r="U63" i="1"/>
  <c r="AK63" i="1" s="1"/>
  <c r="U64" i="1"/>
  <c r="AK64" i="1" s="1"/>
  <c r="U65" i="1"/>
  <c r="AK65" i="1" s="1"/>
  <c r="U66" i="1"/>
  <c r="AK66" i="1" s="1"/>
  <c r="U68" i="1"/>
  <c r="AK68" i="1" s="1"/>
  <c r="U70" i="1"/>
  <c r="AK70" i="1" s="1"/>
  <c r="U71" i="1"/>
  <c r="AK71" i="1" s="1"/>
  <c r="U72" i="1"/>
  <c r="AK72" i="1" s="1"/>
  <c r="U74" i="1"/>
  <c r="AK74" i="1" s="1"/>
  <c r="U75" i="1"/>
  <c r="U77" i="1"/>
  <c r="AK77" i="1" s="1"/>
  <c r="U78" i="1"/>
  <c r="AK78" i="1" s="1"/>
  <c r="U79" i="1"/>
  <c r="AK79" i="1" s="1"/>
  <c r="U80" i="1"/>
  <c r="AK80" i="1" s="1"/>
  <c r="U81" i="1"/>
  <c r="AK81" i="1" s="1"/>
  <c r="U88" i="1"/>
  <c r="AK88" i="1" s="1"/>
  <c r="U90" i="1"/>
  <c r="AK90" i="1" s="1"/>
  <c r="U91" i="1"/>
  <c r="AK91" i="1" s="1"/>
  <c r="AK92" i="1"/>
  <c r="AK93" i="1"/>
  <c r="AK94" i="1"/>
  <c r="AK97" i="1"/>
  <c r="AK99" i="1"/>
  <c r="AK101" i="1"/>
  <c r="U102" i="1"/>
  <c r="AK102" i="1" s="1"/>
  <c r="U103" i="1"/>
  <c r="U104" i="1"/>
  <c r="AK104" i="1" s="1"/>
  <c r="U6" i="1"/>
  <c r="AK6" i="1" s="1"/>
  <c r="AK7" i="1"/>
  <c r="AK21" i="1"/>
  <c r="AK39" i="1"/>
  <c r="AK55" i="1"/>
  <c r="AK61" i="1"/>
  <c r="AK75" i="1"/>
  <c r="AK83" i="1"/>
  <c r="AK95" i="1"/>
  <c r="AK103" i="1"/>
  <c r="S104" i="1" l="1"/>
  <c r="S103" i="1"/>
  <c r="X103" i="1" s="1"/>
  <c r="S102" i="1"/>
  <c r="Y102" i="1" l="1"/>
  <c r="X102" i="1"/>
  <c r="Y104" i="1"/>
  <c r="X104" i="1"/>
  <c r="Y103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2" i="1"/>
  <c r="I60" i="1"/>
  <c r="I59" i="1"/>
  <c r="I58" i="1"/>
  <c r="I57" i="1"/>
  <c r="I56" i="1"/>
  <c r="I55" i="1"/>
  <c r="I54" i="1"/>
  <c r="I52" i="1"/>
  <c r="I51" i="1"/>
  <c r="I50" i="1"/>
  <c r="I49" i="1"/>
  <c r="I48" i="1"/>
  <c r="I47" i="1"/>
  <c r="I46" i="1"/>
  <c r="I45" i="1"/>
  <c r="I44" i="1"/>
  <c r="I42" i="1"/>
  <c r="I41" i="1"/>
  <c r="I40" i="1"/>
  <c r="I39" i="1"/>
  <c r="I38" i="1"/>
  <c r="I37" i="1"/>
  <c r="I36" i="1"/>
  <c r="I35" i="1"/>
  <c r="I34" i="1"/>
  <c r="I32" i="1"/>
  <c r="I31" i="1"/>
  <c r="I30" i="1"/>
  <c r="I29" i="1"/>
  <c r="I28" i="1"/>
  <c r="I27" i="1"/>
  <c r="I26" i="1"/>
  <c r="I25" i="1"/>
  <c r="I24" i="1"/>
  <c r="I23" i="1"/>
  <c r="I22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S94" i="1"/>
  <c r="X94" i="1" s="1"/>
  <c r="S95" i="1"/>
  <c r="X95" i="1" s="1"/>
  <c r="S96" i="1"/>
  <c r="X96" i="1" s="1"/>
  <c r="S97" i="1"/>
  <c r="X97" i="1" s="1"/>
  <c r="S98" i="1"/>
  <c r="X98" i="1" s="1"/>
  <c r="S99" i="1"/>
  <c r="X99" i="1" s="1"/>
  <c r="S100" i="1"/>
  <c r="X100" i="1" s="1"/>
  <c r="S101" i="1"/>
  <c r="X101" i="1" s="1"/>
  <c r="Y100" i="1" l="1"/>
  <c r="Y96" i="1"/>
  <c r="Y98" i="1"/>
  <c r="Y94" i="1"/>
  <c r="Y101" i="1"/>
  <c r="Y99" i="1"/>
  <c r="Y97" i="1"/>
  <c r="Y95" i="1"/>
  <c r="M93" i="1"/>
  <c r="S93" i="1" s="1"/>
  <c r="L93" i="1"/>
  <c r="M92" i="1"/>
  <c r="S92" i="1" s="1"/>
  <c r="L92" i="1"/>
  <c r="M91" i="1"/>
  <c r="S91" i="1" s="1"/>
  <c r="L91" i="1"/>
  <c r="M90" i="1"/>
  <c r="S90" i="1" s="1"/>
  <c r="L90" i="1"/>
  <c r="M89" i="1"/>
  <c r="S89" i="1" s="1"/>
  <c r="L89" i="1"/>
  <c r="M88" i="1"/>
  <c r="S88" i="1" s="1"/>
  <c r="L88" i="1"/>
  <c r="M87" i="1"/>
  <c r="S87" i="1" s="1"/>
  <c r="L87" i="1"/>
  <c r="M86" i="1"/>
  <c r="S86" i="1" s="1"/>
  <c r="L86" i="1"/>
  <c r="M85" i="1"/>
  <c r="S85" i="1" s="1"/>
  <c r="L85" i="1"/>
  <c r="M84" i="1"/>
  <c r="S84" i="1" s="1"/>
  <c r="T84" i="1" s="1"/>
  <c r="L84" i="1"/>
  <c r="M83" i="1"/>
  <c r="S83" i="1" s="1"/>
  <c r="L83" i="1"/>
  <c r="M82" i="1"/>
  <c r="S82" i="1" s="1"/>
  <c r="L82" i="1"/>
  <c r="M81" i="1"/>
  <c r="S81" i="1" s="1"/>
  <c r="L81" i="1"/>
  <c r="M80" i="1"/>
  <c r="S80" i="1" s="1"/>
  <c r="L80" i="1"/>
  <c r="M79" i="1"/>
  <c r="S79" i="1" s="1"/>
  <c r="L79" i="1"/>
  <c r="M78" i="1"/>
  <c r="S78" i="1" s="1"/>
  <c r="X78" i="1" s="1"/>
  <c r="L78" i="1"/>
  <c r="M77" i="1"/>
  <c r="S77" i="1" s="1"/>
  <c r="X77" i="1" s="1"/>
  <c r="L77" i="1"/>
  <c r="E76" i="1"/>
  <c r="M76" i="1" s="1"/>
  <c r="S76" i="1" s="1"/>
  <c r="T76" i="1" s="1"/>
  <c r="M75" i="1"/>
  <c r="S75" i="1" s="1"/>
  <c r="X75" i="1" s="1"/>
  <c r="L75" i="1"/>
  <c r="M74" i="1"/>
  <c r="S74" i="1" s="1"/>
  <c r="X74" i="1" s="1"/>
  <c r="L74" i="1"/>
  <c r="M73" i="1"/>
  <c r="S73" i="1" s="1"/>
  <c r="T73" i="1" s="1"/>
  <c r="L73" i="1"/>
  <c r="M72" i="1"/>
  <c r="S72" i="1" s="1"/>
  <c r="X72" i="1" s="1"/>
  <c r="L72" i="1"/>
  <c r="M71" i="1"/>
  <c r="S71" i="1" s="1"/>
  <c r="X71" i="1" s="1"/>
  <c r="L71" i="1"/>
  <c r="M70" i="1"/>
  <c r="S70" i="1" s="1"/>
  <c r="X70" i="1" s="1"/>
  <c r="L70" i="1"/>
  <c r="M69" i="1"/>
  <c r="S69" i="1" s="1"/>
  <c r="L69" i="1"/>
  <c r="M68" i="1"/>
  <c r="S68" i="1" s="1"/>
  <c r="X68" i="1" s="1"/>
  <c r="L68" i="1"/>
  <c r="M67" i="1"/>
  <c r="S67" i="1" s="1"/>
  <c r="L67" i="1"/>
  <c r="M66" i="1"/>
  <c r="S66" i="1" s="1"/>
  <c r="X66" i="1" s="1"/>
  <c r="L66" i="1"/>
  <c r="M65" i="1"/>
  <c r="S65" i="1" s="1"/>
  <c r="X65" i="1" s="1"/>
  <c r="L65" i="1"/>
  <c r="M64" i="1"/>
  <c r="S64" i="1" s="1"/>
  <c r="L64" i="1"/>
  <c r="M63" i="1"/>
  <c r="S63" i="1" s="1"/>
  <c r="X63" i="1" s="1"/>
  <c r="L63" i="1"/>
  <c r="M62" i="1"/>
  <c r="S62" i="1" s="1"/>
  <c r="L62" i="1"/>
  <c r="M61" i="1"/>
  <c r="S61" i="1" s="1"/>
  <c r="L61" i="1"/>
  <c r="M60" i="1"/>
  <c r="S60" i="1" s="1"/>
  <c r="L60" i="1"/>
  <c r="M59" i="1"/>
  <c r="S59" i="1" s="1"/>
  <c r="L59" i="1"/>
  <c r="M58" i="1"/>
  <c r="S58" i="1" s="1"/>
  <c r="L58" i="1"/>
  <c r="M57" i="1"/>
  <c r="S57" i="1" s="1"/>
  <c r="X57" i="1" s="1"/>
  <c r="L57" i="1"/>
  <c r="M56" i="1"/>
  <c r="S56" i="1" s="1"/>
  <c r="L56" i="1"/>
  <c r="M55" i="1"/>
  <c r="S55" i="1" s="1"/>
  <c r="L55" i="1"/>
  <c r="M54" i="1"/>
  <c r="S54" i="1" s="1"/>
  <c r="L54" i="1"/>
  <c r="M53" i="1"/>
  <c r="S53" i="1" s="1"/>
  <c r="X53" i="1" s="1"/>
  <c r="L53" i="1"/>
  <c r="M52" i="1"/>
  <c r="S52" i="1" s="1"/>
  <c r="X52" i="1" s="1"/>
  <c r="L52" i="1"/>
  <c r="M51" i="1"/>
  <c r="S51" i="1" s="1"/>
  <c r="L51" i="1"/>
  <c r="M50" i="1"/>
  <c r="S50" i="1" s="1"/>
  <c r="X50" i="1" s="1"/>
  <c r="L50" i="1"/>
  <c r="M49" i="1"/>
  <c r="S49" i="1" s="1"/>
  <c r="L49" i="1"/>
  <c r="M48" i="1"/>
  <c r="S48" i="1" s="1"/>
  <c r="L48" i="1"/>
  <c r="M47" i="1"/>
  <c r="S47" i="1" s="1"/>
  <c r="L47" i="1"/>
  <c r="M46" i="1"/>
  <c r="S46" i="1" s="1"/>
  <c r="X46" i="1" s="1"/>
  <c r="L46" i="1"/>
  <c r="M45" i="1"/>
  <c r="S45" i="1" s="1"/>
  <c r="L45" i="1"/>
  <c r="M44" i="1"/>
  <c r="S44" i="1" s="1"/>
  <c r="L44" i="1"/>
  <c r="M43" i="1"/>
  <c r="S43" i="1" s="1"/>
  <c r="L43" i="1"/>
  <c r="M42" i="1"/>
  <c r="S42" i="1" s="1"/>
  <c r="T42" i="1" s="1"/>
  <c r="L42" i="1"/>
  <c r="M41" i="1"/>
  <c r="S41" i="1" s="1"/>
  <c r="L41" i="1"/>
  <c r="M40" i="1"/>
  <c r="S40" i="1" s="1"/>
  <c r="L40" i="1"/>
  <c r="M39" i="1"/>
  <c r="S39" i="1" s="1"/>
  <c r="X39" i="1" s="1"/>
  <c r="L39" i="1"/>
  <c r="M38" i="1"/>
  <c r="S38" i="1" s="1"/>
  <c r="X38" i="1" s="1"/>
  <c r="L38" i="1"/>
  <c r="M37" i="1"/>
  <c r="S37" i="1" s="1"/>
  <c r="L37" i="1"/>
  <c r="M36" i="1"/>
  <c r="S36" i="1" s="1"/>
  <c r="L36" i="1"/>
  <c r="M35" i="1"/>
  <c r="S35" i="1" s="1"/>
  <c r="L35" i="1"/>
  <c r="M34" i="1"/>
  <c r="S34" i="1" s="1"/>
  <c r="X34" i="1" s="1"/>
  <c r="L34" i="1"/>
  <c r="M33" i="1"/>
  <c r="S33" i="1" s="1"/>
  <c r="L33" i="1"/>
  <c r="M32" i="1"/>
  <c r="S32" i="1" s="1"/>
  <c r="L32" i="1"/>
  <c r="M31" i="1"/>
  <c r="S31" i="1" s="1"/>
  <c r="X31" i="1" s="1"/>
  <c r="L31" i="1"/>
  <c r="M30" i="1"/>
  <c r="S30" i="1" s="1"/>
  <c r="L30" i="1"/>
  <c r="M29" i="1"/>
  <c r="S29" i="1" s="1"/>
  <c r="X29" i="1" s="1"/>
  <c r="L29" i="1"/>
  <c r="M28" i="1"/>
  <c r="S28" i="1" s="1"/>
  <c r="L28" i="1"/>
  <c r="M27" i="1"/>
  <c r="S27" i="1" s="1"/>
  <c r="T27" i="1" s="1"/>
  <c r="L27" i="1"/>
  <c r="M26" i="1"/>
  <c r="S26" i="1" s="1"/>
  <c r="X26" i="1" s="1"/>
  <c r="L26" i="1"/>
  <c r="M25" i="1"/>
  <c r="S25" i="1" s="1"/>
  <c r="L25" i="1"/>
  <c r="M24" i="1"/>
  <c r="S24" i="1" s="1"/>
  <c r="T24" i="1" s="1"/>
  <c r="L24" i="1"/>
  <c r="M23" i="1"/>
  <c r="S23" i="1" s="1"/>
  <c r="L23" i="1"/>
  <c r="M22" i="1"/>
  <c r="S22" i="1" s="1"/>
  <c r="L22" i="1"/>
  <c r="M21" i="1"/>
  <c r="S21" i="1" s="1"/>
  <c r="X21" i="1" s="1"/>
  <c r="L21" i="1"/>
  <c r="M20" i="1"/>
  <c r="S20" i="1" s="1"/>
  <c r="T20" i="1" s="1"/>
  <c r="L20" i="1"/>
  <c r="M19" i="1"/>
  <c r="S19" i="1" s="1"/>
  <c r="L19" i="1"/>
  <c r="M18" i="1"/>
  <c r="S18" i="1" s="1"/>
  <c r="X18" i="1" s="1"/>
  <c r="L18" i="1"/>
  <c r="M17" i="1"/>
  <c r="S17" i="1" s="1"/>
  <c r="L17" i="1"/>
  <c r="M16" i="1"/>
  <c r="S16" i="1" s="1"/>
  <c r="T16" i="1" s="1"/>
  <c r="L16" i="1"/>
  <c r="M15" i="1"/>
  <c r="S15" i="1" s="1"/>
  <c r="T15" i="1" s="1"/>
  <c r="L15" i="1"/>
  <c r="M14" i="1"/>
  <c r="S14" i="1" s="1"/>
  <c r="X14" i="1" s="1"/>
  <c r="L14" i="1"/>
  <c r="M13" i="1"/>
  <c r="S13" i="1" s="1"/>
  <c r="L13" i="1"/>
  <c r="M12" i="1"/>
  <c r="S12" i="1" s="1"/>
  <c r="L12" i="1"/>
  <c r="M11" i="1"/>
  <c r="S11" i="1" s="1"/>
  <c r="L11" i="1"/>
  <c r="M10" i="1"/>
  <c r="S10" i="1" s="1"/>
  <c r="L10" i="1"/>
  <c r="M9" i="1"/>
  <c r="S9" i="1" s="1"/>
  <c r="L9" i="1"/>
  <c r="M8" i="1"/>
  <c r="S8" i="1" s="1"/>
  <c r="L8" i="1"/>
  <c r="M7" i="1"/>
  <c r="S7" i="1" s="1"/>
  <c r="X7" i="1" s="1"/>
  <c r="L7" i="1"/>
  <c r="M6" i="1"/>
  <c r="L6" i="1"/>
  <c r="AI5" i="1"/>
  <c r="AH5" i="1"/>
  <c r="AG5" i="1"/>
  <c r="AF5" i="1"/>
  <c r="AE5" i="1"/>
  <c r="AD5" i="1"/>
  <c r="AC5" i="1"/>
  <c r="AB5" i="1"/>
  <c r="AA5" i="1"/>
  <c r="Z5" i="1"/>
  <c r="V5" i="1"/>
  <c r="Q5" i="1"/>
  <c r="P5" i="1"/>
  <c r="O5" i="1"/>
  <c r="N5" i="1"/>
  <c r="K5" i="1"/>
  <c r="F5" i="1"/>
  <c r="Y8" i="1" l="1"/>
  <c r="Y9" i="1"/>
  <c r="Y12" i="1"/>
  <c r="Y13" i="1"/>
  <c r="Y16" i="1"/>
  <c r="Y17" i="1"/>
  <c r="Y19" i="1"/>
  <c r="X19" i="1"/>
  <c r="Y22" i="1"/>
  <c r="X22" i="1"/>
  <c r="Y23" i="1"/>
  <c r="Y25" i="1"/>
  <c r="X25" i="1"/>
  <c r="Y27" i="1"/>
  <c r="Y28" i="1"/>
  <c r="X28" i="1"/>
  <c r="Y30" i="1"/>
  <c r="X30" i="1"/>
  <c r="Y32" i="1"/>
  <c r="X32" i="1"/>
  <c r="Y33" i="1"/>
  <c r="Y36" i="1"/>
  <c r="X36" i="1"/>
  <c r="T40" i="1"/>
  <c r="U40" i="1" s="1"/>
  <c r="AK40" i="1" s="1"/>
  <c r="T43" i="1"/>
  <c r="U43" i="1" s="1"/>
  <c r="AK43" i="1" s="1"/>
  <c r="T44" i="1"/>
  <c r="U44" i="1" s="1"/>
  <c r="AK44" i="1" s="1"/>
  <c r="T48" i="1"/>
  <c r="U48" i="1" s="1"/>
  <c r="AK48" i="1" s="1"/>
  <c r="T49" i="1"/>
  <c r="U49" i="1" s="1"/>
  <c r="AK49" i="1" s="1"/>
  <c r="T51" i="1"/>
  <c r="U51" i="1" s="1"/>
  <c r="AK51" i="1" s="1"/>
  <c r="Y54" i="1"/>
  <c r="X54" i="1"/>
  <c r="Y55" i="1"/>
  <c r="X55" i="1"/>
  <c r="Y58" i="1"/>
  <c r="Y59" i="1"/>
  <c r="Y61" i="1"/>
  <c r="X61" i="1"/>
  <c r="Y64" i="1"/>
  <c r="X64" i="1"/>
  <c r="T67" i="1"/>
  <c r="U67" i="1" s="1"/>
  <c r="AK67" i="1" s="1"/>
  <c r="T69" i="1"/>
  <c r="U69" i="1" s="1"/>
  <c r="AK69" i="1" s="1"/>
  <c r="U73" i="1"/>
  <c r="AK73" i="1" s="1"/>
  <c r="Y79" i="1"/>
  <c r="X79" i="1"/>
  <c r="Y80" i="1"/>
  <c r="X80" i="1"/>
  <c r="Y81" i="1"/>
  <c r="X81" i="1"/>
  <c r="Y82" i="1"/>
  <c r="Y83" i="1"/>
  <c r="X83" i="1"/>
  <c r="Y84" i="1"/>
  <c r="Y85" i="1"/>
  <c r="Y86" i="1"/>
  <c r="Y87" i="1"/>
  <c r="Y88" i="1"/>
  <c r="X88" i="1"/>
  <c r="Y89" i="1"/>
  <c r="Y90" i="1"/>
  <c r="X90" i="1"/>
  <c r="Y91" i="1"/>
  <c r="X91" i="1"/>
  <c r="Y92" i="1"/>
  <c r="X92" i="1"/>
  <c r="Y93" i="1"/>
  <c r="X93" i="1"/>
  <c r="T87" i="1"/>
  <c r="U87" i="1" s="1"/>
  <c r="AK87" i="1" s="1"/>
  <c r="T85" i="1"/>
  <c r="U85" i="1" s="1"/>
  <c r="AK85" i="1" s="1"/>
  <c r="T89" i="1"/>
  <c r="U89" i="1" s="1"/>
  <c r="AK89" i="1" s="1"/>
  <c r="T8" i="1"/>
  <c r="U8" i="1" s="1"/>
  <c r="U16" i="1"/>
  <c r="AK16" i="1" s="1"/>
  <c r="T58" i="1"/>
  <c r="U58" i="1" s="1"/>
  <c r="AK58" i="1" s="1"/>
  <c r="T12" i="1"/>
  <c r="U12" i="1" s="1"/>
  <c r="AK12" i="1" s="1"/>
  <c r="Y10" i="1"/>
  <c r="T10" i="1"/>
  <c r="U10" i="1" s="1"/>
  <c r="AK10" i="1" s="1"/>
  <c r="Y11" i="1"/>
  <c r="T11" i="1"/>
  <c r="U11" i="1" s="1"/>
  <c r="AK11" i="1" s="1"/>
  <c r="Y18" i="1"/>
  <c r="U20" i="1"/>
  <c r="AK20" i="1" s="1"/>
  <c r="Y47" i="1"/>
  <c r="T47" i="1"/>
  <c r="U47" i="1" s="1"/>
  <c r="AK47" i="1" s="1"/>
  <c r="Y56" i="1"/>
  <c r="T56" i="1"/>
  <c r="U56" i="1" s="1"/>
  <c r="AK56" i="1" s="1"/>
  <c r="Y57" i="1"/>
  <c r="S6" i="1"/>
  <c r="M5" i="1"/>
  <c r="Y7" i="1"/>
  <c r="Y14" i="1"/>
  <c r="Y15" i="1"/>
  <c r="U15" i="1"/>
  <c r="AK15" i="1" s="1"/>
  <c r="Y24" i="1"/>
  <c r="U24" i="1"/>
  <c r="AK24" i="1" s="1"/>
  <c r="Y34" i="1"/>
  <c r="Y35" i="1"/>
  <c r="T35" i="1"/>
  <c r="U35" i="1" s="1"/>
  <c r="AK35" i="1" s="1"/>
  <c r="U42" i="1"/>
  <c r="AK42" i="1" s="1"/>
  <c r="Y60" i="1"/>
  <c r="T60" i="1"/>
  <c r="U60" i="1" s="1"/>
  <c r="AK60" i="1" s="1"/>
  <c r="T62" i="1"/>
  <c r="U62" i="1" s="1"/>
  <c r="AK62" i="1" s="1"/>
  <c r="T9" i="1"/>
  <c r="U9" i="1" s="1"/>
  <c r="AK9" i="1" s="1"/>
  <c r="T13" i="1"/>
  <c r="U13" i="1" s="1"/>
  <c r="AK13" i="1" s="1"/>
  <c r="T17" i="1"/>
  <c r="U17" i="1" s="1"/>
  <c r="AK17" i="1" s="1"/>
  <c r="T23" i="1"/>
  <c r="U23" i="1" s="1"/>
  <c r="AK23" i="1" s="1"/>
  <c r="U27" i="1"/>
  <c r="AK27" i="1" s="1"/>
  <c r="T33" i="1"/>
  <c r="U33" i="1" s="1"/>
  <c r="AK33" i="1" s="1"/>
  <c r="T37" i="1"/>
  <c r="U37" i="1" s="1"/>
  <c r="AK37" i="1" s="1"/>
  <c r="T41" i="1"/>
  <c r="U41" i="1" s="1"/>
  <c r="AK41" i="1" s="1"/>
  <c r="T45" i="1"/>
  <c r="U45" i="1" s="1"/>
  <c r="AK45" i="1" s="1"/>
  <c r="T59" i="1"/>
  <c r="U59" i="1" s="1"/>
  <c r="AK59" i="1" s="1"/>
  <c r="U76" i="1"/>
  <c r="AK76" i="1" s="1"/>
  <c r="T82" i="1"/>
  <c r="U82" i="1" s="1"/>
  <c r="AK82" i="1" s="1"/>
  <c r="U84" i="1"/>
  <c r="AK84" i="1" s="1"/>
  <c r="T86" i="1"/>
  <c r="U86" i="1" s="1"/>
  <c r="AK86" i="1" s="1"/>
  <c r="Y21" i="1"/>
  <c r="Y68" i="1"/>
  <c r="Y39" i="1"/>
  <c r="Y43" i="1"/>
  <c r="Y48" i="1"/>
  <c r="Y52" i="1"/>
  <c r="Y65" i="1"/>
  <c r="Y78" i="1"/>
  <c r="E5" i="1"/>
  <c r="Y29" i="1"/>
  <c r="Y37" i="1"/>
  <c r="Y41" i="1"/>
  <c r="Y45" i="1"/>
  <c r="Y50" i="1"/>
  <c r="Y62" i="1"/>
  <c r="L76" i="1"/>
  <c r="L5" i="1" s="1"/>
  <c r="Y46" i="1"/>
  <c r="Y51" i="1"/>
  <c r="Y63" i="1"/>
  <c r="Y67" i="1"/>
  <c r="Y70" i="1"/>
  <c r="Y72" i="1"/>
  <c r="Y74" i="1"/>
  <c r="Y20" i="1"/>
  <c r="Y26" i="1"/>
  <c r="Y31" i="1"/>
  <c r="Y38" i="1"/>
  <c r="Y40" i="1"/>
  <c r="Y42" i="1"/>
  <c r="Y44" i="1"/>
  <c r="Y49" i="1"/>
  <c r="Y53" i="1"/>
  <c r="Y66" i="1"/>
  <c r="Y69" i="1"/>
  <c r="Y71" i="1"/>
  <c r="Y73" i="1"/>
  <c r="Y75" i="1"/>
  <c r="Y76" i="1"/>
  <c r="Y77" i="1"/>
  <c r="X60" i="1" l="1"/>
  <c r="X37" i="1"/>
  <c r="X42" i="1"/>
  <c r="X24" i="1"/>
  <c r="X15" i="1"/>
  <c r="X47" i="1"/>
  <c r="X10" i="1"/>
  <c r="AK8" i="1"/>
  <c r="U5" i="1"/>
  <c r="X89" i="1"/>
  <c r="X87" i="1"/>
  <c r="X86" i="1"/>
  <c r="X85" i="1"/>
  <c r="X84" i="1"/>
  <c r="X82" i="1"/>
  <c r="X73" i="1"/>
  <c r="X69" i="1"/>
  <c r="X67" i="1"/>
  <c r="X59" i="1"/>
  <c r="X58" i="1"/>
  <c r="X51" i="1"/>
  <c r="X49" i="1"/>
  <c r="X48" i="1"/>
  <c r="X44" i="1"/>
  <c r="X43" i="1"/>
  <c r="X40" i="1"/>
  <c r="X33" i="1"/>
  <c r="X27" i="1"/>
  <c r="X23" i="1"/>
  <c r="X17" i="1"/>
  <c r="X16" i="1"/>
  <c r="X13" i="1"/>
  <c r="X12" i="1"/>
  <c r="X9" i="1"/>
  <c r="X8" i="1"/>
  <c r="X62" i="1"/>
  <c r="X56" i="1"/>
  <c r="X45" i="1"/>
  <c r="X41" i="1"/>
  <c r="X35" i="1"/>
  <c r="X20" i="1"/>
  <c r="X11" i="1"/>
  <c r="X76" i="1"/>
  <c r="S5" i="1"/>
  <c r="X6" i="1"/>
  <c r="Y6" i="1"/>
  <c r="AK5" i="1" l="1"/>
  <c r="T5" i="1"/>
</calcChain>
</file>

<file path=xl/sharedStrings.xml><?xml version="1.0" encoding="utf-8"?>
<sst xmlns="http://schemas.openxmlformats.org/spreadsheetml/2006/main" count="345" uniqueCount="172">
  <si>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</si>
  <si>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</si>
  <si>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</si>
  <si>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</si>
  <si>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</si>
  <si>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</si>
  <si>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</si>
  <si>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</si>
  <si>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</si>
  <si>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</si>
  <si>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</si>
  <si>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</si>
  <si>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</si>
  <si>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</si>
  <si>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</si>
  <si>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</si>
  <si>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</si>
  <si>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</si>
  <si>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</si>
  <si>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</si>
  <si>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</si>
  <si>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</si>
  <si>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</si>
  <si>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</si>
  <si>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(_23,09)Бутырин(20,09)</t>
  </si>
  <si>
    <t>22,09,(1)</t>
  </si>
  <si>
    <t>22,09,(2)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</si>
  <si>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</si>
  <si>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</si>
  <si>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</si>
  <si>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</si>
  <si>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</si>
  <si>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</si>
  <si>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</si>
  <si>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</si>
  <si>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</si>
  <si>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</si>
  <si>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</si>
  <si>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</si>
  <si>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</si>
  <si>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</si>
  <si>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</si>
  <si>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</si>
  <si>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</si>
  <si>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</si>
  <si>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</si>
  <si>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</si>
  <si>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</si>
  <si>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</si>
  <si>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</si>
  <si>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</si>
  <si>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</si>
  <si>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</si>
  <si>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</si>
  <si>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</si>
  <si>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</si>
  <si>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</si>
  <si>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</si>
  <si>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</si>
  <si>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</si>
  <si>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</si>
  <si>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</si>
  <si>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</si>
  <si>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</si>
  <si>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</si>
  <si>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</si>
  <si>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</si>
  <si>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</si>
  <si>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</si>
  <si>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</si>
  <si>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</si>
  <si>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</si>
  <si>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</si>
  <si>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</si>
  <si>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</si>
  <si>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</si>
  <si>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</si>
  <si>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</si>
  <si>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</si>
  <si>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</si>
  <si>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</si>
  <si>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</si>
  <si>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</si>
  <si>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</si>
  <si>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</si>
  <si>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</si>
  <si>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</si>
  <si>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</si>
  <si>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</si>
  <si>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</si>
  <si>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</si>
  <si>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</si>
  <si>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</si>
  <si>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</si>
  <si>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</si>
  <si>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</si>
  <si>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ОТКУДА?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</si>
  <si>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</si>
  <si>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</si>
  <si>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</si>
  <si>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</si>
  <si>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</si>
  <si>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</si>
  <si>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</si>
  <si>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374  Колбаса вареная Молокуша ТМ Вязанка 0,4 кг ПОКОМ</t>
  </si>
  <si>
    <t xml:space="preserve"> 376  Колбаса Докторская Дугушка 0,6кг ГОСТ ТМ Стародворье  ПОКОМ </t>
  </si>
  <si>
    <t xml:space="preserve"> 383  Сосиски Сочинки с сыром ТМ Стародворье, 0,3 кг. ПОКОМ</t>
  </si>
  <si>
    <t>пересчет??? ОТКУДА?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</si>
  <si>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</si>
  <si>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</si>
  <si>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</si>
  <si>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</si>
  <si>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</si>
  <si>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</si>
  <si>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</si>
  <si>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</si>
  <si>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</si>
  <si>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</si>
  <si>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</si>
  <si>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</si>
  <si>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нужно увеличить продажи / ТМА сентябрь</t>
  </si>
  <si>
    <t xml:space="preserve"> 456  Колбаса Филейная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</si>
  <si>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</si>
  <si>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</si>
  <si>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</si>
  <si>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</si>
  <si>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</si>
  <si>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</si>
  <si>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</si>
  <si>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</si>
  <si>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</si>
  <si>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</si>
  <si>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</si>
  <si>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</si>
  <si>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</si>
  <si>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</si>
  <si>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</si>
  <si>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</si>
  <si>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</si>
  <si>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</si>
  <si>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</si>
  <si>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нужно увеличить продажи / 23,06,25 в уценку 6кг / 22,04,25 в уценку 34 кг / 25,01,25 в уценку 108кг</t>
  </si>
  <si>
    <t>нужно увеличить продажи / ТС Обжора</t>
  </si>
  <si>
    <t>нужно увеличить продажи / 29,04,25 в уценку 30кг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</si>
  <si>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</si>
  <si>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</si>
  <si>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20,12,24 в уценку 51кг</t>
    </r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</si>
  <si>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</si>
  <si>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</si>
  <si>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25,05,25 в уценку 56шт.</t>
    </r>
  </si>
  <si>
    <t>09,12,24 в уценку 498кг</t>
  </si>
  <si>
    <t>Приоритет от завода</t>
  </si>
  <si>
    <t>С/к колбасы Салями Охотничья Бордо Весовые б/о терм/п 180 Стародворье</t>
  </si>
  <si>
    <t>С/к колбасы Княжеская Бордо Весовые б/о терм/п Стародворье</t>
  </si>
  <si>
    <t>Сыровяленые колбасы «Фуэт» Фикс.вес 0,07 нарезка ТМ «Стародворье»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</si>
  <si>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</si>
  <si>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</si>
  <si>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Паштеты «Печеночный с морковью ГОСТ» Фикс.вес 0,1 ТМ «Стародворье»</t>
  </si>
  <si>
    <t>Паштеты Со сливочным маслом ГОСТ Бордо фикс.вес 0,1 Стародворье</t>
  </si>
  <si>
    <t>Паштеты «Любительский ГОСТ» Фикс.вес 0,1 ТМ «Стародворье»</t>
  </si>
  <si>
    <t>новинка</t>
  </si>
  <si>
    <t>Деликатесы с/к "Окорок Хамон Вяленый выдержанный" Фикс.вес 0,055 нарезка ТМ "Стародворье"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</si>
  <si>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</si>
  <si>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</si>
  <si>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ТМА сентябрь_октябрь</t>
  </si>
  <si>
    <r>
      <rPr>
        <b/>
        <sz val="10"/>
        <color rgb="FFFF0000"/>
        <rFont val="Arial"/>
        <family val="2"/>
        <charset val="204"/>
      </rPr>
      <t>ОБВАЛ ПРОДАЖ</t>
    </r>
    <r>
      <rPr>
        <sz val="10"/>
        <rFont val="Arial"/>
        <family val="2"/>
        <charset val="204"/>
      </rPr>
      <t xml:space="preserve"> (1200 переместить на др. филиалы) /ТМА сентябрь_октябрь</t>
    </r>
  </si>
  <si>
    <t>ТМА сентябрь_октябрь / 22,01,25 в уценку 1989кг</t>
  </si>
  <si>
    <t>ТМА октябрь</t>
  </si>
  <si>
    <t>с 24,09,25 заказываем / 17,09,25 списание 20кг / нет в бланке</t>
  </si>
  <si>
    <t>заказ</t>
  </si>
  <si>
    <t>27,09,</t>
  </si>
  <si>
    <t>Бутырин(27,09)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</si>
</sst>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10" borderId="1" xfId="1" applyNumberFormat="1" applyFon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79;&#1072;&#1082;&#1072;&#1079;&#1099;/&#1089;&#1090;&#1072;&#1090;&#1080;&#1089;&#1090;&#1080;&#1082;&#1072;%20&#1092;&#1080;&#1083;&#1080;&#1072;&#1083;&#1099;/2025/09,25/23,09,25%20&#1055;&#1054;&#1050;&#1054;&#1052;%20&#1050;&#1048;%20&#1092;&#1080;&#1083;&#1080;&#1072;&#1083;&#1099;/&#1076;&#1074;%2023,09,25%20&#1073;&#1088;&#1088;&#1089;&#1095;%20&#1087;&#1086;&#1082;%20&#1082;&#1080;%20&#1086;&#1090;%20&#1057;&#1072;&#1088;&#1072;&#1085;&#1072;%20(&#1089;&#1086;&#1075;&#1083;&#1072;&#1089;&#1086;&#1074;&#1072;&#1083;&#1072;%20&#1050;&#1086;&#1074;&#1072;&#1083;&#1077;&#1085;&#1082;&#1086;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9,25/22,09,25%20&#1041;&#1091;&#1090;&#1099;&#1088;&#1080;&#1085;%20&#1085;&#1072;%20&#1087;&#1086;&#1075;&#1088;&#1091;&#1079;&#1082;&#1091;%20&#1089;%20&#1092;&#1080;&#1083;&#1080;&#1072;&#1083;&#1072;&#1084;&#1080;%20&#1085;&#1072;%2027,09,25/&#1041;&#1091;&#1090;&#1099;&#1088;&#1080;&#1085;%20&#1044;.&#1042;%2030.09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9947.5749999999989</v>
          </cell>
          <cell r="F5">
            <v>7583.9859999999971</v>
          </cell>
        </row>
        <row r="6">
          <cell r="A6" t="str">
            <v xml:space="preserve"> 005  Колбаса Докторская ГОСТ, Вязанка вектор,ВЕС. ПОКОМ</v>
          </cell>
          <cell r="B6" t="str">
            <v>кг</v>
          </cell>
          <cell r="C6">
            <v>114.514</v>
          </cell>
          <cell r="D6">
            <v>4.6210000000000004</v>
          </cell>
          <cell r="E6">
            <v>91.778999999999996</v>
          </cell>
          <cell r="F6">
            <v>25.873000000000001</v>
          </cell>
          <cell r="G6">
            <v>1</v>
          </cell>
          <cell r="H6">
            <v>50</v>
          </cell>
          <cell r="I6" t="str">
            <v>матрица</v>
          </cell>
        </row>
        <row r="7">
          <cell r="A7" t="str">
            <v xml:space="preserve"> 016  Сосиски Вязанка Молочные, Вязанка вискофан  ВЕС.ПОКОМ</v>
          </cell>
          <cell r="B7" t="str">
            <v>кг</v>
          </cell>
          <cell r="C7">
            <v>85.084000000000003</v>
          </cell>
          <cell r="D7">
            <v>65.224999999999994</v>
          </cell>
          <cell r="E7">
            <v>74.722999999999999</v>
          </cell>
          <cell r="F7">
            <v>59.335999999999999</v>
          </cell>
          <cell r="G7">
            <v>1</v>
          </cell>
          <cell r="H7">
            <v>45</v>
          </cell>
          <cell r="I7" t="str">
            <v>матрица</v>
          </cell>
        </row>
        <row r="8">
          <cell r="A8" t="str">
            <v xml:space="preserve"> 017  Сосиски Вязанка Сливочные, Вязанка амицел ВЕС.ПОКОМ</v>
          </cell>
          <cell r="B8" t="str">
            <v>кг</v>
          </cell>
          <cell r="C8">
            <v>31.527999999999999</v>
          </cell>
          <cell r="D8">
            <v>73.262</v>
          </cell>
          <cell r="E8">
            <v>43.112000000000002</v>
          </cell>
          <cell r="F8">
            <v>34.393999999999998</v>
          </cell>
          <cell r="G8">
            <v>1</v>
          </cell>
          <cell r="H8">
            <v>45</v>
          </cell>
          <cell r="I8" t="str">
            <v>матрица</v>
          </cell>
        </row>
        <row r="9">
          <cell r="A9" t="str">
            <v xml:space="preserve"> 030  Сосиски Вязанка Молочные, Вязанка вискофан МГС, 0.45кг, ПОКОМ</v>
          </cell>
          <cell r="B9" t="str">
            <v>шт</v>
          </cell>
          <cell r="C9">
            <v>78</v>
          </cell>
          <cell r="D9">
            <v>521</v>
          </cell>
          <cell r="E9">
            <v>113</v>
          </cell>
          <cell r="F9">
            <v>354</v>
          </cell>
          <cell r="G9">
            <v>0.45</v>
          </cell>
          <cell r="H9">
            <v>45</v>
          </cell>
          <cell r="I9" t="str">
            <v>матрица</v>
          </cell>
        </row>
        <row r="10">
          <cell r="A10" t="str">
            <v xml:space="preserve"> 032  Сосиски Вязанка Сливочные, Вязанка амицел МГС, 0.45кг, ПОКОМ</v>
          </cell>
          <cell r="B10" t="str">
            <v>шт</v>
          </cell>
          <cell r="C10">
            <v>294</v>
          </cell>
          <cell r="D10">
            <v>464</v>
          </cell>
          <cell r="E10">
            <v>177</v>
          </cell>
          <cell r="F10">
            <v>336</v>
          </cell>
          <cell r="G10">
            <v>0.45</v>
          </cell>
          <cell r="H10">
            <v>45</v>
          </cell>
          <cell r="I10" t="str">
            <v>матрица</v>
          </cell>
        </row>
        <row r="11">
          <cell r="A11" t="str">
            <v xml:space="preserve"> 047  Кол Баварская, белков.обол. в термоусад. пакете 0.17 кг, ТМ Стародворье  ПОКОМ</v>
          </cell>
          <cell r="B11" t="str">
            <v>шт</v>
          </cell>
          <cell r="C11">
            <v>47</v>
          </cell>
          <cell r="D11">
            <v>15</v>
          </cell>
          <cell r="E11">
            <v>35</v>
          </cell>
          <cell r="F11">
            <v>27</v>
          </cell>
          <cell r="G11">
            <v>0.17</v>
          </cell>
          <cell r="H11">
            <v>180</v>
          </cell>
          <cell r="I11" t="str">
            <v>матрица</v>
          </cell>
        </row>
        <row r="12">
          <cell r="A12" t="str">
            <v xml:space="preserve"> 062  Колбаса Кракушка пряная с сальцем, 0.3кг в/у п/к, БАВАРУШКА ПОКОМ</v>
          </cell>
          <cell r="B12" t="str">
            <v>шт</v>
          </cell>
          <cell r="C12">
            <v>21</v>
          </cell>
          <cell r="D12">
            <v>48</v>
          </cell>
          <cell r="E12">
            <v>33</v>
          </cell>
          <cell r="F12">
            <v>35</v>
          </cell>
          <cell r="G12">
            <v>0.3</v>
          </cell>
          <cell r="H12">
            <v>40</v>
          </cell>
          <cell r="I12" t="str">
            <v>матрица</v>
          </cell>
        </row>
        <row r="13">
          <cell r="A13" t="str">
            <v xml:space="preserve"> 083  Колбаса Швейцарская 0,17 кг., ШТ., сырокопченая   ПОКОМ</v>
          </cell>
          <cell r="B13" t="str">
            <v>шт</v>
          </cell>
          <cell r="C13">
            <v>69</v>
          </cell>
          <cell r="D13">
            <v>31</v>
          </cell>
          <cell r="E13">
            <v>10</v>
          </cell>
          <cell r="F13">
            <v>89</v>
          </cell>
          <cell r="G13">
            <v>0.17</v>
          </cell>
          <cell r="H13">
            <v>180</v>
          </cell>
          <cell r="I13" t="str">
            <v>матрица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7</v>
          </cell>
          <cell r="E14">
            <v>4</v>
          </cell>
          <cell r="F14">
            <v>3</v>
          </cell>
          <cell r="G14">
            <v>0</v>
          </cell>
          <cell r="H14">
            <v>50</v>
          </cell>
          <cell r="I14" t="str">
            <v>не в матрице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69.710999999999999</v>
          </cell>
          <cell r="D15">
            <v>265.93799999999999</v>
          </cell>
          <cell r="E15">
            <v>123.663</v>
          </cell>
          <cell r="F15">
            <v>204.49600000000001</v>
          </cell>
          <cell r="G15">
            <v>1</v>
          </cell>
          <cell r="H15">
            <v>55</v>
          </cell>
          <cell r="I15" t="str">
            <v>матрица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1031.9949999999999</v>
          </cell>
          <cell r="D16">
            <v>632.88599999999997</v>
          </cell>
          <cell r="E16">
            <v>897.71500000000003</v>
          </cell>
          <cell r="F16">
            <v>662.62400000000002</v>
          </cell>
          <cell r="G16">
            <v>1</v>
          </cell>
          <cell r="H16">
            <v>50</v>
          </cell>
          <cell r="I16" t="str">
            <v>матрица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3.6440000000000001</v>
          </cell>
          <cell r="D17">
            <v>31.84</v>
          </cell>
          <cell r="E17">
            <v>7.9640000000000004</v>
          </cell>
          <cell r="F17">
            <v>27.52</v>
          </cell>
          <cell r="G17">
            <v>1</v>
          </cell>
          <cell r="H17">
            <v>60</v>
          </cell>
          <cell r="I17" t="str">
            <v>матрица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1006.111</v>
          </cell>
          <cell r="D18">
            <v>101.8</v>
          </cell>
          <cell r="E18">
            <v>535.60299999999995</v>
          </cell>
          <cell r="F18">
            <v>470.05799999999999</v>
          </cell>
          <cell r="G18">
            <v>1</v>
          </cell>
          <cell r="H18">
            <v>60</v>
          </cell>
          <cell r="I18" t="str">
            <v>матрица</v>
          </cell>
        </row>
        <row r="19">
          <cell r="A19" t="str">
            <v xml:space="preserve"> 225  Колбаса Дугушка со шпиком, ВЕС, ТМ Стародворье   ПОКОМ</v>
          </cell>
          <cell r="B19" t="str">
            <v>кг</v>
          </cell>
          <cell r="C19">
            <v>7.0469999999999997</v>
          </cell>
          <cell r="D19">
            <v>26.617000000000001</v>
          </cell>
          <cell r="E19">
            <v>17.690000000000001</v>
          </cell>
          <cell r="F19">
            <v>15.974</v>
          </cell>
          <cell r="G19">
            <v>1</v>
          </cell>
          <cell r="H19">
            <v>60</v>
          </cell>
          <cell r="I19" t="str">
            <v>матрица</v>
          </cell>
        </row>
        <row r="20">
          <cell r="A20" t="str">
            <v xml:space="preserve"> 229  Колбаса Молочная Дугушка, в/у, ВЕС, ТМ Стародворье   ПОКОМ</v>
          </cell>
          <cell r="B20" t="str">
            <v>кг</v>
          </cell>
          <cell r="C20">
            <v>50.341000000000001</v>
          </cell>
          <cell r="D20">
            <v>204.14099999999999</v>
          </cell>
          <cell r="E20">
            <v>125.08199999999999</v>
          </cell>
          <cell r="F20">
            <v>123.205</v>
          </cell>
          <cell r="G20">
            <v>1</v>
          </cell>
          <cell r="H20">
            <v>60</v>
          </cell>
          <cell r="I20" t="str">
            <v>матрица</v>
          </cell>
        </row>
        <row r="21">
          <cell r="A21" t="str">
            <v xml:space="preserve"> 236  Колбаса Рубленая ЗАПЕЧ. Дугушка ТМ Стародворье, вектор, в/к    ПОКОМ</v>
          </cell>
          <cell r="B21" t="str">
            <v>кг</v>
          </cell>
          <cell r="C21">
            <v>21.234000000000002</v>
          </cell>
          <cell r="D21">
            <v>78.834999999999994</v>
          </cell>
          <cell r="E21">
            <v>26.398</v>
          </cell>
          <cell r="F21">
            <v>68.457999999999998</v>
          </cell>
          <cell r="G21">
            <v>1</v>
          </cell>
          <cell r="H21">
            <v>60</v>
          </cell>
          <cell r="I21" t="str">
            <v>матрица</v>
          </cell>
        </row>
        <row r="22">
          <cell r="A22" t="str">
            <v xml:space="preserve"> 239  Колбаса Салями запеч Дугушка, оболочка вектор, ВЕС, ТМ Стародворье  ПОКОМ</v>
          </cell>
          <cell r="B22" t="str">
            <v>кг</v>
          </cell>
          <cell r="C22">
            <v>-8.0000000000000002E-3</v>
          </cell>
          <cell r="D22">
            <v>73.790999999999997</v>
          </cell>
          <cell r="E22">
            <v>24.452999999999999</v>
          </cell>
          <cell r="F22">
            <v>46.72</v>
          </cell>
          <cell r="G22">
            <v>1</v>
          </cell>
          <cell r="H22">
            <v>60</v>
          </cell>
          <cell r="I22" t="str">
            <v>матрица</v>
          </cell>
        </row>
        <row r="23">
          <cell r="A23" t="str">
            <v xml:space="preserve"> 242  Колбаса Сервелат ЗАПЕЧ.Дугушка ТМ Стародворье, вектор, в/к     ПОКОМ</v>
          </cell>
          <cell r="B23" t="str">
            <v>кг</v>
          </cell>
          <cell r="C23">
            <v>35.981999999999999</v>
          </cell>
          <cell r="D23">
            <v>39.494</v>
          </cell>
          <cell r="E23">
            <v>54.542000000000002</v>
          </cell>
          <cell r="F23">
            <v>16.949000000000002</v>
          </cell>
          <cell r="G23">
            <v>1</v>
          </cell>
          <cell r="H23">
            <v>60</v>
          </cell>
          <cell r="I23" t="str">
            <v>матрица</v>
          </cell>
        </row>
        <row r="24">
          <cell r="A24" t="str">
            <v xml:space="preserve"> 247  Сардельки Нежные, ВЕС.  ПОКОМ</v>
          </cell>
          <cell r="B24" t="str">
            <v>кг</v>
          </cell>
          <cell r="G24">
            <v>0</v>
          </cell>
          <cell r="H24">
            <v>30</v>
          </cell>
          <cell r="I24" t="str">
            <v>матрица</v>
          </cell>
        </row>
        <row r="25">
          <cell r="A25" t="str">
            <v xml:space="preserve"> 248  Сардельки Сочные ТМ Особый рецепт,   ПОКОМ</v>
          </cell>
          <cell r="B25" t="str">
            <v>кг</v>
          </cell>
          <cell r="C25">
            <v>88.504999999999995</v>
          </cell>
          <cell r="D25">
            <v>102.139</v>
          </cell>
          <cell r="E25">
            <v>130.95699999999999</v>
          </cell>
          <cell r="F25">
            <v>49.276000000000003</v>
          </cell>
          <cell r="G25">
            <v>1</v>
          </cell>
          <cell r="H25">
            <v>30</v>
          </cell>
          <cell r="I25" t="str">
            <v>матрица</v>
          </cell>
        </row>
        <row r="26">
          <cell r="A26" t="str">
            <v xml:space="preserve"> 250  Сардельки стародворские с говядиной в обол. NDX, ВЕС. ПОКОМ</v>
          </cell>
          <cell r="B26" t="str">
            <v>кг</v>
          </cell>
          <cell r="C26">
            <v>117.248</v>
          </cell>
          <cell r="D26">
            <v>1.321</v>
          </cell>
          <cell r="E26">
            <v>118.72</v>
          </cell>
          <cell r="F26">
            <v>-0.151</v>
          </cell>
          <cell r="G26">
            <v>1</v>
          </cell>
          <cell r="H26">
            <v>30</v>
          </cell>
          <cell r="I26" t="str">
            <v>матрица</v>
          </cell>
        </row>
        <row r="27">
          <cell r="A27" t="str">
            <v xml:space="preserve"> 251  Сосиски Баварские, ВЕС.  ПОКОМ</v>
          </cell>
          <cell r="B27" t="str">
            <v>кг</v>
          </cell>
          <cell r="G27">
            <v>0</v>
          </cell>
          <cell r="H27">
            <v>45</v>
          </cell>
          <cell r="I27" t="str">
            <v>матрица</v>
          </cell>
        </row>
        <row r="28">
          <cell r="A28" t="str">
            <v xml:space="preserve"> 257  Сосиски Молочные оригинальные ТМ Особый рецепт, ВЕС.   ПОКОМ</v>
          </cell>
          <cell r="B28" t="str">
            <v>кг</v>
          </cell>
          <cell r="C28">
            <v>61.246000000000002</v>
          </cell>
          <cell r="E28">
            <v>15.141999999999999</v>
          </cell>
          <cell r="F28">
            <v>45.768000000000001</v>
          </cell>
          <cell r="G28">
            <v>1</v>
          </cell>
          <cell r="H28">
            <v>40</v>
          </cell>
          <cell r="I28" t="str">
            <v>матрица</v>
          </cell>
        </row>
        <row r="29">
          <cell r="A29" t="str">
            <v xml:space="preserve"> 263  Шпикачки Стародворские, ВЕС.  ПОКОМ</v>
          </cell>
          <cell r="B29" t="str">
            <v>кг</v>
          </cell>
          <cell r="C29">
            <v>61.822000000000003</v>
          </cell>
          <cell r="D29">
            <v>62.085999999999999</v>
          </cell>
          <cell r="E29">
            <v>45.688000000000002</v>
          </cell>
          <cell r="F29">
            <v>77</v>
          </cell>
          <cell r="G29">
            <v>1</v>
          </cell>
          <cell r="H29">
            <v>30</v>
          </cell>
          <cell r="I29" t="str">
            <v>матрица</v>
          </cell>
        </row>
        <row r="30">
          <cell r="A30" t="str">
            <v xml:space="preserve"> 265  Колбаса Балыкбургская, ВЕС, ТМ Баварушка  ПОКОМ</v>
          </cell>
          <cell r="B30" t="str">
            <v>кг</v>
          </cell>
          <cell r="C30">
            <v>104.492</v>
          </cell>
          <cell r="E30">
            <v>102.626</v>
          </cell>
          <cell r="F30">
            <v>-1.278</v>
          </cell>
          <cell r="G30">
            <v>1</v>
          </cell>
          <cell r="H30">
            <v>50</v>
          </cell>
          <cell r="I30" t="str">
            <v>матрица</v>
          </cell>
        </row>
        <row r="31">
          <cell r="A31" t="str">
            <v xml:space="preserve"> 267  Колбаса Салями Филейбургская зернистая, оболочка фиброуз, ВЕС, ТМ Баварушка  ПОКОМ</v>
          </cell>
          <cell r="B31" t="str">
            <v>кг</v>
          </cell>
          <cell r="C31">
            <v>35.104999999999997</v>
          </cell>
          <cell r="D31">
            <v>59.392000000000003</v>
          </cell>
          <cell r="E31">
            <v>62.779000000000003</v>
          </cell>
          <cell r="F31">
            <v>29.382999999999999</v>
          </cell>
          <cell r="G31">
            <v>1</v>
          </cell>
          <cell r="H31">
            <v>50</v>
          </cell>
          <cell r="I31" t="str">
            <v>матрица</v>
          </cell>
        </row>
        <row r="32">
          <cell r="A32" t="str">
            <v xml:space="preserve"> 273  Сосиски Сочинки с сочной грудинкой, МГС 0.4кг,   ПОКОМ</v>
          </cell>
          <cell r="B32" t="str">
            <v>шт</v>
          </cell>
          <cell r="C32">
            <v>422</v>
          </cell>
          <cell r="D32">
            <v>128</v>
          </cell>
          <cell r="E32">
            <v>530</v>
          </cell>
          <cell r="F32">
            <v>3</v>
          </cell>
          <cell r="G32">
            <v>0.4</v>
          </cell>
          <cell r="H32">
            <v>45</v>
          </cell>
          <cell r="I32" t="str">
            <v>ВНИМАНИЕ / матрица</v>
          </cell>
        </row>
        <row r="33">
          <cell r="A33" t="str">
            <v xml:space="preserve"> 276  Колбаса Сливушка ТМ Вязанка в оболочке полиамид 0,45 кг  ПОКОМ</v>
          </cell>
          <cell r="B33" t="str">
            <v>шт</v>
          </cell>
          <cell r="C33">
            <v>188</v>
          </cell>
          <cell r="D33">
            <v>24</v>
          </cell>
          <cell r="E33">
            <v>41</v>
          </cell>
          <cell r="F33">
            <v>134</v>
          </cell>
          <cell r="G33">
            <v>0.45</v>
          </cell>
          <cell r="H33">
            <v>50</v>
          </cell>
          <cell r="I33" t="str">
            <v>матрица</v>
          </cell>
        </row>
        <row r="34">
          <cell r="A34" t="str">
            <v xml:space="preserve"> 278  Сосиски Сочинки с сочным окороком, МГС 0.4кг,   ПОКОМ</v>
          </cell>
          <cell r="B34" t="str">
            <v>шт</v>
          </cell>
          <cell r="C34">
            <v>413</v>
          </cell>
          <cell r="D34">
            <v>221</v>
          </cell>
          <cell r="E34">
            <v>397</v>
          </cell>
          <cell r="F34">
            <v>218</v>
          </cell>
          <cell r="G34">
            <v>0.4</v>
          </cell>
          <cell r="H34">
            <v>45</v>
          </cell>
          <cell r="I34" t="str">
            <v>матрица</v>
          </cell>
        </row>
        <row r="35">
          <cell r="A35" t="str">
            <v xml:space="preserve"> 283  Сосиски Сочинки, ВЕС, ТМ Стародворье ПОКОМ</v>
          </cell>
          <cell r="B35" t="str">
            <v>кг</v>
          </cell>
          <cell r="C35">
            <v>11.898</v>
          </cell>
          <cell r="D35">
            <v>26.516999999999999</v>
          </cell>
          <cell r="E35">
            <v>15.042999999999999</v>
          </cell>
          <cell r="F35">
            <v>17.486000000000001</v>
          </cell>
          <cell r="G35">
            <v>1</v>
          </cell>
          <cell r="H35">
            <v>45</v>
          </cell>
          <cell r="I35" t="str">
            <v>матрица</v>
          </cell>
        </row>
        <row r="36">
          <cell r="A36" t="str">
            <v xml:space="preserve"> 284  Сосиски Молокуши миникушай ТМ Вязанка, 0.45кг, ПОКОМ</v>
          </cell>
          <cell r="B36" t="str">
            <v>шт</v>
          </cell>
          <cell r="G36">
            <v>0</v>
          </cell>
          <cell r="H36">
            <v>45</v>
          </cell>
          <cell r="I36" t="str">
            <v>не в матрице</v>
          </cell>
        </row>
        <row r="37">
          <cell r="A37" t="str">
            <v xml:space="preserve"> 296  Колбаса Мясорубская с рубленой грудинкой 0,35кг срез ТМ Стародворье  ПОКОМ</v>
          </cell>
          <cell r="B37" t="str">
            <v>шт</v>
          </cell>
          <cell r="C37">
            <v>49</v>
          </cell>
          <cell r="D37">
            <v>56</v>
          </cell>
          <cell r="E37">
            <v>66</v>
          </cell>
          <cell r="F37">
            <v>27</v>
          </cell>
          <cell r="G37">
            <v>0.35</v>
          </cell>
          <cell r="H37">
            <v>40</v>
          </cell>
          <cell r="I37" t="str">
            <v>матрица</v>
          </cell>
        </row>
        <row r="38">
          <cell r="A38" t="str">
            <v xml:space="preserve"> 297  Колбаса Мясорубская с рубленой грудинкой ВЕС ТМ Стародворье  ПОКОМ</v>
          </cell>
          <cell r="B38" t="str">
            <v>кг</v>
          </cell>
          <cell r="C38">
            <v>60.771000000000001</v>
          </cell>
          <cell r="D38">
            <v>151.648</v>
          </cell>
          <cell r="E38">
            <v>108.65</v>
          </cell>
          <cell r="F38">
            <v>102.324</v>
          </cell>
          <cell r="G38">
            <v>1</v>
          </cell>
          <cell r="H38">
            <v>40</v>
          </cell>
          <cell r="I38" t="str">
            <v>матрица</v>
          </cell>
        </row>
        <row r="39">
          <cell r="A39" t="str">
            <v xml:space="preserve"> 301  Сосиски Сочинки по-баварски с сыром,  0.4кг, ТМ Стародворье  ПОКОМ</v>
          </cell>
          <cell r="B39" t="str">
            <v>шт</v>
          </cell>
          <cell r="C39">
            <v>76</v>
          </cell>
          <cell r="D39">
            <v>122</v>
          </cell>
          <cell r="E39">
            <v>61</v>
          </cell>
          <cell r="F39">
            <v>125</v>
          </cell>
          <cell r="G39">
            <v>0.4</v>
          </cell>
          <cell r="H39">
            <v>40</v>
          </cell>
          <cell r="I39" t="str">
            <v>матрица</v>
          </cell>
        </row>
        <row r="40">
          <cell r="A40" t="str">
            <v xml:space="preserve"> 302  Сосиски Сочинки по-баварски,  0.4кг, ТМ Стародворье  ПОКОМ</v>
          </cell>
          <cell r="B40" t="str">
            <v>шт</v>
          </cell>
          <cell r="C40">
            <v>115</v>
          </cell>
          <cell r="D40">
            <v>356</v>
          </cell>
          <cell r="E40">
            <v>168</v>
          </cell>
          <cell r="F40">
            <v>298</v>
          </cell>
          <cell r="G40">
            <v>0.4</v>
          </cell>
          <cell r="H40">
            <v>45</v>
          </cell>
          <cell r="I40" t="str">
            <v>матрица</v>
          </cell>
        </row>
        <row r="41">
          <cell r="A41" t="str">
            <v xml:space="preserve"> 305  Колбаса Сервелат Мясорубский с мелкорубленным окороком в/у  ТМ Стародворье ВЕС   ПОКОМ</v>
          </cell>
          <cell r="B41" t="str">
            <v>кг</v>
          </cell>
          <cell r="C41">
            <v>144.75899999999999</v>
          </cell>
          <cell r="D41">
            <v>62.076000000000001</v>
          </cell>
          <cell r="E41">
            <v>128.25299999999999</v>
          </cell>
          <cell r="F41">
            <v>72.581999999999994</v>
          </cell>
          <cell r="G41">
            <v>1</v>
          </cell>
          <cell r="H41">
            <v>40</v>
          </cell>
          <cell r="I41" t="str">
            <v>матрица</v>
          </cell>
        </row>
        <row r="42">
          <cell r="A42" t="str">
            <v xml:space="preserve"> 307  Колбаса Сервелат Мясорубский с мелкорубленным окороком 0,35 кг срез ТМ Стародворье   Поком</v>
          </cell>
          <cell r="B42" t="str">
            <v>шт</v>
          </cell>
          <cell r="C42">
            <v>63</v>
          </cell>
          <cell r="D42">
            <v>62</v>
          </cell>
          <cell r="E42">
            <v>72</v>
          </cell>
          <cell r="F42">
            <v>47</v>
          </cell>
          <cell r="G42">
            <v>0.35</v>
          </cell>
          <cell r="H42">
            <v>40</v>
          </cell>
          <cell r="I42" t="str">
            <v>матрица</v>
          </cell>
        </row>
        <row r="43">
          <cell r="A43" t="str">
            <v xml:space="preserve"> 309  Сосиски Сочинки с сыром 0,4 кг ТМ Стародворье  ПОКОМ</v>
          </cell>
          <cell r="B43" t="str">
            <v>шт</v>
          </cell>
          <cell r="C43">
            <v>432</v>
          </cell>
          <cell r="D43">
            <v>105</v>
          </cell>
          <cell r="E43">
            <v>358</v>
          </cell>
          <cell r="F43">
            <v>172</v>
          </cell>
          <cell r="G43">
            <v>0.4</v>
          </cell>
          <cell r="H43">
            <v>40</v>
          </cell>
          <cell r="I43" t="str">
            <v>ВНИМАНИЕ / матрица</v>
          </cell>
        </row>
        <row r="44">
          <cell r="A44" t="str">
            <v xml:space="preserve"> 312  Ветчина Филейская ВЕС ТМ  Вязанка ТС Столичная  ПОКОМ</v>
          </cell>
          <cell r="B44" t="str">
            <v>кг</v>
          </cell>
          <cell r="C44">
            <v>6.7709999999999999</v>
          </cell>
          <cell r="D44">
            <v>159.81</v>
          </cell>
          <cell r="E44">
            <v>46.997</v>
          </cell>
          <cell r="F44">
            <v>88.018000000000001</v>
          </cell>
          <cell r="G44">
            <v>1</v>
          </cell>
          <cell r="H44">
            <v>50</v>
          </cell>
          <cell r="I44" t="str">
            <v>матрица</v>
          </cell>
        </row>
        <row r="45">
          <cell r="A45" t="str">
            <v xml:space="preserve"> 315  Колбаса вареная Молокуша ТМ Вязанка ВЕС, ПОКОМ</v>
          </cell>
          <cell r="B45" t="str">
            <v>кг</v>
          </cell>
          <cell r="C45">
            <v>93.858999999999995</v>
          </cell>
          <cell r="D45">
            <v>96.316000000000003</v>
          </cell>
          <cell r="E45">
            <v>85.477000000000004</v>
          </cell>
          <cell r="F45">
            <v>80.253</v>
          </cell>
          <cell r="G45">
            <v>1</v>
          </cell>
          <cell r="H45">
            <v>50</v>
          </cell>
          <cell r="I45" t="str">
            <v>матрица</v>
          </cell>
        </row>
        <row r="46">
          <cell r="A46" t="str">
            <v xml:space="preserve"> 318  Сосиски Датские ТМ Зареченские, ВЕС  ПОКОМ</v>
          </cell>
          <cell r="B46" t="str">
            <v>кг</v>
          </cell>
          <cell r="C46">
            <v>125.73399999999999</v>
          </cell>
          <cell r="D46">
            <v>9.0990000000000002</v>
          </cell>
          <cell r="E46">
            <v>88.707999999999998</v>
          </cell>
          <cell r="F46">
            <v>46.125</v>
          </cell>
          <cell r="G46">
            <v>1</v>
          </cell>
          <cell r="H46">
            <v>40</v>
          </cell>
          <cell r="I46" t="str">
            <v>матрица</v>
          </cell>
        </row>
        <row r="47">
          <cell r="A47" t="str">
            <v xml:space="preserve"> 322  Колбаса вареная Молокуша 0,45кг ТМ Вязанка  ПОКОМ</v>
          </cell>
          <cell r="B47" t="str">
            <v>шт</v>
          </cell>
          <cell r="C47">
            <v>57</v>
          </cell>
          <cell r="D47">
            <v>71</v>
          </cell>
          <cell r="E47">
            <v>34</v>
          </cell>
          <cell r="F47">
            <v>56</v>
          </cell>
          <cell r="G47">
            <v>0.45</v>
          </cell>
          <cell r="H47">
            <v>50</v>
          </cell>
          <cell r="I47" t="str">
            <v>матрица</v>
          </cell>
        </row>
        <row r="48">
          <cell r="A48" t="str">
            <v xml:space="preserve"> 327  Сосиски Сочинки с сыром ТМ Стародворье, ВЕС ПОКОМ</v>
          </cell>
          <cell r="B48" t="str">
            <v>кг</v>
          </cell>
          <cell r="G48">
            <v>0</v>
          </cell>
          <cell r="H48">
            <v>40</v>
          </cell>
          <cell r="I48" t="str">
            <v>не в матрице</v>
          </cell>
        </row>
        <row r="49">
          <cell r="A49" t="str">
            <v xml:space="preserve"> 328  Сардельки Сочинки Стародворье ТМ  0,4 кг ПОКОМ</v>
          </cell>
          <cell r="B49" t="str">
            <v>шт</v>
          </cell>
          <cell r="C49">
            <v>39</v>
          </cell>
          <cell r="D49">
            <v>18</v>
          </cell>
          <cell r="E49">
            <v>20</v>
          </cell>
          <cell r="F49">
            <v>25</v>
          </cell>
          <cell r="G49">
            <v>0.4</v>
          </cell>
          <cell r="H49">
            <v>40</v>
          </cell>
          <cell r="I49" t="str">
            <v>матрица</v>
          </cell>
        </row>
        <row r="50">
          <cell r="A50" t="str">
            <v xml:space="preserve"> 329  Сардельки Сочинки с сыром Стародворье ТМ, 0,4 кг. ПОКОМ</v>
          </cell>
          <cell r="B50" t="str">
            <v>шт</v>
          </cell>
          <cell r="C50">
            <v>6</v>
          </cell>
          <cell r="D50">
            <v>132</v>
          </cell>
          <cell r="E50">
            <v>16</v>
          </cell>
          <cell r="F50">
            <v>112</v>
          </cell>
          <cell r="G50">
            <v>0.4</v>
          </cell>
          <cell r="H50">
            <v>40</v>
          </cell>
          <cell r="I50" t="str">
            <v>матрица</v>
          </cell>
        </row>
        <row r="51">
          <cell r="A51" t="str">
            <v xml:space="preserve"> 330  Колбаса вареная Филейская ТМ Вязанка ТС Классическая ВЕС  ПОКОМ</v>
          </cell>
          <cell r="B51" t="str">
            <v>кг</v>
          </cell>
          <cell r="G51">
            <v>0</v>
          </cell>
          <cell r="H51">
            <v>50</v>
          </cell>
          <cell r="I51" t="str">
            <v>матрица</v>
          </cell>
        </row>
        <row r="52">
          <cell r="A52" t="str">
            <v xml:space="preserve"> 335  Колбаса Сливушка ТМ Вязанка. ВЕС.  ПОКОМ </v>
          </cell>
          <cell r="B52" t="str">
            <v>кг</v>
          </cell>
          <cell r="C52">
            <v>232.56899999999999</v>
          </cell>
          <cell r="D52">
            <v>6.8390000000000004</v>
          </cell>
          <cell r="E52">
            <v>116.901</v>
          </cell>
          <cell r="F52">
            <v>109.663</v>
          </cell>
          <cell r="G52">
            <v>1</v>
          </cell>
          <cell r="H52">
            <v>50</v>
          </cell>
          <cell r="I52" t="str">
            <v>матрица</v>
          </cell>
        </row>
        <row r="53">
          <cell r="A53" t="str">
            <v xml:space="preserve"> 336  Ветчина Сливушка с индейкой ТМ Вязанка. ВЕС  ПОКОМ</v>
          </cell>
          <cell r="B53" t="str">
            <v>кг</v>
          </cell>
          <cell r="C53">
            <v>-1.3029999999999999</v>
          </cell>
          <cell r="D53">
            <v>57.929000000000002</v>
          </cell>
          <cell r="E53">
            <v>18.504000000000001</v>
          </cell>
          <cell r="F53">
            <v>24.315000000000001</v>
          </cell>
          <cell r="G53">
            <v>1</v>
          </cell>
          <cell r="H53">
            <v>50</v>
          </cell>
          <cell r="I53" t="str">
            <v>матрица</v>
          </cell>
        </row>
        <row r="54">
          <cell r="A54" t="str">
            <v xml:space="preserve"> 339  Колбаса вареная Филейская ТМ Вязанка ТС Классическая, 0,40 кг.  ПОКОМ</v>
          </cell>
          <cell r="B54" t="str">
            <v>шт</v>
          </cell>
          <cell r="C54">
            <v>5</v>
          </cell>
          <cell r="D54">
            <v>169</v>
          </cell>
          <cell r="E54">
            <v>34</v>
          </cell>
          <cell r="F54">
            <v>59</v>
          </cell>
          <cell r="G54">
            <v>0.4</v>
          </cell>
          <cell r="H54">
            <v>50</v>
          </cell>
          <cell r="I54" t="str">
            <v>матрица</v>
          </cell>
        </row>
        <row r="55">
          <cell r="A55" t="str">
            <v xml:space="preserve"> 342 Сосиски Сочинки Молочные ТМ Стародворье 0,4 кг ПОКОМ</v>
          </cell>
          <cell r="B55" t="str">
            <v>шт</v>
          </cell>
          <cell r="C55">
            <v>362</v>
          </cell>
          <cell r="D55">
            <v>384</v>
          </cell>
          <cell r="E55">
            <v>481</v>
          </cell>
          <cell r="F55">
            <v>254</v>
          </cell>
          <cell r="G55">
            <v>0.4</v>
          </cell>
          <cell r="H55">
            <v>40</v>
          </cell>
          <cell r="I55" t="str">
            <v>матрица</v>
          </cell>
        </row>
        <row r="56">
          <cell r="A56" t="str">
            <v xml:space="preserve"> 343 Сосиски Сочинки Сливочные ТМ Стародворье  0,4 кг</v>
          </cell>
          <cell r="B56" t="str">
            <v>шт</v>
          </cell>
          <cell r="C56">
            <v>365</v>
          </cell>
          <cell r="D56">
            <v>63</v>
          </cell>
          <cell r="E56">
            <v>280</v>
          </cell>
          <cell r="F56">
            <v>139</v>
          </cell>
          <cell r="G56">
            <v>0.4</v>
          </cell>
          <cell r="H56">
            <v>40</v>
          </cell>
          <cell r="I56" t="str">
            <v>матрица</v>
          </cell>
        </row>
        <row r="57">
          <cell r="A57" t="str">
            <v xml:space="preserve"> 344  Колбаса Сочинка по-европейски с сочной грудинкой ТМ Стародворье, ВЕС ПОКОМ</v>
          </cell>
          <cell r="B57" t="str">
            <v>кг</v>
          </cell>
          <cell r="C57">
            <v>91.852000000000004</v>
          </cell>
          <cell r="D57">
            <v>203.15299999999999</v>
          </cell>
          <cell r="E57">
            <v>178.63499999999999</v>
          </cell>
          <cell r="F57">
            <v>110.872</v>
          </cell>
          <cell r="G57">
            <v>1</v>
          </cell>
          <cell r="H57">
            <v>40</v>
          </cell>
          <cell r="I57" t="str">
            <v>матрица</v>
          </cell>
        </row>
        <row r="58">
          <cell r="A58" t="str">
            <v xml:space="preserve"> 345  Колбаса Сочинка по-фински с сочным окроком ТМ Стародворье ВЕС ПОКОМ</v>
          </cell>
          <cell r="B58" t="str">
            <v>кг</v>
          </cell>
          <cell r="C58">
            <v>131.87</v>
          </cell>
          <cell r="D58">
            <v>91.774000000000001</v>
          </cell>
          <cell r="E58">
            <v>188.78899999999999</v>
          </cell>
          <cell r="F58">
            <v>29.312000000000001</v>
          </cell>
          <cell r="G58">
            <v>1</v>
          </cell>
          <cell r="H58">
            <v>40</v>
          </cell>
          <cell r="I58" t="str">
            <v>матрица</v>
          </cell>
        </row>
        <row r="59">
          <cell r="A59" t="str">
            <v xml:space="preserve"> 347  Колбаса Сочинка рубленая с сочным окороком ТМ Стародворье ВЕС ПОКОМ</v>
          </cell>
          <cell r="B59" t="str">
            <v>кг</v>
          </cell>
          <cell r="C59">
            <v>196.00899999999999</v>
          </cell>
          <cell r="D59">
            <v>62.295000000000002</v>
          </cell>
          <cell r="E59">
            <v>221.233</v>
          </cell>
          <cell r="F59">
            <v>29.475999999999999</v>
          </cell>
          <cell r="G59">
            <v>1</v>
          </cell>
          <cell r="H59">
            <v>40</v>
          </cell>
          <cell r="I59" t="str">
            <v>матрица</v>
          </cell>
        </row>
        <row r="60">
          <cell r="A60" t="str">
            <v xml:space="preserve"> 364  Сардельки Филейские Вязанка ВЕС NDX ТМ Вязанка  ПОКОМ</v>
          </cell>
          <cell r="B60" t="str">
            <v>кг</v>
          </cell>
          <cell r="G60">
            <v>0</v>
          </cell>
          <cell r="H60">
            <v>30</v>
          </cell>
          <cell r="I60" t="str">
            <v>матрица</v>
          </cell>
        </row>
        <row r="61">
          <cell r="A61" t="str">
            <v xml:space="preserve"> 376  Колбаса Докторская Дугушка 0,6кг ГОСТ ТМ Стародворье  ПОКОМ </v>
          </cell>
          <cell r="B61" t="str">
            <v>шт</v>
          </cell>
          <cell r="G61">
            <v>0</v>
          </cell>
          <cell r="H61">
            <v>60</v>
          </cell>
          <cell r="I61" t="str">
            <v>матрица</v>
          </cell>
        </row>
        <row r="62">
          <cell r="A62" t="str">
            <v xml:space="preserve"> 394 Ветчина Сочинка с сочным окороком ТМ Стародворье полиамид ф/в 0,35 кг  Поком</v>
          </cell>
          <cell r="B62" t="str">
            <v>шт</v>
          </cell>
          <cell r="G62">
            <v>0</v>
          </cell>
          <cell r="H62">
            <v>50</v>
          </cell>
          <cell r="I62" t="str">
            <v>матрица</v>
          </cell>
        </row>
        <row r="63">
          <cell r="A63" t="str">
            <v xml:space="preserve"> 395  Колбаса Докторская ГОСТ ТМ Вязанка в оболочке полиамид 0,37 кг. ПОКОМ</v>
          </cell>
          <cell r="B63" t="str">
            <v>шт</v>
          </cell>
          <cell r="D63">
            <v>165</v>
          </cell>
          <cell r="E63">
            <v>7</v>
          </cell>
          <cell r="F63">
            <v>103</v>
          </cell>
          <cell r="G63">
            <v>0.37</v>
          </cell>
          <cell r="H63">
            <v>50</v>
          </cell>
          <cell r="I63" t="str">
            <v>матрица</v>
          </cell>
        </row>
        <row r="64">
          <cell r="A64" t="str">
            <v xml:space="preserve"> 396  Сардельки Филейские Вязанка ТМ Вязанка в оболочке NDX  0,4 кг. ПОКОМ</v>
          </cell>
          <cell r="B64" t="str">
            <v>шт</v>
          </cell>
          <cell r="G64">
            <v>0</v>
          </cell>
          <cell r="H64">
            <v>30</v>
          </cell>
          <cell r="I64" t="str">
            <v>матрица</v>
          </cell>
        </row>
        <row r="65">
          <cell r="A65" t="str">
            <v xml:space="preserve"> 397  Ветчина Дугушка ТМ Стародворье ТС Дугушка в полиамидной оболочке 0,6 кг. ПОКОМ</v>
          </cell>
          <cell r="B65" t="str">
            <v>шт</v>
          </cell>
          <cell r="G65">
            <v>0</v>
          </cell>
          <cell r="H65">
            <v>55</v>
          </cell>
          <cell r="I65" t="str">
            <v>матрица</v>
          </cell>
        </row>
        <row r="66">
          <cell r="A66" t="str">
            <v xml:space="preserve"> 397 Сосиски Сливочные по-стародворски Бордо Фикс.вес 0,45 П/а мгс Стародворье  Поком</v>
          </cell>
          <cell r="B66" t="str">
            <v>шт</v>
          </cell>
          <cell r="G66">
            <v>0</v>
          </cell>
          <cell r="H66">
            <v>40</v>
          </cell>
          <cell r="I66" t="str">
            <v>матрица</v>
          </cell>
        </row>
        <row r="67">
          <cell r="A67" t="str">
            <v xml:space="preserve"> 408  Ветчина Сливушка с индейкой ТМ Вязанка, 0,4кг  ПОКОМ</v>
          </cell>
          <cell r="B67" t="str">
            <v>шт</v>
          </cell>
          <cell r="D67">
            <v>126</v>
          </cell>
          <cell r="E67">
            <v>15</v>
          </cell>
          <cell r="F67">
            <v>63</v>
          </cell>
          <cell r="G67">
            <v>0.4</v>
          </cell>
          <cell r="H67">
            <v>50</v>
          </cell>
          <cell r="I67" t="str">
            <v>матрица</v>
          </cell>
        </row>
        <row r="68">
          <cell r="A68" t="str">
            <v xml:space="preserve"> 435  Колбаса Молочная Стародворская  с молоком в оболочке полиамид 0,4 кг.ТМ Стародворье ПОКОМ</v>
          </cell>
          <cell r="B68" t="str">
            <v>шт</v>
          </cell>
          <cell r="G68">
            <v>0</v>
          </cell>
          <cell r="H68">
            <v>55</v>
          </cell>
          <cell r="I68" t="str">
            <v>матрица</v>
          </cell>
        </row>
        <row r="69">
          <cell r="A69" t="str">
            <v xml:space="preserve"> 436  Колбаса Молочная стародворская с молоком, ВЕС, ТМ Стародворье  ПОКОМ</v>
          </cell>
          <cell r="B69" t="str">
            <v>кг</v>
          </cell>
          <cell r="G69">
            <v>0</v>
          </cell>
          <cell r="H69">
            <v>55</v>
          </cell>
          <cell r="I69" t="str">
            <v>матрица</v>
          </cell>
        </row>
        <row r="70">
          <cell r="A70" t="str">
            <v xml:space="preserve"> 445  Колбаса Краковюрст ТМ Баварушка рубленая в оболочке черева в в.у 0,2 кг ПОКОМ</v>
          </cell>
          <cell r="B70" t="str">
            <v>шт</v>
          </cell>
          <cell r="G70">
            <v>0</v>
          </cell>
          <cell r="H70">
            <v>40</v>
          </cell>
          <cell r="I70" t="str">
            <v>не в матрице</v>
          </cell>
        </row>
        <row r="71">
          <cell r="A71" t="str">
            <v xml:space="preserve"> 447  Колбаски Краковюрст ТМ Баварушка с изысканными пряностями в оболочке NDX в в.у 0,2 кг. ПОКОМ </v>
          </cell>
          <cell r="B71" t="str">
            <v>шт</v>
          </cell>
          <cell r="C71">
            <v>30</v>
          </cell>
          <cell r="D71">
            <v>18</v>
          </cell>
          <cell r="E71">
            <v>15</v>
          </cell>
          <cell r="F71">
            <v>33</v>
          </cell>
          <cell r="G71">
            <v>0</v>
          </cell>
          <cell r="H71">
            <v>35</v>
          </cell>
          <cell r="I71" t="str">
            <v>не в матрице</v>
          </cell>
        </row>
        <row r="72">
          <cell r="A72" t="str">
            <v xml:space="preserve"> 449  Колбаса Дугушка Стародворская ВЕС ТС Дугушка ПОКОМ</v>
          </cell>
          <cell r="B72" t="str">
            <v>кг</v>
          </cell>
          <cell r="C72">
            <v>62.119</v>
          </cell>
          <cell r="D72">
            <v>27.204000000000001</v>
          </cell>
          <cell r="E72">
            <v>137.238</v>
          </cell>
          <cell r="F72">
            <v>-52.149000000000001</v>
          </cell>
          <cell r="G72">
            <v>1</v>
          </cell>
          <cell r="H72">
            <v>60</v>
          </cell>
          <cell r="I72" t="str">
            <v>матрица</v>
          </cell>
        </row>
        <row r="73">
          <cell r="A73" t="str">
            <v xml:space="preserve"> 452  Колбаса Со шпиком ВЕС большой батон ТМ Особый рецепт  ПОКОМ</v>
          </cell>
          <cell r="B73" t="str">
            <v>кг</v>
          </cell>
          <cell r="C73">
            <v>1040.681</v>
          </cell>
          <cell r="D73">
            <v>117.749</v>
          </cell>
          <cell r="E73">
            <v>789.02599999999995</v>
          </cell>
          <cell r="F73">
            <v>250.12899999999999</v>
          </cell>
          <cell r="G73">
            <v>1</v>
          </cell>
          <cell r="H73">
            <v>60</v>
          </cell>
          <cell r="I73" t="str">
            <v>матрица</v>
          </cell>
        </row>
        <row r="74">
          <cell r="A74" t="str">
            <v xml:space="preserve"> 456  Колбаса Филейная ТМ Особый рецепт ВЕС большой батон  ПОКОМ</v>
          </cell>
          <cell r="B74" t="str">
            <v>кг</v>
          </cell>
          <cell r="C74">
            <v>734.73099999999999</v>
          </cell>
          <cell r="D74">
            <v>123.19</v>
          </cell>
          <cell r="E74">
            <v>439.63299999999998</v>
          </cell>
          <cell r="F74">
            <v>289.50400000000002</v>
          </cell>
          <cell r="G74">
            <v>1</v>
          </cell>
          <cell r="H74">
            <v>60</v>
          </cell>
          <cell r="I74" t="str">
            <v>матрица</v>
          </cell>
        </row>
        <row r="75">
          <cell r="A75" t="str">
            <v xml:space="preserve"> 457  Колбаса Молочная ТМ Особый рецепт ВЕС большой батон  ПОКОМ</v>
          </cell>
          <cell r="B75" t="str">
            <v>кг</v>
          </cell>
          <cell r="C75">
            <v>1076.414</v>
          </cell>
          <cell r="D75">
            <v>927.61900000000003</v>
          </cell>
          <cell r="E75">
            <v>977.13699999999994</v>
          </cell>
          <cell r="F75">
            <v>915.24</v>
          </cell>
          <cell r="G75">
            <v>1</v>
          </cell>
          <cell r="H75">
            <v>60</v>
          </cell>
          <cell r="I75" t="str">
            <v>матрица</v>
          </cell>
        </row>
        <row r="76">
          <cell r="A76" t="str">
            <v xml:space="preserve"> 460  Колбаса Стародворская Традиционная ВЕС ТМ Стародворье в оболочке полиамид. ПОКОМ</v>
          </cell>
          <cell r="B76" t="str">
            <v>кг</v>
          </cell>
          <cell r="C76">
            <v>9.4290000000000003</v>
          </cell>
          <cell r="E76">
            <v>2.7080000000000002</v>
          </cell>
          <cell r="F76">
            <v>5.3419999999999996</v>
          </cell>
          <cell r="G76">
            <v>0</v>
          </cell>
          <cell r="H76">
            <v>55</v>
          </cell>
          <cell r="I76" t="str">
            <v>не в матрице</v>
          </cell>
        </row>
        <row r="77">
          <cell r="A77" t="str">
            <v xml:space="preserve"> 463  Колбаса Молочная Традиционнаяв оболочке полиамид.ТМ Стародворье. ВЕС ПОКОМ</v>
          </cell>
          <cell r="B77" t="str">
            <v>кг</v>
          </cell>
          <cell r="C77">
            <v>16.206</v>
          </cell>
          <cell r="E77">
            <v>5.3680000000000003</v>
          </cell>
          <cell r="F77">
            <v>10.837999999999999</v>
          </cell>
          <cell r="G77">
            <v>0</v>
          </cell>
          <cell r="H77">
            <v>55</v>
          </cell>
          <cell r="I77" t="str">
            <v>не в матрице</v>
          </cell>
        </row>
        <row r="78">
          <cell r="A78" t="str">
            <v xml:space="preserve"> 465  Колбаса Филейная оригинальная ВЕС 0,8кг ТМ Особый рецепт в оболочке полиамид  ПОКОМ</v>
          </cell>
          <cell r="B78" t="str">
            <v>кг</v>
          </cell>
          <cell r="G78">
            <v>0</v>
          </cell>
          <cell r="H78">
            <v>60</v>
          </cell>
          <cell r="I78" t="str">
            <v>матрица</v>
          </cell>
        </row>
        <row r="79">
          <cell r="A79" t="str">
            <v xml:space="preserve"> 490  Колбаса Сервелат Филейский ТМ Вязанка  0,3 кг. срез  ПОКОМ</v>
          </cell>
          <cell r="B79" t="str">
            <v>шт</v>
          </cell>
          <cell r="C79">
            <v>26</v>
          </cell>
          <cell r="D79">
            <v>48</v>
          </cell>
          <cell r="E79">
            <v>4</v>
          </cell>
          <cell r="F79">
            <v>33</v>
          </cell>
          <cell r="G79">
            <v>0</v>
          </cell>
          <cell r="H79">
            <v>40</v>
          </cell>
          <cell r="I79" t="str">
            <v>не в матрице</v>
          </cell>
        </row>
        <row r="80">
          <cell r="A80" t="str">
            <v xml:space="preserve"> 491  Колбаса Филейская Рубленая ТМ Вязанка  0,3 кг. срез.  ПОКОМ</v>
          </cell>
          <cell r="B80" t="str">
            <v>шт</v>
          </cell>
          <cell r="D80">
            <v>66</v>
          </cell>
          <cell r="E80">
            <v>19</v>
          </cell>
          <cell r="F80">
            <v>28</v>
          </cell>
          <cell r="G80">
            <v>0</v>
          </cell>
          <cell r="H80">
            <v>40</v>
          </cell>
          <cell r="I80" t="str">
            <v>не в матрице</v>
          </cell>
        </row>
        <row r="81">
          <cell r="A81" t="str">
            <v xml:space="preserve"> 498  Колбаса Сочинка рубленая с сочным окороком 0,3кг ТМ Стародворье  ПОКОМ</v>
          </cell>
          <cell r="B81" t="str">
            <v>шт</v>
          </cell>
          <cell r="C81">
            <v>33</v>
          </cell>
          <cell r="D81">
            <v>135</v>
          </cell>
          <cell r="E81">
            <v>64</v>
          </cell>
          <cell r="F81">
            <v>99</v>
          </cell>
          <cell r="G81">
            <v>0.3</v>
          </cell>
          <cell r="H81">
            <v>40</v>
          </cell>
          <cell r="I81" t="str">
            <v>матрица</v>
          </cell>
        </row>
        <row r="82">
          <cell r="A82" t="str">
            <v>090  Мини-салями со вкусом бекона,  0.05кг, ядрена копоть   ПОКОМ</v>
          </cell>
          <cell r="B82" t="str">
            <v>шт</v>
          </cell>
          <cell r="G82">
            <v>0.05</v>
          </cell>
          <cell r="H82">
            <v>120</v>
          </cell>
          <cell r="I82" t="str">
            <v>матрица</v>
          </cell>
        </row>
        <row r="83">
          <cell r="A83" t="str">
            <v>255  Сосиски Молочные для завтрака ТМ Особый рецепт, п/а МГС, ВЕС, ТМ Стародворье  ПОКОМ</v>
          </cell>
          <cell r="B83" t="str">
            <v>кг</v>
          </cell>
          <cell r="C83">
            <v>471.85399999999998</v>
          </cell>
          <cell r="D83">
            <v>351.97399999999999</v>
          </cell>
          <cell r="E83">
            <v>502.46100000000001</v>
          </cell>
          <cell r="F83">
            <v>285.04399999999998</v>
          </cell>
          <cell r="G83">
            <v>1</v>
          </cell>
          <cell r="H83">
            <v>40</v>
          </cell>
          <cell r="I83" t="str">
            <v>матрица</v>
          </cell>
        </row>
        <row r="84">
          <cell r="A84" t="str">
            <v>348  Колбаса Молочная оригинальная ТМ Особый рецепт. большой батон, ВЕС ПОКОМ</v>
          </cell>
          <cell r="B84" t="str">
            <v>кг</v>
          </cell>
          <cell r="C84">
            <v>-7.19</v>
          </cell>
          <cell r="D84">
            <v>43.231999999999999</v>
          </cell>
          <cell r="E84">
            <v>23.863</v>
          </cell>
          <cell r="F84">
            <v>12.179</v>
          </cell>
          <cell r="G84">
            <v>1</v>
          </cell>
          <cell r="H84">
            <v>60</v>
          </cell>
          <cell r="I84" t="str">
            <v>матрица</v>
          </cell>
        </row>
        <row r="85">
          <cell r="A85" t="str">
            <v>495  Колбаса Сочинка по-европейски с сочной грудинкой 0,3кг ТМ Стародворье  ПОКОМ</v>
          </cell>
          <cell r="B85" t="str">
            <v>шт</v>
          </cell>
          <cell r="C85">
            <v>68</v>
          </cell>
          <cell r="D85">
            <v>145</v>
          </cell>
          <cell r="E85">
            <v>91</v>
          </cell>
          <cell r="F85">
            <v>104</v>
          </cell>
          <cell r="G85">
            <v>0.3</v>
          </cell>
          <cell r="H85">
            <v>40</v>
          </cell>
          <cell r="I85" t="str">
            <v>матрица</v>
          </cell>
        </row>
        <row r="86">
          <cell r="A86" t="str">
            <v>496  Колбаса Сочинка по-фински с сочным окроком 0,3кг ТМ Стародворье  ПОКОМ</v>
          </cell>
          <cell r="B86" t="str">
            <v>шт</v>
          </cell>
          <cell r="C86">
            <v>82</v>
          </cell>
          <cell r="D86">
            <v>109</v>
          </cell>
          <cell r="E86">
            <v>87</v>
          </cell>
          <cell r="F86">
            <v>96</v>
          </cell>
          <cell r="G86">
            <v>0.3</v>
          </cell>
          <cell r="H86">
            <v>40</v>
          </cell>
          <cell r="I86" t="str">
            <v>матрица</v>
          </cell>
        </row>
        <row r="87">
          <cell r="A87" t="str">
            <v>501 Сосиски Филейские по-ганноверски ТМ Вязанка.в оболочке амицел в м.г.с ВЕС. ПОКОМ</v>
          </cell>
          <cell r="B87" t="str">
            <v>кг</v>
          </cell>
          <cell r="C87">
            <v>20.562000000000001</v>
          </cell>
          <cell r="D87">
            <v>7.2</v>
          </cell>
          <cell r="E87">
            <v>9.766</v>
          </cell>
          <cell r="F87">
            <v>11.128</v>
          </cell>
          <cell r="G87">
            <v>1</v>
          </cell>
          <cell r="H87">
            <v>45</v>
          </cell>
          <cell r="I87" t="str">
            <v>матрица</v>
          </cell>
        </row>
        <row r="88">
          <cell r="A88" t="str">
            <v>503 Колбаса Филейская со шпиком ТМ Вязанка в оболочке полиамид.ПОКОМ</v>
          </cell>
          <cell r="B88" t="str">
            <v>кг</v>
          </cell>
          <cell r="C88">
            <v>1.482</v>
          </cell>
          <cell r="D88">
            <v>53.026000000000003</v>
          </cell>
          <cell r="E88">
            <v>14.861000000000001</v>
          </cell>
          <cell r="F88">
            <v>31.523</v>
          </cell>
          <cell r="G88">
            <v>1</v>
          </cell>
          <cell r="H88">
            <v>50</v>
          </cell>
          <cell r="I88" t="str">
            <v>матрица</v>
          </cell>
        </row>
        <row r="89">
          <cell r="A89" t="str">
            <v>504  Ветчина Мясорубская с окороком 0,33кг срез ТМ Стародворье  ПОКОМ</v>
          </cell>
          <cell r="B89" t="str">
            <v>шт</v>
          </cell>
          <cell r="C89">
            <v>29</v>
          </cell>
          <cell r="D89">
            <v>54</v>
          </cell>
          <cell r="E89">
            <v>51</v>
          </cell>
          <cell r="F89">
            <v>32</v>
          </cell>
          <cell r="G89">
            <v>0</v>
          </cell>
          <cell r="H89">
            <v>40</v>
          </cell>
          <cell r="I89" t="str">
            <v>не в матрице</v>
          </cell>
        </row>
        <row r="90">
          <cell r="A90" t="str">
            <v>515  Колбаса Сервелат Мясорубский Делюкс 0,3кг ТМ Стародворье  ПОКОМ</v>
          </cell>
          <cell r="B90" t="str">
            <v>шт</v>
          </cell>
          <cell r="C90">
            <v>50</v>
          </cell>
          <cell r="D90">
            <v>55</v>
          </cell>
          <cell r="E90">
            <v>60</v>
          </cell>
          <cell r="F90">
            <v>41</v>
          </cell>
          <cell r="G90">
            <v>0.3</v>
          </cell>
          <cell r="H90">
            <v>40</v>
          </cell>
          <cell r="I90" t="str">
            <v>матрица</v>
          </cell>
        </row>
        <row r="91">
          <cell r="A91" t="str">
            <v>519  Грудинка 0,12 кг нарезка ТМ Стародворье  ПОКОМ</v>
          </cell>
          <cell r="B91" t="str">
            <v>шт</v>
          </cell>
          <cell r="C91">
            <v>5</v>
          </cell>
          <cell r="E91">
            <v>3</v>
          </cell>
          <cell r="F91">
            <v>2</v>
          </cell>
          <cell r="G91">
            <v>0.12</v>
          </cell>
          <cell r="H91">
            <v>45</v>
          </cell>
          <cell r="I91" t="str">
            <v>матрица</v>
          </cell>
        </row>
        <row r="92">
          <cell r="A92" t="str">
            <v>522  Колбаса Гвардейская с/к ТМ Стародворье  ПОКОМ</v>
          </cell>
          <cell r="B92" t="str">
            <v>кг</v>
          </cell>
          <cell r="C92">
            <v>15.865</v>
          </cell>
          <cell r="E92">
            <v>3.6880000000000002</v>
          </cell>
          <cell r="F92">
            <v>12.177</v>
          </cell>
          <cell r="G92">
            <v>1</v>
          </cell>
          <cell r="H92">
            <v>180</v>
          </cell>
          <cell r="I92" t="str">
            <v>матрица</v>
          </cell>
        </row>
        <row r="93">
          <cell r="A93" t="str">
            <v>Деликатесы с/к "Окорок Хамон Вяленый выдержанный" Фикс.вес 0,055 нарезка ТМ "Стародворье"</v>
          </cell>
          <cell r="B93" t="str">
            <v>шт</v>
          </cell>
          <cell r="G93">
            <v>5.5E-2</v>
          </cell>
          <cell r="H93">
            <v>90</v>
          </cell>
          <cell r="I93" t="str">
            <v>матрица</v>
          </cell>
        </row>
        <row r="94">
          <cell r="A94" t="str">
            <v>Сырокопченые колбасы "Сальчичон" Фикс.вес 0,07 нарезка ТМ "Стародворье"</v>
          </cell>
          <cell r="B94" t="str">
            <v>шт</v>
          </cell>
          <cell r="G94">
            <v>7.0000000000000007E-2</v>
          </cell>
          <cell r="H94">
            <v>90</v>
          </cell>
          <cell r="I94" t="str">
            <v>матрица</v>
          </cell>
        </row>
        <row r="95">
          <cell r="A95" t="str">
            <v>Сырокопченые колбасы "Сервелат Ореховый" Фикс.вес 0,07 нарезка ТМ "Стародворье"</v>
          </cell>
          <cell r="B95" t="str">
            <v>шт</v>
          </cell>
          <cell r="G95">
            <v>7.0000000000000007E-2</v>
          </cell>
          <cell r="H95">
            <v>90</v>
          </cell>
          <cell r="I95" t="str">
            <v>матрица</v>
          </cell>
        </row>
        <row r="96">
          <cell r="A96" t="str">
            <v>С/к колбасы Салями Охотничья Бордо Весовые б/о терм/п 180 Стародворье</v>
          </cell>
          <cell r="B96" t="str">
            <v>кг</v>
          </cell>
          <cell r="G96">
            <v>1</v>
          </cell>
          <cell r="H96">
            <v>180</v>
          </cell>
          <cell r="I96" t="str">
            <v>матрица</v>
          </cell>
        </row>
        <row r="97">
          <cell r="A97" t="str">
            <v>С/к колбасы Княжеская Бордо Весовые б/о терм/п Стародворье</v>
          </cell>
          <cell r="B97" t="str">
            <v>кг</v>
          </cell>
          <cell r="G97">
            <v>1</v>
          </cell>
          <cell r="H97">
            <v>180</v>
          </cell>
          <cell r="I97" t="str">
            <v>матрица</v>
          </cell>
        </row>
        <row r="98">
          <cell r="A98" t="str">
            <v>Сыровяленые колбасы «Фуэт» Фикс.вес 0,07 нарезка ТМ «Стародворье»</v>
          </cell>
          <cell r="B98" t="str">
            <v>шт</v>
          </cell>
          <cell r="G98">
            <v>7.0000000000000007E-2</v>
          </cell>
          <cell r="H98">
            <v>90</v>
          </cell>
          <cell r="I98" t="str">
            <v>матрица</v>
          </cell>
        </row>
        <row r="99">
          <cell r="A99" t="str">
            <v>Деликатесы с/к «Корейка Вяленая выдержанная» Фикс.вес 0,05 нарезка ТМ «Стародворье»</v>
          </cell>
          <cell r="B99" t="str">
            <v>шт</v>
          </cell>
          <cell r="G99">
            <v>0.05</v>
          </cell>
          <cell r="H99">
            <v>90</v>
          </cell>
          <cell r="I99" t="str">
            <v>матрица</v>
          </cell>
        </row>
        <row r="100">
          <cell r="A100" t="str">
            <v>Деликатесы с/к «Окорок Прошутто сыровяленый выдержанный» Фикс.вес 0,055 нарезка ТМ «Стародворье»</v>
          </cell>
          <cell r="B100" t="str">
            <v>шт</v>
          </cell>
          <cell r="G100">
            <v>0.05</v>
          </cell>
          <cell r="H100">
            <v>90</v>
          </cell>
          <cell r="I100" t="str">
            <v>матрица</v>
          </cell>
        </row>
        <row r="101">
          <cell r="A101" t="str">
            <v>Паштеты «Печеночный с морковью ГОСТ» Фикс.вес 0,1 ТМ «Стародворье»</v>
          </cell>
          <cell r="B101" t="str">
            <v>шт</v>
          </cell>
          <cell r="G101">
            <v>0.1</v>
          </cell>
          <cell r="H101">
            <v>730</v>
          </cell>
          <cell r="I101" t="str">
            <v>матрица</v>
          </cell>
        </row>
        <row r="102">
          <cell r="A102" t="str">
            <v>Паштеты Со сливочным маслом ГОСТ Бордо фикс.вес 0,1 Стародворье</v>
          </cell>
          <cell r="B102" t="str">
            <v>шт</v>
          </cell>
          <cell r="G102">
            <v>0.1</v>
          </cell>
          <cell r="H102">
            <v>730</v>
          </cell>
          <cell r="I102" t="str">
            <v>матрица</v>
          </cell>
        </row>
        <row r="103">
          <cell r="A103" t="str">
            <v>Паштеты «Любительский ГОСТ» Фикс.вес 0,1 ТМ «Стародворье»</v>
          </cell>
          <cell r="B103" t="str">
            <v>шт</v>
          </cell>
          <cell r="G103">
            <v>0.1</v>
          </cell>
          <cell r="H103">
            <v>730</v>
          </cell>
          <cell r="I103" t="str">
            <v>матрица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1561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91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109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99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94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53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329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31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30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53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70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188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188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48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67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111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1" sqref="W1"/>
    </sheetView>
  </sheetViews>
  <sheetFormatPr defaultRowHeight="15" x14ac:dyDescent="0.25"/>
  <cols>
    <col min="1" max="1" width="60.710937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7" width="7" customWidth="1"/>
    <col min="18" max="18" width="7" style="29" customWidth="1"/>
    <col min="19" max="20" width="7" customWidth="1"/>
    <col min="21" max="21" width="7" style="29" customWidth="1"/>
    <col min="22" max="22" width="7" customWidth="1"/>
    <col min="23" max="23" width="15.85546875" customWidth="1"/>
    <col min="24" max="25" width="5" customWidth="1"/>
    <col min="26" max="35" width="6" customWidth="1"/>
    <col min="36" max="36" width="19.85546875" customWidth="1"/>
    <col min="37" max="37" width="7" customWidth="1"/>
    <col min="38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15</v>
      </c>
      <c r="T3" s="3" t="s">
        <v>16</v>
      </c>
      <c r="U3" s="3" t="s">
        <v>169</v>
      </c>
      <c r="V3" s="7" t="s">
        <v>17</v>
      </c>
      <c r="W3" s="7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0" t="s">
        <v>24</v>
      </c>
      <c r="P4" s="1" t="s">
        <v>25</v>
      </c>
      <c r="Q4" s="1" t="s">
        <v>26</v>
      </c>
      <c r="R4" s="1" t="s">
        <v>171</v>
      </c>
      <c r="S4" s="1" t="s">
        <v>27</v>
      </c>
      <c r="T4" s="1"/>
      <c r="U4" s="1" t="s">
        <v>170</v>
      </c>
      <c r="V4" s="1"/>
      <c r="W4" s="1"/>
      <c r="X4" s="1"/>
      <c r="Y4" s="1"/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 t="s">
        <v>37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38818.734000000004</v>
      </c>
      <c r="F5" s="4">
        <f>SUM(F6:F495)</f>
        <v>46360.334999999999</v>
      </c>
      <c r="G5" s="8"/>
      <c r="H5" s="1"/>
      <c r="I5" s="1"/>
      <c r="J5" s="1"/>
      <c r="K5" s="4">
        <f t="shared" ref="K5:V5" si="0">SUM(K6:K495)</f>
        <v>44934.652999999991</v>
      </c>
      <c r="L5" s="4">
        <f t="shared" si="0"/>
        <v>-6115.9189999999999</v>
      </c>
      <c r="M5" s="4">
        <f t="shared" si="0"/>
        <v>34542.832000000002</v>
      </c>
      <c r="N5" s="4">
        <f t="shared" si="0"/>
        <v>2354.9019999999996</v>
      </c>
      <c r="O5" s="4">
        <f t="shared" si="0"/>
        <v>1921</v>
      </c>
      <c r="P5" s="4">
        <f t="shared" si="0"/>
        <v>5110</v>
      </c>
      <c r="Q5" s="4">
        <f t="shared" si="0"/>
        <v>12222.475860000008</v>
      </c>
      <c r="R5" s="4">
        <f t="shared" si="0"/>
        <v>1561</v>
      </c>
      <c r="S5" s="4">
        <f t="shared" si="0"/>
        <v>6908.5664000000015</v>
      </c>
      <c r="T5" s="4">
        <f t="shared" si="0"/>
        <v>20012.193719999992</v>
      </c>
      <c r="U5" s="4">
        <f t="shared" si="0"/>
        <v>20616.193719999992</v>
      </c>
      <c r="V5" s="4">
        <f t="shared" si="0"/>
        <v>690</v>
      </c>
      <c r="W5" s="1"/>
      <c r="X5" s="1"/>
      <c r="Y5" s="1"/>
      <c r="Z5" s="4">
        <f t="shared" ref="Z5:AI5" si="1">SUM(Z6:Z495)</f>
        <v>7581.0834000000013</v>
      </c>
      <c r="AA5" s="4">
        <f t="shared" si="1"/>
        <v>7251.0707999999977</v>
      </c>
      <c r="AB5" s="4">
        <f t="shared" si="1"/>
        <v>7318.225199999998</v>
      </c>
      <c r="AC5" s="4">
        <f t="shared" si="1"/>
        <v>8209.5925999999981</v>
      </c>
      <c r="AD5" s="4">
        <f t="shared" si="1"/>
        <v>7686.5240000000003</v>
      </c>
      <c r="AE5" s="4">
        <f t="shared" si="1"/>
        <v>6538.2910000000002</v>
      </c>
      <c r="AF5" s="4">
        <f t="shared" si="1"/>
        <v>7413.0825999999988</v>
      </c>
      <c r="AG5" s="4">
        <f t="shared" si="1"/>
        <v>7235.9262000000017</v>
      </c>
      <c r="AH5" s="4">
        <f t="shared" si="1"/>
        <v>6983.2946000000029</v>
      </c>
      <c r="AI5" s="4">
        <f t="shared" si="1"/>
        <v>7512.670600000004</v>
      </c>
      <c r="AJ5" s="1"/>
      <c r="AK5" s="4">
        <f>SUM(AK6:AK495)</f>
        <v>17247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39</v>
      </c>
      <c r="C6" s="1">
        <v>285.19099999999997</v>
      </c>
      <c r="D6" s="1">
        <v>641.30799999999999</v>
      </c>
      <c r="E6" s="1">
        <v>272.03800000000001</v>
      </c>
      <c r="F6" s="1">
        <v>493.83</v>
      </c>
      <c r="G6" s="8">
        <v>1</v>
      </c>
      <c r="H6" s="1">
        <v>50</v>
      </c>
      <c r="I6" s="1" t="str">
        <f>VLOOKUP(A6,[1]Sheet!$A:$I,9,0)</f>
        <v>матрица</v>
      </c>
      <c r="J6" s="1"/>
      <c r="K6" s="1">
        <v>484.55200000000002</v>
      </c>
      <c r="L6" s="1">
        <f t="shared" ref="L6:L36" si="2">E6-K6</f>
        <v>-212.51400000000001</v>
      </c>
      <c r="M6" s="1">
        <f t="shared" ref="M6:M36" si="3">E6-N6-O6</f>
        <v>261.19800000000004</v>
      </c>
      <c r="N6" s="1">
        <v>10.84</v>
      </c>
      <c r="O6" s="1">
        <v>0</v>
      </c>
      <c r="P6" s="1"/>
      <c r="Q6" s="1">
        <v>82.859559999999988</v>
      </c>
      <c r="R6" s="1">
        <f>IFERROR(VLOOKUP(A6,[2]Sheet!$A:$D,4,0),0)</f>
        <v>0</v>
      </c>
      <c r="S6" s="1">
        <f t="shared" ref="S6:S36" si="4">M6/5</f>
        <v>52.23960000000001</v>
      </c>
      <c r="T6" s="5"/>
      <c r="U6" s="5">
        <f>T6</f>
        <v>0</v>
      </c>
      <c r="V6" s="5"/>
      <c r="W6" s="1"/>
      <c r="X6" s="1">
        <f>(F6+P6+Q6+U6)/S6</f>
        <v>11.039318065222551</v>
      </c>
      <c r="Y6" s="1">
        <f t="shared" ref="Y6:Y36" si="5">(F6+P6+Q6)/S6</f>
        <v>11.039318065222551</v>
      </c>
      <c r="Z6" s="1">
        <v>60.661199999999987</v>
      </c>
      <c r="AA6" s="1">
        <v>63.102999999999987</v>
      </c>
      <c r="AB6" s="1">
        <v>50.607600000000012</v>
      </c>
      <c r="AC6" s="1">
        <v>53.202599999999997</v>
      </c>
      <c r="AD6" s="1">
        <v>79.527600000000007</v>
      </c>
      <c r="AE6" s="1">
        <v>72.150999999999996</v>
      </c>
      <c r="AF6" s="1">
        <v>60.181400000000011</v>
      </c>
      <c r="AG6" s="1">
        <v>58.173400000000001</v>
      </c>
      <c r="AH6" s="1">
        <v>73.107600000000005</v>
      </c>
      <c r="AI6" s="1">
        <v>70.822599999999994</v>
      </c>
      <c r="AJ6" s="1"/>
      <c r="AK6" s="1">
        <f>ROUND(G6*U6,0)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41</v>
      </c>
      <c r="B7" s="1" t="s">
        <v>39</v>
      </c>
      <c r="C7" s="1">
        <v>251.43100000000001</v>
      </c>
      <c r="D7" s="1">
        <v>527.96600000000001</v>
      </c>
      <c r="E7" s="1">
        <v>322.62599999999998</v>
      </c>
      <c r="F7" s="1">
        <v>170.59</v>
      </c>
      <c r="G7" s="8">
        <v>1</v>
      </c>
      <c r="H7" s="1">
        <v>45</v>
      </c>
      <c r="I7" s="1" t="str">
        <f>VLOOKUP(A7,[1]Sheet!$A:$I,9,0)</f>
        <v>матрица</v>
      </c>
      <c r="J7" s="1"/>
      <c r="K7" s="1">
        <v>361.40499999999997</v>
      </c>
      <c r="L7" s="1">
        <f t="shared" si="2"/>
        <v>-38.778999999999996</v>
      </c>
      <c r="M7" s="1">
        <f t="shared" si="3"/>
        <v>130.58599999999996</v>
      </c>
      <c r="N7" s="1">
        <v>98.04</v>
      </c>
      <c r="O7" s="1">
        <v>94</v>
      </c>
      <c r="P7" s="1">
        <v>100</v>
      </c>
      <c r="Q7" s="1">
        <v>130.7296</v>
      </c>
      <c r="R7" s="1">
        <f>IFERROR(VLOOKUP(A7,[2]Sheet!$A:$D,4,0),0)</f>
        <v>91</v>
      </c>
      <c r="S7" s="1">
        <f t="shared" si="4"/>
        <v>26.11719999999999</v>
      </c>
      <c r="T7" s="5"/>
      <c r="U7" s="5">
        <f t="shared" ref="U7:U70" si="6">T7</f>
        <v>0</v>
      </c>
      <c r="V7" s="5"/>
      <c r="W7" s="1"/>
      <c r="X7" s="1">
        <f t="shared" ref="X7:X70" si="7">(F7+P7+Q7+U7)/S7</f>
        <v>15.366103563934885</v>
      </c>
      <c r="Y7" s="1">
        <f t="shared" si="5"/>
        <v>15.366103563934885</v>
      </c>
      <c r="Z7" s="1">
        <v>48.417400000000001</v>
      </c>
      <c r="AA7" s="1">
        <v>35.037599999999998</v>
      </c>
      <c r="AB7" s="1">
        <v>41.584799999999987</v>
      </c>
      <c r="AC7" s="1">
        <v>41.801200000000001</v>
      </c>
      <c r="AD7" s="1">
        <v>59.936400000000013</v>
      </c>
      <c r="AE7" s="1">
        <v>33.135199999999983</v>
      </c>
      <c r="AF7" s="1">
        <v>29.4544</v>
      </c>
      <c r="AG7" s="1">
        <v>34.91879999999999</v>
      </c>
      <c r="AH7" s="1">
        <v>56.119399999999999</v>
      </c>
      <c r="AI7" s="1">
        <v>68.597400000000007</v>
      </c>
      <c r="AJ7" s="1"/>
      <c r="AK7" s="1">
        <f t="shared" ref="AK7:AK70" si="8">ROUND(G7*U7,0)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39</v>
      </c>
      <c r="C8" s="1">
        <v>1191.1949999999999</v>
      </c>
      <c r="D8" s="1">
        <v>728.00699999999995</v>
      </c>
      <c r="E8" s="1">
        <v>832.91899999999998</v>
      </c>
      <c r="F8" s="1">
        <v>549.149</v>
      </c>
      <c r="G8" s="8">
        <v>1</v>
      </c>
      <c r="H8" s="1">
        <v>45</v>
      </c>
      <c r="I8" s="1" t="str">
        <f>VLOOKUP(A8,[1]Sheet!$A:$I,9,0)</f>
        <v>матрица</v>
      </c>
      <c r="J8" s="1"/>
      <c r="K8" s="1">
        <v>990.41099999999994</v>
      </c>
      <c r="L8" s="1">
        <f t="shared" si="2"/>
        <v>-157.49199999999996</v>
      </c>
      <c r="M8" s="1">
        <f t="shared" si="3"/>
        <v>539.66999999999996</v>
      </c>
      <c r="N8" s="1">
        <v>155.249</v>
      </c>
      <c r="O8" s="1">
        <v>138</v>
      </c>
      <c r="P8" s="1">
        <v>100</v>
      </c>
      <c r="Q8" s="1">
        <v>142.32460000000009</v>
      </c>
      <c r="R8" s="1">
        <f>IFERROR(VLOOKUP(A8,[2]Sheet!$A:$D,4,0),0)</f>
        <v>109</v>
      </c>
      <c r="S8" s="1">
        <f t="shared" si="4"/>
        <v>107.934</v>
      </c>
      <c r="T8" s="5">
        <f t="shared" ref="T8:T17" si="9">11*S8-Q8-P8-F8</f>
        <v>395.80039999999974</v>
      </c>
      <c r="U8" s="5">
        <f t="shared" si="6"/>
        <v>395.80039999999974</v>
      </c>
      <c r="V8" s="5"/>
      <c r="W8" s="1"/>
      <c r="X8" s="1">
        <f t="shared" si="7"/>
        <v>11</v>
      </c>
      <c r="Y8" s="1">
        <f t="shared" si="5"/>
        <v>7.3329405006763393</v>
      </c>
      <c r="Z8" s="1">
        <v>119.4456</v>
      </c>
      <c r="AA8" s="1">
        <v>99.646800000000013</v>
      </c>
      <c r="AB8" s="1">
        <v>152.92400000000001</v>
      </c>
      <c r="AC8" s="1">
        <v>161.08240000000001</v>
      </c>
      <c r="AD8" s="1">
        <v>135.52119999999999</v>
      </c>
      <c r="AE8" s="1">
        <v>104.1494</v>
      </c>
      <c r="AF8" s="1">
        <v>154.07220000000001</v>
      </c>
      <c r="AG8" s="1">
        <v>146.70699999999999</v>
      </c>
      <c r="AH8" s="1">
        <v>156.01480000000001</v>
      </c>
      <c r="AI8" s="1">
        <v>149.0752</v>
      </c>
      <c r="AJ8" s="1"/>
      <c r="AK8" s="1">
        <f t="shared" si="8"/>
        <v>396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952</v>
      </c>
      <c r="D9" s="1">
        <v>1644</v>
      </c>
      <c r="E9" s="1">
        <v>789</v>
      </c>
      <c r="F9" s="1">
        <v>1068</v>
      </c>
      <c r="G9" s="8">
        <v>0.45</v>
      </c>
      <c r="H9" s="1">
        <v>45</v>
      </c>
      <c r="I9" s="1" t="str">
        <f>VLOOKUP(A9,[1]Sheet!$A:$I,9,0)</f>
        <v>матрица</v>
      </c>
      <c r="J9" s="1"/>
      <c r="K9" s="1">
        <v>954</v>
      </c>
      <c r="L9" s="1">
        <f t="shared" si="2"/>
        <v>-165</v>
      </c>
      <c r="M9" s="1">
        <f t="shared" si="3"/>
        <v>789</v>
      </c>
      <c r="N9" s="1"/>
      <c r="O9" s="1">
        <v>0</v>
      </c>
      <c r="P9" s="1"/>
      <c r="Q9" s="1">
        <v>0</v>
      </c>
      <c r="R9" s="1">
        <f>IFERROR(VLOOKUP(A9,[2]Sheet!$A:$D,4,0),0)</f>
        <v>0</v>
      </c>
      <c r="S9" s="1">
        <f t="shared" si="4"/>
        <v>157.80000000000001</v>
      </c>
      <c r="T9" s="5">
        <f t="shared" si="9"/>
        <v>667.80000000000018</v>
      </c>
      <c r="U9" s="5">
        <f t="shared" si="6"/>
        <v>667.80000000000018</v>
      </c>
      <c r="V9" s="5"/>
      <c r="W9" s="1"/>
      <c r="X9" s="1">
        <f t="shared" si="7"/>
        <v>11</v>
      </c>
      <c r="Y9" s="1">
        <f t="shared" si="5"/>
        <v>6.7680608365019008</v>
      </c>
      <c r="Z9" s="1">
        <v>135.6</v>
      </c>
      <c r="AA9" s="1">
        <v>171.4</v>
      </c>
      <c r="AB9" s="1">
        <v>195.8</v>
      </c>
      <c r="AC9" s="1">
        <v>161.4</v>
      </c>
      <c r="AD9" s="1">
        <v>134</v>
      </c>
      <c r="AE9" s="1">
        <v>120.6</v>
      </c>
      <c r="AF9" s="1">
        <v>139.19999999999999</v>
      </c>
      <c r="AG9" s="1">
        <v>137.80000000000001</v>
      </c>
      <c r="AH9" s="1">
        <v>153.19999999999999</v>
      </c>
      <c r="AI9" s="1">
        <v>160.6</v>
      </c>
      <c r="AJ9" s="1" t="s">
        <v>45</v>
      </c>
      <c r="AK9" s="1">
        <f t="shared" si="8"/>
        <v>301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44</v>
      </c>
      <c r="C10" s="1">
        <v>2894</v>
      </c>
      <c r="D10" s="1">
        <v>1579</v>
      </c>
      <c r="E10" s="1">
        <v>1351</v>
      </c>
      <c r="F10" s="1">
        <v>1517</v>
      </c>
      <c r="G10" s="8">
        <v>0.45</v>
      </c>
      <c r="H10" s="1">
        <v>45</v>
      </c>
      <c r="I10" s="1" t="str">
        <f>VLOOKUP(A10,[1]Sheet!$A:$I,9,0)</f>
        <v>матрица</v>
      </c>
      <c r="J10" s="1"/>
      <c r="K10" s="1">
        <v>1677</v>
      </c>
      <c r="L10" s="1">
        <f t="shared" si="2"/>
        <v>-326</v>
      </c>
      <c r="M10" s="1">
        <f t="shared" si="3"/>
        <v>1351</v>
      </c>
      <c r="N10" s="1"/>
      <c r="O10" s="1">
        <v>0</v>
      </c>
      <c r="P10" s="1"/>
      <c r="Q10" s="1">
        <v>0</v>
      </c>
      <c r="R10" s="1">
        <f>IFERROR(VLOOKUP(A10,[2]Sheet!$A:$D,4,0),0)</f>
        <v>0</v>
      </c>
      <c r="S10" s="1">
        <f t="shared" si="4"/>
        <v>270.2</v>
      </c>
      <c r="T10" s="5">
        <f t="shared" si="9"/>
        <v>1455.1999999999998</v>
      </c>
      <c r="U10" s="5">
        <f t="shared" si="6"/>
        <v>1455.1999999999998</v>
      </c>
      <c r="V10" s="5"/>
      <c r="W10" s="1"/>
      <c r="X10" s="1">
        <f t="shared" si="7"/>
        <v>11</v>
      </c>
      <c r="Y10" s="1">
        <f t="shared" si="5"/>
        <v>5.6143597335307183</v>
      </c>
      <c r="Z10" s="1">
        <v>297.8</v>
      </c>
      <c r="AA10" s="1">
        <v>315.39999999999998</v>
      </c>
      <c r="AB10" s="1">
        <v>220.4</v>
      </c>
      <c r="AC10" s="1">
        <v>409</v>
      </c>
      <c r="AD10" s="1">
        <v>430.1268</v>
      </c>
      <c r="AE10" s="1">
        <v>235.1268</v>
      </c>
      <c r="AF10" s="1">
        <v>248.4</v>
      </c>
      <c r="AG10" s="1">
        <v>225.2</v>
      </c>
      <c r="AH10" s="1">
        <v>202.8</v>
      </c>
      <c r="AI10" s="1">
        <v>263.2824</v>
      </c>
      <c r="AJ10" s="1" t="s">
        <v>47</v>
      </c>
      <c r="AK10" s="1">
        <f t="shared" si="8"/>
        <v>655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48</v>
      </c>
      <c r="B11" s="1" t="s">
        <v>44</v>
      </c>
      <c r="C11" s="1">
        <v>58</v>
      </c>
      <c r="D11" s="1">
        <v>91</v>
      </c>
      <c r="E11" s="1">
        <v>46</v>
      </c>
      <c r="F11" s="1">
        <v>70</v>
      </c>
      <c r="G11" s="8">
        <v>0.17</v>
      </c>
      <c r="H11" s="1">
        <v>180</v>
      </c>
      <c r="I11" s="1" t="str">
        <f>VLOOKUP(A11,[1]Sheet!$A:$I,9,0)</f>
        <v>матрица</v>
      </c>
      <c r="J11" s="1"/>
      <c r="K11" s="1">
        <v>47</v>
      </c>
      <c r="L11" s="1">
        <f t="shared" si="2"/>
        <v>-1</v>
      </c>
      <c r="M11" s="1">
        <f t="shared" si="3"/>
        <v>46</v>
      </c>
      <c r="N11" s="1"/>
      <c r="O11" s="1">
        <v>0</v>
      </c>
      <c r="P11" s="1"/>
      <c r="Q11" s="1">
        <v>24.600000000000009</v>
      </c>
      <c r="R11" s="1">
        <f>IFERROR(VLOOKUP(A11,[2]Sheet!$A:$D,4,0),0)</f>
        <v>0</v>
      </c>
      <c r="S11" s="1">
        <f t="shared" si="4"/>
        <v>9.1999999999999993</v>
      </c>
      <c r="T11" s="5">
        <f t="shared" si="9"/>
        <v>6.5999999999999801</v>
      </c>
      <c r="U11" s="5">
        <f t="shared" si="6"/>
        <v>6.5999999999999801</v>
      </c>
      <c r="V11" s="5"/>
      <c r="W11" s="1"/>
      <c r="X11" s="1">
        <f t="shared" si="7"/>
        <v>11</v>
      </c>
      <c r="Y11" s="1">
        <f t="shared" si="5"/>
        <v>10.282608695652176</v>
      </c>
      <c r="Z11" s="1">
        <v>10.4</v>
      </c>
      <c r="AA11" s="1">
        <v>9</v>
      </c>
      <c r="AB11" s="1">
        <v>8.6</v>
      </c>
      <c r="AC11" s="1">
        <v>7.6</v>
      </c>
      <c r="AD11" s="1">
        <v>7</v>
      </c>
      <c r="AE11" s="1">
        <v>9</v>
      </c>
      <c r="AF11" s="1">
        <v>7.8</v>
      </c>
      <c r="AG11" s="1">
        <v>9</v>
      </c>
      <c r="AH11" s="1">
        <v>6.8</v>
      </c>
      <c r="AI11" s="1">
        <v>6.6</v>
      </c>
      <c r="AJ11" s="1" t="s">
        <v>45</v>
      </c>
      <c r="AK11" s="1">
        <f t="shared" si="8"/>
        <v>1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44</v>
      </c>
      <c r="C12" s="1">
        <v>24</v>
      </c>
      <c r="D12" s="1">
        <v>21</v>
      </c>
      <c r="E12" s="1">
        <v>22</v>
      </c>
      <c r="F12" s="1">
        <v>20</v>
      </c>
      <c r="G12" s="8">
        <v>0.3</v>
      </c>
      <c r="H12" s="1">
        <v>40</v>
      </c>
      <c r="I12" s="1" t="str">
        <f>VLOOKUP(A12,[1]Sheet!$A:$I,9,0)</f>
        <v>матрица</v>
      </c>
      <c r="J12" s="1"/>
      <c r="K12" s="1">
        <v>22</v>
      </c>
      <c r="L12" s="1">
        <f t="shared" si="2"/>
        <v>0</v>
      </c>
      <c r="M12" s="1">
        <f t="shared" si="3"/>
        <v>22</v>
      </c>
      <c r="N12" s="1"/>
      <c r="O12" s="1">
        <v>0</v>
      </c>
      <c r="P12" s="1"/>
      <c r="Q12" s="1">
        <v>0</v>
      </c>
      <c r="R12" s="1">
        <f>IFERROR(VLOOKUP(A12,[2]Sheet!$A:$D,4,0),0)</f>
        <v>0</v>
      </c>
      <c r="S12" s="1">
        <f t="shared" si="4"/>
        <v>4.4000000000000004</v>
      </c>
      <c r="T12" s="5">
        <f t="shared" si="9"/>
        <v>28.400000000000006</v>
      </c>
      <c r="U12" s="5">
        <f t="shared" si="6"/>
        <v>28.400000000000006</v>
      </c>
      <c r="V12" s="5"/>
      <c r="W12" s="1"/>
      <c r="X12" s="1">
        <f t="shared" si="7"/>
        <v>11</v>
      </c>
      <c r="Y12" s="1">
        <f t="shared" si="5"/>
        <v>4.545454545454545</v>
      </c>
      <c r="Z12" s="1">
        <v>1.6</v>
      </c>
      <c r="AA12" s="1">
        <v>1.2</v>
      </c>
      <c r="AB12" s="1">
        <v>3.4</v>
      </c>
      <c r="AC12" s="1">
        <v>3.6</v>
      </c>
      <c r="AD12" s="1">
        <v>2.2000000000000002</v>
      </c>
      <c r="AE12" s="1">
        <v>2.2000000000000002</v>
      </c>
      <c r="AF12" s="1">
        <v>2.8</v>
      </c>
      <c r="AG12" s="1">
        <v>2.4</v>
      </c>
      <c r="AH12" s="1">
        <v>2</v>
      </c>
      <c r="AI12" s="1">
        <v>2</v>
      </c>
      <c r="AJ12" s="1"/>
      <c r="AK12" s="1">
        <f t="shared" si="8"/>
        <v>9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44</v>
      </c>
      <c r="C13" s="1">
        <v>126</v>
      </c>
      <c r="D13" s="1">
        <v>261</v>
      </c>
      <c r="E13" s="1">
        <v>126</v>
      </c>
      <c r="F13" s="1">
        <v>149</v>
      </c>
      <c r="G13" s="8">
        <v>0.17</v>
      </c>
      <c r="H13" s="1">
        <v>180</v>
      </c>
      <c r="I13" s="1" t="str">
        <f>VLOOKUP(A13,[1]Sheet!$A:$I,9,0)</f>
        <v>матрица</v>
      </c>
      <c r="J13" s="1"/>
      <c r="K13" s="1">
        <v>176</v>
      </c>
      <c r="L13" s="1">
        <f t="shared" si="2"/>
        <v>-50</v>
      </c>
      <c r="M13" s="1">
        <f t="shared" si="3"/>
        <v>126</v>
      </c>
      <c r="N13" s="1"/>
      <c r="O13" s="1">
        <v>0</v>
      </c>
      <c r="P13" s="1"/>
      <c r="Q13" s="1">
        <v>56.199999999999989</v>
      </c>
      <c r="R13" s="1">
        <f>IFERROR(VLOOKUP(A13,[2]Sheet!$A:$D,4,0),0)</f>
        <v>0</v>
      </c>
      <c r="S13" s="1">
        <f t="shared" si="4"/>
        <v>25.2</v>
      </c>
      <c r="T13" s="5">
        <f t="shared" si="9"/>
        <v>72</v>
      </c>
      <c r="U13" s="5">
        <f t="shared" si="6"/>
        <v>72</v>
      </c>
      <c r="V13" s="5"/>
      <c r="W13" s="1"/>
      <c r="X13" s="1">
        <f t="shared" si="7"/>
        <v>11</v>
      </c>
      <c r="Y13" s="1">
        <f t="shared" si="5"/>
        <v>8.1428571428571423</v>
      </c>
      <c r="Z13" s="1">
        <v>26</v>
      </c>
      <c r="AA13" s="1">
        <v>23.8</v>
      </c>
      <c r="AB13" s="1">
        <v>15.6</v>
      </c>
      <c r="AC13" s="1">
        <v>18.8</v>
      </c>
      <c r="AD13" s="1">
        <v>30.6</v>
      </c>
      <c r="AE13" s="1">
        <v>25</v>
      </c>
      <c r="AF13" s="1">
        <v>24</v>
      </c>
      <c r="AG13" s="1">
        <v>24.8</v>
      </c>
      <c r="AH13" s="1">
        <v>18.2</v>
      </c>
      <c r="AI13" s="1">
        <v>32.4</v>
      </c>
      <c r="AJ13" s="1"/>
      <c r="AK13" s="1">
        <f t="shared" si="8"/>
        <v>12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51</v>
      </c>
      <c r="B14" s="11" t="s">
        <v>44</v>
      </c>
      <c r="C14" s="11">
        <v>77</v>
      </c>
      <c r="D14" s="11">
        <v>13</v>
      </c>
      <c r="E14" s="11">
        <v>48</v>
      </c>
      <c r="F14" s="11">
        <v>34</v>
      </c>
      <c r="G14" s="12">
        <v>0</v>
      </c>
      <c r="H14" s="11">
        <v>50</v>
      </c>
      <c r="I14" s="11" t="str">
        <f>VLOOKUP(A14,[1]Sheet!$A:$I,9,0)</f>
        <v>не в матрице</v>
      </c>
      <c r="J14" s="11"/>
      <c r="K14" s="11">
        <v>49</v>
      </c>
      <c r="L14" s="11">
        <f t="shared" si="2"/>
        <v>-1</v>
      </c>
      <c r="M14" s="11">
        <f t="shared" si="3"/>
        <v>48</v>
      </c>
      <c r="N14" s="11"/>
      <c r="O14" s="11">
        <v>0</v>
      </c>
      <c r="P14" s="11"/>
      <c r="Q14" s="11">
        <v>51.800000000000011</v>
      </c>
      <c r="R14" s="1">
        <f>IFERROR(VLOOKUP(A14,[2]Sheet!$A:$D,4,0),0)</f>
        <v>0</v>
      </c>
      <c r="S14" s="11">
        <f t="shared" si="4"/>
        <v>9.6</v>
      </c>
      <c r="T14" s="13"/>
      <c r="U14" s="5">
        <f t="shared" si="6"/>
        <v>0</v>
      </c>
      <c r="V14" s="13"/>
      <c r="W14" s="1"/>
      <c r="X14" s="1">
        <f t="shared" si="7"/>
        <v>8.9375000000000018</v>
      </c>
      <c r="Y14" s="11">
        <f t="shared" si="5"/>
        <v>8.9375000000000018</v>
      </c>
      <c r="Z14" s="11">
        <v>9.4</v>
      </c>
      <c r="AA14" s="11">
        <v>7.6</v>
      </c>
      <c r="AB14" s="11">
        <v>6.4</v>
      </c>
      <c r="AC14" s="11">
        <v>7.6</v>
      </c>
      <c r="AD14" s="11">
        <v>8</v>
      </c>
      <c r="AE14" s="11">
        <v>8.8000000000000007</v>
      </c>
      <c r="AF14" s="11">
        <v>12.4</v>
      </c>
      <c r="AG14" s="11">
        <v>10.6</v>
      </c>
      <c r="AH14" s="11">
        <v>11.6</v>
      </c>
      <c r="AI14" s="11">
        <v>11.6</v>
      </c>
      <c r="AJ14" s="11" t="s">
        <v>45</v>
      </c>
      <c r="AK14" s="1">
        <f t="shared" si="8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2" t="s">
        <v>52</v>
      </c>
      <c r="B15" s="22" t="s">
        <v>39</v>
      </c>
      <c r="C15" s="22">
        <v>2297.625</v>
      </c>
      <c r="D15" s="22">
        <v>4320.1899999999996</v>
      </c>
      <c r="E15" s="22">
        <v>1908.1010000000001</v>
      </c>
      <c r="F15" s="22">
        <v>2101.3670000000002</v>
      </c>
      <c r="G15" s="23">
        <v>1</v>
      </c>
      <c r="H15" s="22">
        <v>55</v>
      </c>
      <c r="I15" s="22" t="str">
        <f>VLOOKUP(A15,[1]Sheet!$A:$I,9,0)</f>
        <v>матрица</v>
      </c>
      <c r="J15" s="22"/>
      <c r="K15" s="22">
        <v>1811.7249999999999</v>
      </c>
      <c r="L15" s="22">
        <f t="shared" si="2"/>
        <v>96.376000000000204</v>
      </c>
      <c r="M15" s="22">
        <f t="shared" si="3"/>
        <v>1634.9540000000002</v>
      </c>
      <c r="N15" s="22">
        <v>154.14699999999999</v>
      </c>
      <c r="O15" s="22">
        <v>119</v>
      </c>
      <c r="P15" s="22">
        <v>400</v>
      </c>
      <c r="Q15" s="22">
        <v>940.32888000000048</v>
      </c>
      <c r="R15" s="1">
        <f>IFERROR(VLOOKUP(A15,[2]Sheet!$A:$D,4,0),0)</f>
        <v>99</v>
      </c>
      <c r="S15" s="22">
        <f t="shared" si="4"/>
        <v>326.99080000000004</v>
      </c>
      <c r="T15" s="24">
        <f>12*S15-Q15-P15-F15</f>
        <v>482.19371999999976</v>
      </c>
      <c r="U15" s="5">
        <f t="shared" si="6"/>
        <v>482.19371999999976</v>
      </c>
      <c r="V15" s="24"/>
      <c r="W15" s="22"/>
      <c r="X15" s="1">
        <f t="shared" si="7"/>
        <v>12</v>
      </c>
      <c r="Y15" s="22">
        <f t="shared" si="5"/>
        <v>10.525359979546826</v>
      </c>
      <c r="Z15" s="22">
        <v>372.26979999999998</v>
      </c>
      <c r="AA15" s="22">
        <v>325.54419999999999</v>
      </c>
      <c r="AB15" s="22">
        <v>330.43639999999999</v>
      </c>
      <c r="AC15" s="22">
        <v>366.02760000000001</v>
      </c>
      <c r="AD15" s="22">
        <v>311.50259999999997</v>
      </c>
      <c r="AE15" s="22">
        <v>295.10579999999999</v>
      </c>
      <c r="AF15" s="22">
        <v>309.99720000000002</v>
      </c>
      <c r="AG15" s="22">
        <v>305.21879999999999</v>
      </c>
      <c r="AH15" s="22">
        <v>340.45979999999997</v>
      </c>
      <c r="AI15" s="22">
        <v>331.50040000000001</v>
      </c>
      <c r="AJ15" s="22" t="s">
        <v>164</v>
      </c>
      <c r="AK15" s="1">
        <f t="shared" si="8"/>
        <v>482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2" t="s">
        <v>53</v>
      </c>
      <c r="B16" s="22" t="s">
        <v>39</v>
      </c>
      <c r="C16" s="22">
        <v>3950.0279999999998</v>
      </c>
      <c r="D16" s="22">
        <v>5398.3090000000002</v>
      </c>
      <c r="E16" s="22">
        <v>2477.3069999999998</v>
      </c>
      <c r="F16" s="22">
        <v>3322.2330000000002</v>
      </c>
      <c r="G16" s="23">
        <v>1</v>
      </c>
      <c r="H16" s="22">
        <v>50</v>
      </c>
      <c r="I16" s="22" t="str">
        <f>VLOOKUP(A16,[1]Sheet!$A:$I,9,0)</f>
        <v>матрица</v>
      </c>
      <c r="J16" s="22"/>
      <c r="K16" s="22">
        <v>2945.0320000000002</v>
      </c>
      <c r="L16" s="22">
        <f t="shared" si="2"/>
        <v>-467.72500000000036</v>
      </c>
      <c r="M16" s="22">
        <f t="shared" si="3"/>
        <v>2129.3599999999997</v>
      </c>
      <c r="N16" s="22">
        <v>179.947</v>
      </c>
      <c r="O16" s="22">
        <v>168</v>
      </c>
      <c r="P16" s="22">
        <v>410</v>
      </c>
      <c r="Q16" s="22">
        <v>379.71536000000032</v>
      </c>
      <c r="R16" s="1">
        <f>IFERROR(VLOOKUP(A16,[2]Sheet!$A:$D,4,0),0)</f>
        <v>94</v>
      </c>
      <c r="S16" s="22">
        <f t="shared" si="4"/>
        <v>425.87199999999996</v>
      </c>
      <c r="T16" s="24">
        <f>12*S16-Q16-P16-F16</f>
        <v>998.51563999999962</v>
      </c>
      <c r="U16" s="5">
        <f t="shared" si="6"/>
        <v>998.51563999999962</v>
      </c>
      <c r="V16" s="24"/>
      <c r="W16" s="22"/>
      <c r="X16" s="1">
        <f t="shared" si="7"/>
        <v>12.000000000000002</v>
      </c>
      <c r="Y16" s="22">
        <f t="shared" si="5"/>
        <v>9.6553620806251654</v>
      </c>
      <c r="Z16" s="22">
        <v>514.3836</v>
      </c>
      <c r="AA16" s="22">
        <v>482.84359999999998</v>
      </c>
      <c r="AB16" s="22">
        <v>421.57380000000001</v>
      </c>
      <c r="AC16" s="22">
        <v>605.31439999999998</v>
      </c>
      <c r="AD16" s="22">
        <v>551.59320000000002</v>
      </c>
      <c r="AE16" s="22">
        <v>397.40660000000003</v>
      </c>
      <c r="AF16" s="22">
        <v>536.87819999999999</v>
      </c>
      <c r="AG16" s="22">
        <v>507.46519999999998</v>
      </c>
      <c r="AH16" s="22">
        <v>484.0308</v>
      </c>
      <c r="AI16" s="22">
        <v>493.35700000000003</v>
      </c>
      <c r="AJ16" s="22" t="s">
        <v>164</v>
      </c>
      <c r="AK16" s="1">
        <f t="shared" si="8"/>
        <v>999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39</v>
      </c>
      <c r="C17" s="1">
        <v>339.65199999999999</v>
      </c>
      <c r="D17" s="1">
        <v>304.22500000000002</v>
      </c>
      <c r="E17" s="1">
        <v>238.45699999999999</v>
      </c>
      <c r="F17" s="1">
        <v>223.57400000000001</v>
      </c>
      <c r="G17" s="8">
        <v>1</v>
      </c>
      <c r="H17" s="1">
        <v>60</v>
      </c>
      <c r="I17" s="1" t="str">
        <f>VLOOKUP(A17,[1]Sheet!$A:$I,9,0)</f>
        <v>матрица</v>
      </c>
      <c r="J17" s="1"/>
      <c r="K17" s="1">
        <v>246.393</v>
      </c>
      <c r="L17" s="1">
        <f t="shared" si="2"/>
        <v>-7.936000000000007</v>
      </c>
      <c r="M17" s="1">
        <f t="shared" si="3"/>
        <v>238.45699999999999</v>
      </c>
      <c r="N17" s="1"/>
      <c r="O17" s="1">
        <v>0</v>
      </c>
      <c r="P17" s="1"/>
      <c r="Q17" s="1">
        <v>52.695240000000013</v>
      </c>
      <c r="R17" s="1">
        <f>IFERROR(VLOOKUP(A17,[2]Sheet!$A:$D,4,0),0)</f>
        <v>0</v>
      </c>
      <c r="S17" s="1">
        <f t="shared" si="4"/>
        <v>47.691400000000002</v>
      </c>
      <c r="T17" s="5">
        <f t="shared" si="9"/>
        <v>248.33616000000001</v>
      </c>
      <c r="U17" s="5">
        <f t="shared" si="6"/>
        <v>248.33616000000001</v>
      </c>
      <c r="V17" s="5"/>
      <c r="W17" s="1"/>
      <c r="X17" s="1">
        <f t="shared" si="7"/>
        <v>11</v>
      </c>
      <c r="Y17" s="1">
        <f t="shared" si="5"/>
        <v>5.7928523800936862</v>
      </c>
      <c r="Z17" s="1">
        <v>40.534799999999997</v>
      </c>
      <c r="AA17" s="1">
        <v>37.8904</v>
      </c>
      <c r="AB17" s="1">
        <v>36.158799999999999</v>
      </c>
      <c r="AC17" s="1">
        <v>45.427199999999999</v>
      </c>
      <c r="AD17" s="1">
        <v>38.034599999999998</v>
      </c>
      <c r="AE17" s="1">
        <v>28.965</v>
      </c>
      <c r="AF17" s="1">
        <v>29.552399999999999</v>
      </c>
      <c r="AG17" s="1">
        <v>35.252200000000002</v>
      </c>
      <c r="AH17" s="1">
        <v>36.537799999999997</v>
      </c>
      <c r="AI17" s="1">
        <v>34.430399999999999</v>
      </c>
      <c r="AJ17" s="1"/>
      <c r="AK17" s="1">
        <f t="shared" si="8"/>
        <v>248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2" t="s">
        <v>55</v>
      </c>
      <c r="B18" s="22" t="s">
        <v>39</v>
      </c>
      <c r="C18" s="22">
        <v>1846.6389999999999</v>
      </c>
      <c r="D18" s="22">
        <v>3087.3220000000001</v>
      </c>
      <c r="E18" s="22">
        <v>803.96600000000001</v>
      </c>
      <c r="F18" s="22">
        <v>2607.9690000000001</v>
      </c>
      <c r="G18" s="23">
        <v>1</v>
      </c>
      <c r="H18" s="22">
        <v>60</v>
      </c>
      <c r="I18" s="22" t="str">
        <f>VLOOKUP(A18,[1]Sheet!$A:$I,9,0)</f>
        <v>матрица</v>
      </c>
      <c r="J18" s="22"/>
      <c r="K18" s="22">
        <v>797.22400000000005</v>
      </c>
      <c r="L18" s="22">
        <f t="shared" si="2"/>
        <v>6.7419999999999618</v>
      </c>
      <c r="M18" s="22">
        <f t="shared" si="3"/>
        <v>548.24199999999996</v>
      </c>
      <c r="N18" s="22">
        <v>134.72399999999999</v>
      </c>
      <c r="O18" s="22">
        <v>121</v>
      </c>
      <c r="P18" s="22"/>
      <c r="Q18" s="22">
        <v>0</v>
      </c>
      <c r="R18" s="1">
        <f>IFERROR(VLOOKUP(A18,[2]Sheet!$A:$D,4,0),0)</f>
        <v>53</v>
      </c>
      <c r="S18" s="22">
        <f t="shared" si="4"/>
        <v>109.6484</v>
      </c>
      <c r="T18" s="24"/>
      <c r="U18" s="5">
        <f t="shared" si="6"/>
        <v>0</v>
      </c>
      <c r="V18" s="24"/>
      <c r="W18" s="22"/>
      <c r="X18" s="1">
        <f t="shared" si="7"/>
        <v>23.784834069626189</v>
      </c>
      <c r="Y18" s="22">
        <f t="shared" si="5"/>
        <v>23.784834069626189</v>
      </c>
      <c r="Z18" s="22">
        <v>95.174399999999991</v>
      </c>
      <c r="AA18" s="22">
        <v>73.029799999999994</v>
      </c>
      <c r="AB18" s="22">
        <v>278.38060000000002</v>
      </c>
      <c r="AC18" s="22">
        <v>313.06659999999999</v>
      </c>
      <c r="AD18" s="22">
        <v>136.9846</v>
      </c>
      <c r="AE18" s="22">
        <v>122.83620000000001</v>
      </c>
      <c r="AF18" s="22">
        <v>175.79259999999999</v>
      </c>
      <c r="AG18" s="22">
        <v>156.15600000000001</v>
      </c>
      <c r="AH18" s="22">
        <v>108.5932</v>
      </c>
      <c r="AI18" s="22">
        <v>108.50579999999999</v>
      </c>
      <c r="AJ18" s="20" t="s">
        <v>165</v>
      </c>
      <c r="AK18" s="1">
        <f t="shared" si="8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56</v>
      </c>
      <c r="B19" s="14" t="s">
        <v>39</v>
      </c>
      <c r="C19" s="14"/>
      <c r="D19" s="14"/>
      <c r="E19" s="14"/>
      <c r="F19" s="14"/>
      <c r="G19" s="15">
        <v>0</v>
      </c>
      <c r="H19" s="14">
        <v>60</v>
      </c>
      <c r="I19" s="1" t="str">
        <f>VLOOKUP(A19,[1]Sheet!$A:$I,9,0)</f>
        <v>матрица</v>
      </c>
      <c r="J19" s="14"/>
      <c r="K19" s="14"/>
      <c r="L19" s="14">
        <f t="shared" si="2"/>
        <v>0</v>
      </c>
      <c r="M19" s="14">
        <f t="shared" si="3"/>
        <v>0</v>
      </c>
      <c r="N19" s="14"/>
      <c r="O19" s="14">
        <v>0</v>
      </c>
      <c r="P19" s="14"/>
      <c r="Q19" s="14">
        <v>0</v>
      </c>
      <c r="R19" s="1">
        <f>IFERROR(VLOOKUP(A19,[2]Sheet!$A:$D,4,0),0)</f>
        <v>0</v>
      </c>
      <c r="S19" s="14">
        <f t="shared" si="4"/>
        <v>0</v>
      </c>
      <c r="T19" s="16"/>
      <c r="U19" s="5">
        <f t="shared" si="6"/>
        <v>0</v>
      </c>
      <c r="V19" s="16"/>
      <c r="W19" s="1"/>
      <c r="X19" s="1" t="e">
        <f t="shared" si="7"/>
        <v>#DIV/0!</v>
      </c>
      <c r="Y19" s="14" t="e">
        <f t="shared" si="5"/>
        <v>#DIV/0!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 t="s">
        <v>57</v>
      </c>
      <c r="AK19" s="1">
        <f t="shared" si="8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2" t="s">
        <v>58</v>
      </c>
      <c r="B20" s="22" t="s">
        <v>39</v>
      </c>
      <c r="C20" s="22">
        <v>3830.5709999999999</v>
      </c>
      <c r="D20" s="22">
        <v>4244.915</v>
      </c>
      <c r="E20" s="22">
        <v>3091.9140000000002</v>
      </c>
      <c r="F20" s="22">
        <v>1785.827</v>
      </c>
      <c r="G20" s="23">
        <v>1</v>
      </c>
      <c r="H20" s="22">
        <v>60</v>
      </c>
      <c r="I20" s="22" t="str">
        <f>VLOOKUP(A20,[1]Sheet!$A:$I,9,0)</f>
        <v>матрица</v>
      </c>
      <c r="J20" s="22"/>
      <c r="K20" s="22">
        <v>3115.8510000000001</v>
      </c>
      <c r="L20" s="22">
        <f t="shared" si="2"/>
        <v>-23.936999999999898</v>
      </c>
      <c r="M20" s="22">
        <f t="shared" si="3"/>
        <v>2276.4430000000002</v>
      </c>
      <c r="N20" s="22">
        <v>417.471</v>
      </c>
      <c r="O20" s="22">
        <v>398</v>
      </c>
      <c r="P20" s="22">
        <v>800</v>
      </c>
      <c r="Q20" s="22">
        <v>1669.11896</v>
      </c>
      <c r="R20" s="1">
        <f>IFERROR(VLOOKUP(A20,[2]Sheet!$A:$D,4,0),0)</f>
        <v>329</v>
      </c>
      <c r="S20" s="22">
        <f t="shared" si="4"/>
        <v>455.28860000000003</v>
      </c>
      <c r="T20" s="24">
        <f>12*S20-Q20-P20-F20</f>
        <v>1208.5172400000004</v>
      </c>
      <c r="U20" s="5">
        <f t="shared" si="6"/>
        <v>1208.5172400000004</v>
      </c>
      <c r="V20" s="24"/>
      <c r="W20" s="22"/>
      <c r="X20" s="1">
        <f t="shared" si="7"/>
        <v>12</v>
      </c>
      <c r="Y20" s="22">
        <f t="shared" si="5"/>
        <v>9.3456018007039923</v>
      </c>
      <c r="Z20" s="22">
        <v>508.46519999999998</v>
      </c>
      <c r="AA20" s="22">
        <v>401.92919999999998</v>
      </c>
      <c r="AB20" s="22">
        <v>515.07640000000004</v>
      </c>
      <c r="AC20" s="22">
        <v>561.91360000000009</v>
      </c>
      <c r="AD20" s="22">
        <v>487.86939999999993</v>
      </c>
      <c r="AE20" s="22">
        <v>378.35160000000002</v>
      </c>
      <c r="AF20" s="22">
        <v>517.1099999999999</v>
      </c>
      <c r="AG20" s="22">
        <v>505.49000000000012</v>
      </c>
      <c r="AH20" s="22">
        <v>507.11279999999999</v>
      </c>
      <c r="AI20" s="22">
        <v>586.41680000000008</v>
      </c>
      <c r="AJ20" s="22" t="s">
        <v>164</v>
      </c>
      <c r="AK20" s="1">
        <f t="shared" si="8"/>
        <v>1209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59</v>
      </c>
      <c r="B21" s="11" t="s">
        <v>39</v>
      </c>
      <c r="C21" s="11"/>
      <c r="D21" s="11">
        <v>2.4940000000000002</v>
      </c>
      <c r="E21" s="18">
        <v>2.4940000000000002</v>
      </c>
      <c r="F21" s="11"/>
      <c r="G21" s="12">
        <v>0</v>
      </c>
      <c r="H21" s="11" t="e">
        <v>#N/A</v>
      </c>
      <c r="I21" s="11" t="s">
        <v>60</v>
      </c>
      <c r="J21" s="11" t="s">
        <v>61</v>
      </c>
      <c r="K21" s="11">
        <v>2.4940000000000002</v>
      </c>
      <c r="L21" s="11">
        <f t="shared" si="2"/>
        <v>0</v>
      </c>
      <c r="M21" s="11">
        <f t="shared" si="3"/>
        <v>2.4940000000000002</v>
      </c>
      <c r="N21" s="11"/>
      <c r="O21" s="11"/>
      <c r="P21" s="11"/>
      <c r="Q21" s="11">
        <v>0</v>
      </c>
      <c r="R21" s="1">
        <f>IFERROR(VLOOKUP(A21,[2]Sheet!$A:$D,4,0),0)</f>
        <v>0</v>
      </c>
      <c r="S21" s="11">
        <f t="shared" si="4"/>
        <v>0.49880000000000002</v>
      </c>
      <c r="T21" s="13"/>
      <c r="U21" s="5">
        <f t="shared" si="6"/>
        <v>0</v>
      </c>
      <c r="V21" s="13"/>
      <c r="W21" s="1"/>
      <c r="X21" s="1">
        <f t="shared" si="7"/>
        <v>0</v>
      </c>
      <c r="Y21" s="11">
        <f t="shared" si="5"/>
        <v>0</v>
      </c>
      <c r="Z21" s="11">
        <v>0.49880000000000002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/>
      <c r="AK21" s="1">
        <f t="shared" si="8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6" t="s">
        <v>62</v>
      </c>
      <c r="B22" s="26" t="s">
        <v>39</v>
      </c>
      <c r="C22" s="26">
        <v>684.55600000000004</v>
      </c>
      <c r="D22" s="26">
        <v>904.50300000000004</v>
      </c>
      <c r="E22" s="26">
        <v>522.02599999999995</v>
      </c>
      <c r="F22" s="26">
        <v>562.649</v>
      </c>
      <c r="G22" s="27">
        <v>1</v>
      </c>
      <c r="H22" s="26">
        <v>60</v>
      </c>
      <c r="I22" s="26" t="str">
        <f>VLOOKUP(A22,[1]Sheet!$A:$I,9,0)</f>
        <v>матрица</v>
      </c>
      <c r="J22" s="26"/>
      <c r="K22" s="26">
        <v>503.07</v>
      </c>
      <c r="L22" s="26">
        <f t="shared" si="2"/>
        <v>18.95599999999996</v>
      </c>
      <c r="M22" s="26">
        <f t="shared" si="3"/>
        <v>372.39599999999996</v>
      </c>
      <c r="N22" s="26">
        <v>84.63</v>
      </c>
      <c r="O22" s="26">
        <v>65</v>
      </c>
      <c r="P22" s="26"/>
      <c r="Q22" s="26">
        <v>265.7788400000004</v>
      </c>
      <c r="R22" s="1">
        <f>IFERROR(VLOOKUP(A22,[2]Sheet!$A:$D,4,0),0)</f>
        <v>31</v>
      </c>
      <c r="S22" s="26">
        <f t="shared" si="4"/>
        <v>74.479199999999992</v>
      </c>
      <c r="T22" s="28"/>
      <c r="U22" s="5">
        <f t="shared" si="6"/>
        <v>0</v>
      </c>
      <c r="V22" s="28"/>
      <c r="W22" s="26"/>
      <c r="X22" s="1">
        <f t="shared" si="7"/>
        <v>11.122942244277604</v>
      </c>
      <c r="Y22" s="26">
        <f t="shared" si="5"/>
        <v>11.122942244277604</v>
      </c>
      <c r="Z22" s="26">
        <v>94.438000000000017</v>
      </c>
      <c r="AA22" s="26">
        <v>82.654799999999994</v>
      </c>
      <c r="AB22" s="26">
        <v>80.045000000000002</v>
      </c>
      <c r="AC22" s="26">
        <v>100.6758</v>
      </c>
      <c r="AD22" s="26">
        <v>102.6002</v>
      </c>
      <c r="AE22" s="26">
        <v>71.570999999999998</v>
      </c>
      <c r="AF22" s="26">
        <v>71.183600000000013</v>
      </c>
      <c r="AG22" s="26">
        <v>69.116599999999991</v>
      </c>
      <c r="AH22" s="26">
        <v>62.021399999999993</v>
      </c>
      <c r="AI22" s="26">
        <v>61.516399999999997</v>
      </c>
      <c r="AJ22" s="26" t="s">
        <v>63</v>
      </c>
      <c r="AK22" s="1">
        <f t="shared" si="8"/>
        <v>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64</v>
      </c>
      <c r="B23" s="1" t="s">
        <v>39</v>
      </c>
      <c r="C23" s="1">
        <v>923.226</v>
      </c>
      <c r="D23" s="1">
        <v>1129.385</v>
      </c>
      <c r="E23" s="1">
        <v>651.99</v>
      </c>
      <c r="F23" s="1">
        <v>753.80799999999999</v>
      </c>
      <c r="G23" s="8">
        <v>1</v>
      </c>
      <c r="H23" s="1">
        <v>60</v>
      </c>
      <c r="I23" s="1" t="str">
        <f>VLOOKUP(A23,[1]Sheet!$A:$I,9,0)</f>
        <v>матрица</v>
      </c>
      <c r="J23" s="1"/>
      <c r="K23" s="1">
        <v>617.048</v>
      </c>
      <c r="L23" s="1">
        <f t="shared" si="2"/>
        <v>34.942000000000007</v>
      </c>
      <c r="M23" s="1">
        <f t="shared" si="3"/>
        <v>512.00800000000004</v>
      </c>
      <c r="N23" s="1">
        <v>78.981999999999999</v>
      </c>
      <c r="O23" s="1">
        <v>61</v>
      </c>
      <c r="P23" s="1"/>
      <c r="Q23" s="1">
        <v>358.49795999999981</v>
      </c>
      <c r="R23" s="1">
        <f>IFERROR(VLOOKUP(A23,[2]Sheet!$A:$D,4,0),0)</f>
        <v>30</v>
      </c>
      <c r="S23" s="1">
        <f t="shared" si="4"/>
        <v>102.4016</v>
      </c>
      <c r="T23" s="5">
        <f t="shared" ref="T23" si="10">11*S23-Q23-P23-F23</f>
        <v>14.111640000000193</v>
      </c>
      <c r="U23" s="5">
        <f t="shared" si="6"/>
        <v>14.111640000000193</v>
      </c>
      <c r="V23" s="5"/>
      <c r="W23" s="1"/>
      <c r="X23" s="1">
        <f t="shared" si="7"/>
        <v>10.999999999999998</v>
      </c>
      <c r="Y23" s="1">
        <f t="shared" si="5"/>
        <v>10.862193168856733</v>
      </c>
      <c r="Z23" s="1">
        <v>128.11920000000001</v>
      </c>
      <c r="AA23" s="1">
        <v>116.33759999999999</v>
      </c>
      <c r="AB23" s="1">
        <v>137.0684</v>
      </c>
      <c r="AC23" s="1">
        <v>152.47819999999999</v>
      </c>
      <c r="AD23" s="1">
        <v>125.66840000000001</v>
      </c>
      <c r="AE23" s="1">
        <v>121.9766</v>
      </c>
      <c r="AF23" s="1">
        <v>141.16399999999999</v>
      </c>
      <c r="AG23" s="1">
        <v>129.85220000000001</v>
      </c>
      <c r="AH23" s="1">
        <v>142.2612</v>
      </c>
      <c r="AI23" s="1">
        <v>173.9622</v>
      </c>
      <c r="AJ23" s="1"/>
      <c r="AK23" s="1">
        <f t="shared" si="8"/>
        <v>14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2" t="s">
        <v>65</v>
      </c>
      <c r="B24" s="22" t="s">
        <v>39</v>
      </c>
      <c r="C24" s="22">
        <v>1909.673</v>
      </c>
      <c r="D24" s="22">
        <v>1926.2460000000001</v>
      </c>
      <c r="E24" s="22">
        <v>1349.646</v>
      </c>
      <c r="F24" s="22">
        <v>1374.52</v>
      </c>
      <c r="G24" s="23">
        <v>1</v>
      </c>
      <c r="H24" s="22">
        <v>60</v>
      </c>
      <c r="I24" s="22" t="str">
        <f>VLOOKUP(A24,[1]Sheet!$A:$I,9,0)</f>
        <v>матрица</v>
      </c>
      <c r="J24" s="22"/>
      <c r="K24" s="22">
        <v>1303.154</v>
      </c>
      <c r="L24" s="22">
        <f t="shared" si="2"/>
        <v>46.491999999999962</v>
      </c>
      <c r="M24" s="22">
        <f t="shared" si="3"/>
        <v>1134.5619999999999</v>
      </c>
      <c r="N24" s="22">
        <v>116.084</v>
      </c>
      <c r="O24" s="22">
        <v>99</v>
      </c>
      <c r="P24" s="22">
        <v>500</v>
      </c>
      <c r="Q24" s="22">
        <v>514.95792000000063</v>
      </c>
      <c r="R24" s="1">
        <f>IFERROR(VLOOKUP(A24,[2]Sheet!$A:$D,4,0),0)</f>
        <v>53</v>
      </c>
      <c r="S24" s="22">
        <f t="shared" si="4"/>
        <v>226.91239999999999</v>
      </c>
      <c r="T24" s="24">
        <f>12*S24-Q24-P24-F24</f>
        <v>333.4708799999994</v>
      </c>
      <c r="U24" s="5">
        <f t="shared" si="6"/>
        <v>333.4708799999994</v>
      </c>
      <c r="V24" s="24"/>
      <c r="W24" s="22"/>
      <c r="X24" s="1">
        <f t="shared" si="7"/>
        <v>12.000000000000002</v>
      </c>
      <c r="Y24" s="22">
        <f t="shared" si="5"/>
        <v>10.530398162462699</v>
      </c>
      <c r="Z24" s="22">
        <v>266.96319999999997</v>
      </c>
      <c r="AA24" s="22">
        <v>233.89779999999999</v>
      </c>
      <c r="AB24" s="22">
        <v>260.37360000000001</v>
      </c>
      <c r="AC24" s="22">
        <v>282.86799999999999</v>
      </c>
      <c r="AD24" s="22">
        <v>247.3904</v>
      </c>
      <c r="AE24" s="22">
        <v>212.6772</v>
      </c>
      <c r="AF24" s="22">
        <v>273.87939999999998</v>
      </c>
      <c r="AG24" s="22">
        <v>250.036</v>
      </c>
      <c r="AH24" s="22">
        <v>230.7252</v>
      </c>
      <c r="AI24" s="22">
        <v>233.12299999999999</v>
      </c>
      <c r="AJ24" s="22" t="s">
        <v>164</v>
      </c>
      <c r="AK24" s="1">
        <f t="shared" si="8"/>
        <v>333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66</v>
      </c>
      <c r="B25" s="14" t="s">
        <v>39</v>
      </c>
      <c r="C25" s="14"/>
      <c r="D25" s="14"/>
      <c r="E25" s="14"/>
      <c r="F25" s="14"/>
      <c r="G25" s="15">
        <v>0</v>
      </c>
      <c r="H25" s="14">
        <v>30</v>
      </c>
      <c r="I25" s="1" t="str">
        <f>VLOOKUP(A25,[1]Sheet!$A:$I,9,0)</f>
        <v>матрица</v>
      </c>
      <c r="J25" s="14"/>
      <c r="K25" s="14"/>
      <c r="L25" s="14">
        <f t="shared" si="2"/>
        <v>0</v>
      </c>
      <c r="M25" s="14">
        <f t="shared" si="3"/>
        <v>0</v>
      </c>
      <c r="N25" s="14"/>
      <c r="O25" s="14">
        <v>0</v>
      </c>
      <c r="P25" s="14"/>
      <c r="Q25" s="14">
        <v>0</v>
      </c>
      <c r="R25" s="1">
        <f>IFERROR(VLOOKUP(A25,[2]Sheet!$A:$D,4,0),0)</f>
        <v>0</v>
      </c>
      <c r="S25" s="14">
        <f t="shared" si="4"/>
        <v>0</v>
      </c>
      <c r="T25" s="16"/>
      <c r="U25" s="5">
        <f t="shared" si="6"/>
        <v>0</v>
      </c>
      <c r="V25" s="16"/>
      <c r="W25" s="1"/>
      <c r="X25" s="1" t="e">
        <f t="shared" si="7"/>
        <v>#DIV/0!</v>
      </c>
      <c r="Y25" s="14" t="e">
        <f t="shared" si="5"/>
        <v>#DIV/0!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 t="s">
        <v>57</v>
      </c>
      <c r="AK25" s="1">
        <f t="shared" si="8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4" t="s">
        <v>67</v>
      </c>
      <c r="B26" s="14" t="s">
        <v>39</v>
      </c>
      <c r="C26" s="14"/>
      <c r="D26" s="14"/>
      <c r="E26" s="14"/>
      <c r="F26" s="14"/>
      <c r="G26" s="15">
        <v>0</v>
      </c>
      <c r="H26" s="14">
        <v>30</v>
      </c>
      <c r="I26" s="1" t="str">
        <f>VLOOKUP(A26,[1]Sheet!$A:$I,9,0)</f>
        <v>матрица</v>
      </c>
      <c r="J26" s="14"/>
      <c r="K26" s="14"/>
      <c r="L26" s="14">
        <f t="shared" si="2"/>
        <v>0</v>
      </c>
      <c r="M26" s="14">
        <f t="shared" si="3"/>
        <v>0</v>
      </c>
      <c r="N26" s="14"/>
      <c r="O26" s="14">
        <v>0</v>
      </c>
      <c r="P26" s="14"/>
      <c r="Q26" s="14">
        <v>0</v>
      </c>
      <c r="R26" s="1">
        <f>IFERROR(VLOOKUP(A26,[2]Sheet!$A:$D,4,0),0)</f>
        <v>0</v>
      </c>
      <c r="S26" s="14">
        <f t="shared" si="4"/>
        <v>0</v>
      </c>
      <c r="T26" s="16"/>
      <c r="U26" s="5">
        <f t="shared" si="6"/>
        <v>0</v>
      </c>
      <c r="V26" s="16"/>
      <c r="W26" s="1"/>
      <c r="X26" s="1" t="e">
        <f t="shared" si="7"/>
        <v>#DIV/0!</v>
      </c>
      <c r="Y26" s="14" t="e">
        <f t="shared" si="5"/>
        <v>#DIV/0!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 t="s">
        <v>57</v>
      </c>
      <c r="AK26" s="1">
        <f t="shared" si="8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2" t="s">
        <v>68</v>
      </c>
      <c r="B27" s="22" t="s">
        <v>39</v>
      </c>
      <c r="C27" s="22">
        <v>941.99099999999999</v>
      </c>
      <c r="D27" s="22">
        <v>2456.5770000000002</v>
      </c>
      <c r="E27" s="22">
        <v>1105.356</v>
      </c>
      <c r="F27" s="22">
        <v>1082.694</v>
      </c>
      <c r="G27" s="23">
        <v>1</v>
      </c>
      <c r="H27" s="22">
        <v>30</v>
      </c>
      <c r="I27" s="22" t="str">
        <f>VLOOKUP(A27,[1]Sheet!$A:$I,9,0)</f>
        <v>матрица</v>
      </c>
      <c r="J27" s="22"/>
      <c r="K27" s="22">
        <v>1526.2560000000001</v>
      </c>
      <c r="L27" s="22">
        <f t="shared" si="2"/>
        <v>-420.90000000000009</v>
      </c>
      <c r="M27" s="22">
        <f t="shared" si="3"/>
        <v>907.13499999999999</v>
      </c>
      <c r="N27" s="22">
        <v>102.221</v>
      </c>
      <c r="O27" s="22">
        <v>96</v>
      </c>
      <c r="P27" s="22"/>
      <c r="Q27" s="22">
        <v>0</v>
      </c>
      <c r="R27" s="1">
        <f>IFERROR(VLOOKUP(A27,[2]Sheet!$A:$D,4,0),0)</f>
        <v>70</v>
      </c>
      <c r="S27" s="22">
        <f t="shared" si="4"/>
        <v>181.42699999999999</v>
      </c>
      <c r="T27" s="24">
        <f>12*S27-Q27-P27-F27</f>
        <v>1094.4299999999998</v>
      </c>
      <c r="U27" s="5">
        <f t="shared" si="6"/>
        <v>1094.4299999999998</v>
      </c>
      <c r="V27" s="24"/>
      <c r="W27" s="22"/>
      <c r="X27" s="1">
        <f t="shared" si="7"/>
        <v>12</v>
      </c>
      <c r="Y27" s="22">
        <f t="shared" si="5"/>
        <v>5.9676564127720795</v>
      </c>
      <c r="Z27" s="22">
        <v>182.17099999999999</v>
      </c>
      <c r="AA27" s="22">
        <v>169.0746</v>
      </c>
      <c r="AB27" s="22">
        <v>154.4162</v>
      </c>
      <c r="AC27" s="22">
        <v>162.14099999999999</v>
      </c>
      <c r="AD27" s="22">
        <v>220.8784</v>
      </c>
      <c r="AE27" s="22">
        <v>196.44579999999999</v>
      </c>
      <c r="AF27" s="22">
        <v>202.96340000000001</v>
      </c>
      <c r="AG27" s="22">
        <v>208.9128</v>
      </c>
      <c r="AH27" s="22">
        <v>243.0076</v>
      </c>
      <c r="AI27" s="22">
        <v>239.9324</v>
      </c>
      <c r="AJ27" s="22" t="s">
        <v>167</v>
      </c>
      <c r="AK27" s="1">
        <f t="shared" si="8"/>
        <v>1094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69</v>
      </c>
      <c r="B28" s="14" t="s">
        <v>39</v>
      </c>
      <c r="C28" s="14"/>
      <c r="D28" s="14"/>
      <c r="E28" s="14"/>
      <c r="F28" s="14"/>
      <c r="G28" s="15">
        <v>0</v>
      </c>
      <c r="H28" s="14">
        <v>45</v>
      </c>
      <c r="I28" s="1" t="str">
        <f>VLOOKUP(A28,[1]Sheet!$A:$I,9,0)</f>
        <v>матрица</v>
      </c>
      <c r="J28" s="14"/>
      <c r="K28" s="14"/>
      <c r="L28" s="14">
        <f t="shared" si="2"/>
        <v>0</v>
      </c>
      <c r="M28" s="14">
        <f t="shared" si="3"/>
        <v>0</v>
      </c>
      <c r="N28" s="14"/>
      <c r="O28" s="14">
        <v>0</v>
      </c>
      <c r="P28" s="14"/>
      <c r="Q28" s="14">
        <v>0</v>
      </c>
      <c r="R28" s="1">
        <f>IFERROR(VLOOKUP(A28,[2]Sheet!$A:$D,4,0),0)</f>
        <v>0</v>
      </c>
      <c r="S28" s="14">
        <f t="shared" si="4"/>
        <v>0</v>
      </c>
      <c r="T28" s="16"/>
      <c r="U28" s="5">
        <f t="shared" si="6"/>
        <v>0</v>
      </c>
      <c r="V28" s="16"/>
      <c r="W28" s="1"/>
      <c r="X28" s="1" t="e">
        <f t="shared" si="7"/>
        <v>#DIV/0!</v>
      </c>
      <c r="Y28" s="14" t="e">
        <f t="shared" si="5"/>
        <v>#DIV/0!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 t="s">
        <v>57</v>
      </c>
      <c r="AK28" s="1">
        <f t="shared" si="8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70</v>
      </c>
      <c r="B29" s="14" t="s">
        <v>39</v>
      </c>
      <c r="C29" s="14"/>
      <c r="D29" s="14"/>
      <c r="E29" s="14"/>
      <c r="F29" s="14"/>
      <c r="G29" s="15">
        <v>0</v>
      </c>
      <c r="H29" s="14">
        <v>40</v>
      </c>
      <c r="I29" s="1" t="str">
        <f>VLOOKUP(A29,[1]Sheet!$A:$I,9,0)</f>
        <v>матрица</v>
      </c>
      <c r="J29" s="14"/>
      <c r="K29" s="14"/>
      <c r="L29" s="14">
        <f t="shared" si="2"/>
        <v>0</v>
      </c>
      <c r="M29" s="14">
        <f t="shared" si="3"/>
        <v>0</v>
      </c>
      <c r="N29" s="14"/>
      <c r="O29" s="14">
        <v>0</v>
      </c>
      <c r="P29" s="14"/>
      <c r="Q29" s="14">
        <v>0</v>
      </c>
      <c r="R29" s="1">
        <f>IFERROR(VLOOKUP(A29,[2]Sheet!$A:$D,4,0),0)</f>
        <v>0</v>
      </c>
      <c r="S29" s="14">
        <f t="shared" si="4"/>
        <v>0</v>
      </c>
      <c r="T29" s="16"/>
      <c r="U29" s="5">
        <f t="shared" si="6"/>
        <v>0</v>
      </c>
      <c r="V29" s="16"/>
      <c r="W29" s="1"/>
      <c r="X29" s="1" t="e">
        <f t="shared" si="7"/>
        <v>#DIV/0!</v>
      </c>
      <c r="Y29" s="14" t="e">
        <f t="shared" si="5"/>
        <v>#DIV/0!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 t="s">
        <v>57</v>
      </c>
      <c r="AK29" s="1">
        <f t="shared" si="8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71</v>
      </c>
      <c r="B30" s="14" t="s">
        <v>39</v>
      </c>
      <c r="C30" s="14"/>
      <c r="D30" s="14"/>
      <c r="E30" s="14"/>
      <c r="F30" s="14"/>
      <c r="G30" s="15">
        <v>0</v>
      </c>
      <c r="H30" s="14">
        <v>30</v>
      </c>
      <c r="I30" s="1" t="str">
        <f>VLOOKUP(A30,[1]Sheet!$A:$I,9,0)</f>
        <v>матрица</v>
      </c>
      <c r="J30" s="14"/>
      <c r="K30" s="14"/>
      <c r="L30" s="14">
        <f t="shared" si="2"/>
        <v>0</v>
      </c>
      <c r="M30" s="14">
        <f t="shared" si="3"/>
        <v>0</v>
      </c>
      <c r="N30" s="14"/>
      <c r="O30" s="14">
        <v>0</v>
      </c>
      <c r="P30" s="14"/>
      <c r="Q30" s="14">
        <v>0</v>
      </c>
      <c r="R30" s="1">
        <f>IFERROR(VLOOKUP(A30,[2]Sheet!$A:$D,4,0),0)</f>
        <v>0</v>
      </c>
      <c r="S30" s="14">
        <f t="shared" si="4"/>
        <v>0</v>
      </c>
      <c r="T30" s="16"/>
      <c r="U30" s="5">
        <f t="shared" si="6"/>
        <v>0</v>
      </c>
      <c r="V30" s="16"/>
      <c r="W30" s="1"/>
      <c r="X30" s="1" t="e">
        <f t="shared" si="7"/>
        <v>#DIV/0!</v>
      </c>
      <c r="Y30" s="14" t="e">
        <f t="shared" si="5"/>
        <v>#DIV/0!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 t="s">
        <v>57</v>
      </c>
      <c r="AK30" s="1">
        <f t="shared" si="8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72</v>
      </c>
      <c r="B31" s="14" t="s">
        <v>39</v>
      </c>
      <c r="C31" s="14"/>
      <c r="D31" s="14"/>
      <c r="E31" s="14"/>
      <c r="F31" s="14"/>
      <c r="G31" s="15">
        <v>0</v>
      </c>
      <c r="H31" s="14">
        <v>50</v>
      </c>
      <c r="I31" s="1" t="str">
        <f>VLOOKUP(A31,[1]Sheet!$A:$I,9,0)</f>
        <v>матрица</v>
      </c>
      <c r="J31" s="14"/>
      <c r="K31" s="14"/>
      <c r="L31" s="14">
        <f t="shared" si="2"/>
        <v>0</v>
      </c>
      <c r="M31" s="14">
        <f t="shared" si="3"/>
        <v>0</v>
      </c>
      <c r="N31" s="14"/>
      <c r="O31" s="14">
        <v>0</v>
      </c>
      <c r="P31" s="14"/>
      <c r="Q31" s="14">
        <v>0</v>
      </c>
      <c r="R31" s="1">
        <f>IFERROR(VLOOKUP(A31,[2]Sheet!$A:$D,4,0),0)</f>
        <v>0</v>
      </c>
      <c r="S31" s="14">
        <f t="shared" si="4"/>
        <v>0</v>
      </c>
      <c r="T31" s="16"/>
      <c r="U31" s="5">
        <f t="shared" si="6"/>
        <v>0</v>
      </c>
      <c r="V31" s="16"/>
      <c r="W31" s="1"/>
      <c r="X31" s="1" t="e">
        <f t="shared" si="7"/>
        <v>#DIV/0!</v>
      </c>
      <c r="Y31" s="14" t="e">
        <f t="shared" si="5"/>
        <v>#DIV/0!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 t="s">
        <v>57</v>
      </c>
      <c r="AK31" s="1">
        <f t="shared" si="8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39</v>
      </c>
      <c r="C32" s="1">
        <v>13.718</v>
      </c>
      <c r="D32" s="1">
        <v>5.4640000000000004</v>
      </c>
      <c r="E32" s="1">
        <v>3.6970000000000001</v>
      </c>
      <c r="F32" s="1">
        <v>8.1869999999999994</v>
      </c>
      <c r="G32" s="8">
        <v>1</v>
      </c>
      <c r="H32" s="1">
        <v>50</v>
      </c>
      <c r="I32" s="1" t="str">
        <f>VLOOKUP(A32,[1]Sheet!$A:$I,9,0)</f>
        <v>матрица</v>
      </c>
      <c r="J32" s="1"/>
      <c r="K32" s="1">
        <v>3.6</v>
      </c>
      <c r="L32" s="1">
        <f t="shared" si="2"/>
        <v>9.6999999999999975E-2</v>
      </c>
      <c r="M32" s="1">
        <f t="shared" si="3"/>
        <v>3.6970000000000001</v>
      </c>
      <c r="N32" s="1"/>
      <c r="O32" s="1">
        <v>0</v>
      </c>
      <c r="P32" s="1"/>
      <c r="Q32" s="1">
        <v>0</v>
      </c>
      <c r="R32" s="1">
        <f>IFERROR(VLOOKUP(A32,[2]Sheet!$A:$D,4,0),0)</f>
        <v>0</v>
      </c>
      <c r="S32" s="1">
        <f t="shared" si="4"/>
        <v>0.73940000000000006</v>
      </c>
      <c r="T32" s="5"/>
      <c r="U32" s="5">
        <f t="shared" si="6"/>
        <v>0</v>
      </c>
      <c r="V32" s="5"/>
      <c r="W32" s="1"/>
      <c r="X32" s="1">
        <f t="shared" si="7"/>
        <v>11.072491209088449</v>
      </c>
      <c r="Y32" s="1">
        <f t="shared" si="5"/>
        <v>11.072491209088449</v>
      </c>
      <c r="Z32" s="1">
        <v>0.36759999999999998</v>
      </c>
      <c r="AA32" s="1">
        <v>0.36759999999999998</v>
      </c>
      <c r="AB32" s="1">
        <v>0.18440000000000001</v>
      </c>
      <c r="AC32" s="1">
        <v>0.55780000000000007</v>
      </c>
      <c r="AD32" s="1">
        <v>1.2974000000000001</v>
      </c>
      <c r="AE32" s="1">
        <v>0.74099999999999999</v>
      </c>
      <c r="AF32" s="1">
        <v>0.37459999999999999</v>
      </c>
      <c r="AG32" s="1">
        <v>0.55919999999999992</v>
      </c>
      <c r="AH32" s="1">
        <v>0.73860000000000003</v>
      </c>
      <c r="AI32" s="1">
        <v>0.74099999999999999</v>
      </c>
      <c r="AJ32" s="20" t="s">
        <v>141</v>
      </c>
      <c r="AK32" s="1">
        <f t="shared" si="8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44</v>
      </c>
      <c r="C33" s="1">
        <v>1141</v>
      </c>
      <c r="D33" s="1">
        <v>2376</v>
      </c>
      <c r="E33" s="1">
        <v>1174</v>
      </c>
      <c r="F33" s="1">
        <v>1166</v>
      </c>
      <c r="G33" s="8">
        <v>0.4</v>
      </c>
      <c r="H33" s="1">
        <v>45</v>
      </c>
      <c r="I33" s="1" t="s">
        <v>40</v>
      </c>
      <c r="J33" s="1"/>
      <c r="K33" s="1">
        <v>1450</v>
      </c>
      <c r="L33" s="1">
        <f t="shared" si="2"/>
        <v>-276</v>
      </c>
      <c r="M33" s="1">
        <f t="shared" si="3"/>
        <v>895</v>
      </c>
      <c r="N33" s="1">
        <v>144</v>
      </c>
      <c r="O33" s="1">
        <v>135</v>
      </c>
      <c r="P33" s="1"/>
      <c r="Q33" s="1">
        <v>227.38000000000011</v>
      </c>
      <c r="R33" s="1">
        <f>IFERROR(VLOOKUP(A33,[2]Sheet!$A:$D,4,0),0)</f>
        <v>188</v>
      </c>
      <c r="S33" s="1">
        <f t="shared" si="4"/>
        <v>179</v>
      </c>
      <c r="T33" s="5">
        <f t="shared" ref="T33:T35" si="11">11*S33-Q33-P33-F33</f>
        <v>575.61999999999989</v>
      </c>
      <c r="U33" s="5">
        <f t="shared" si="6"/>
        <v>575.61999999999989</v>
      </c>
      <c r="V33" s="5"/>
      <c r="W33" s="1"/>
      <c r="X33" s="1">
        <f t="shared" si="7"/>
        <v>11</v>
      </c>
      <c r="Y33" s="1">
        <f t="shared" si="5"/>
        <v>7.7842458100558662</v>
      </c>
      <c r="Z33" s="1">
        <v>184.2</v>
      </c>
      <c r="AA33" s="1">
        <v>195.2</v>
      </c>
      <c r="AB33" s="1">
        <v>232.4</v>
      </c>
      <c r="AC33" s="1">
        <v>208.2</v>
      </c>
      <c r="AD33" s="1">
        <v>210.6</v>
      </c>
      <c r="AE33" s="1">
        <v>155.19999999999999</v>
      </c>
      <c r="AF33" s="1">
        <v>213.6</v>
      </c>
      <c r="AG33" s="1">
        <v>223</v>
      </c>
      <c r="AH33" s="1">
        <v>211.2</v>
      </c>
      <c r="AI33" s="1">
        <v>237.8</v>
      </c>
      <c r="AJ33" s="1" t="s">
        <v>45</v>
      </c>
      <c r="AK33" s="1">
        <f t="shared" si="8"/>
        <v>230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44</v>
      </c>
      <c r="C34" s="1">
        <v>628</v>
      </c>
      <c r="D34" s="1">
        <v>345</v>
      </c>
      <c r="E34" s="1">
        <v>246</v>
      </c>
      <c r="F34" s="1">
        <v>681</v>
      </c>
      <c r="G34" s="8">
        <v>0.45</v>
      </c>
      <c r="H34" s="1">
        <v>50</v>
      </c>
      <c r="I34" s="1" t="str">
        <f>VLOOKUP(A34,[1]Sheet!$A:$I,9,0)</f>
        <v>матрица</v>
      </c>
      <c r="J34" s="1"/>
      <c r="K34" s="1">
        <v>257</v>
      </c>
      <c r="L34" s="1">
        <f t="shared" si="2"/>
        <v>-11</v>
      </c>
      <c r="M34" s="1">
        <f t="shared" si="3"/>
        <v>246</v>
      </c>
      <c r="N34" s="1"/>
      <c r="O34" s="1">
        <v>0</v>
      </c>
      <c r="P34" s="1"/>
      <c r="Q34" s="1">
        <v>200</v>
      </c>
      <c r="R34" s="1">
        <f>IFERROR(VLOOKUP(A34,[2]Sheet!$A:$D,4,0),0)</f>
        <v>0</v>
      </c>
      <c r="S34" s="1">
        <f t="shared" si="4"/>
        <v>49.2</v>
      </c>
      <c r="T34" s="5"/>
      <c r="U34" s="5">
        <f t="shared" si="6"/>
        <v>0</v>
      </c>
      <c r="V34" s="5"/>
      <c r="W34" s="1"/>
      <c r="X34" s="1">
        <f t="shared" si="7"/>
        <v>17.90650406504065</v>
      </c>
      <c r="Y34" s="1">
        <f t="shared" si="5"/>
        <v>17.90650406504065</v>
      </c>
      <c r="Z34" s="1">
        <v>115.2</v>
      </c>
      <c r="AA34" s="1">
        <v>144.4</v>
      </c>
      <c r="AB34" s="1">
        <v>65</v>
      </c>
      <c r="AC34" s="1">
        <v>113.7102</v>
      </c>
      <c r="AD34" s="1">
        <v>167.11019999999999</v>
      </c>
      <c r="AE34" s="1">
        <v>87.2</v>
      </c>
      <c r="AF34" s="1">
        <v>64.8</v>
      </c>
      <c r="AG34" s="1">
        <v>69.8</v>
      </c>
      <c r="AH34" s="1">
        <v>96.325999999999993</v>
      </c>
      <c r="AI34" s="1">
        <v>99.926000000000002</v>
      </c>
      <c r="AJ34" s="20" t="s">
        <v>142</v>
      </c>
      <c r="AK34" s="1">
        <f t="shared" si="8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44</v>
      </c>
      <c r="C35" s="1">
        <v>1018</v>
      </c>
      <c r="D35" s="1">
        <v>2041</v>
      </c>
      <c r="E35" s="1">
        <v>1088</v>
      </c>
      <c r="F35" s="1">
        <v>656</v>
      </c>
      <c r="G35" s="8">
        <v>0.4</v>
      </c>
      <c r="H35" s="1">
        <v>45</v>
      </c>
      <c r="I35" s="1" t="str">
        <f>VLOOKUP(A35,[1]Sheet!$A:$I,9,0)</f>
        <v>матрица</v>
      </c>
      <c r="J35" s="1"/>
      <c r="K35" s="1">
        <v>1381</v>
      </c>
      <c r="L35" s="1">
        <f t="shared" si="2"/>
        <v>-293</v>
      </c>
      <c r="M35" s="1">
        <f t="shared" si="3"/>
        <v>732</v>
      </c>
      <c r="N35" s="1">
        <v>180</v>
      </c>
      <c r="O35" s="1">
        <v>176</v>
      </c>
      <c r="P35" s="1"/>
      <c r="Q35" s="1">
        <v>595.84000000000015</v>
      </c>
      <c r="R35" s="1">
        <f>IFERROR(VLOOKUP(A35,[2]Sheet!$A:$D,4,0),0)</f>
        <v>188</v>
      </c>
      <c r="S35" s="1">
        <f t="shared" si="4"/>
        <v>146.4</v>
      </c>
      <c r="T35" s="5">
        <f t="shared" si="11"/>
        <v>358.55999999999995</v>
      </c>
      <c r="U35" s="5">
        <f t="shared" si="6"/>
        <v>358.55999999999995</v>
      </c>
      <c r="V35" s="5"/>
      <c r="W35" s="1"/>
      <c r="X35" s="1">
        <f t="shared" si="7"/>
        <v>11</v>
      </c>
      <c r="Y35" s="1">
        <f t="shared" si="5"/>
        <v>8.5508196721311478</v>
      </c>
      <c r="Z35" s="1">
        <v>174.8</v>
      </c>
      <c r="AA35" s="1">
        <v>147.4</v>
      </c>
      <c r="AB35" s="1">
        <v>184</v>
      </c>
      <c r="AC35" s="1">
        <v>172.8</v>
      </c>
      <c r="AD35" s="1">
        <v>150.80000000000001</v>
      </c>
      <c r="AE35" s="1">
        <v>98.4</v>
      </c>
      <c r="AF35" s="1">
        <v>160.6</v>
      </c>
      <c r="AG35" s="1">
        <v>161.80000000000001</v>
      </c>
      <c r="AH35" s="1">
        <v>164</v>
      </c>
      <c r="AI35" s="1">
        <v>185.8</v>
      </c>
      <c r="AJ35" s="1"/>
      <c r="AK35" s="1">
        <f t="shared" si="8"/>
        <v>143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39</v>
      </c>
      <c r="C36" s="1">
        <v>271.76499999999999</v>
      </c>
      <c r="D36" s="1">
        <v>1319.3530000000001</v>
      </c>
      <c r="E36" s="1">
        <v>343.226</v>
      </c>
      <c r="F36" s="1">
        <v>777.28399999999999</v>
      </c>
      <c r="G36" s="8">
        <v>1</v>
      </c>
      <c r="H36" s="1">
        <v>45</v>
      </c>
      <c r="I36" s="1" t="str">
        <f>VLOOKUP(A36,[1]Sheet!$A:$I,9,0)</f>
        <v>матрица</v>
      </c>
      <c r="J36" s="1"/>
      <c r="K36" s="1">
        <v>455.62299999999999</v>
      </c>
      <c r="L36" s="1">
        <f t="shared" si="2"/>
        <v>-112.39699999999999</v>
      </c>
      <c r="M36" s="1">
        <f t="shared" si="3"/>
        <v>343.226</v>
      </c>
      <c r="N36" s="1"/>
      <c r="O36" s="1">
        <v>0</v>
      </c>
      <c r="P36" s="1"/>
      <c r="Q36" s="1">
        <v>0</v>
      </c>
      <c r="R36" s="1">
        <f>IFERROR(VLOOKUP(A36,[2]Sheet!$A:$D,4,0),0)</f>
        <v>0</v>
      </c>
      <c r="S36" s="1">
        <f t="shared" si="4"/>
        <v>68.645200000000003</v>
      </c>
      <c r="T36" s="5"/>
      <c r="U36" s="5">
        <f t="shared" si="6"/>
        <v>0</v>
      </c>
      <c r="V36" s="5"/>
      <c r="W36" s="1"/>
      <c r="X36" s="1">
        <f t="shared" si="7"/>
        <v>11.323209780144861</v>
      </c>
      <c r="Y36" s="1">
        <f t="shared" si="5"/>
        <v>11.323209780144861</v>
      </c>
      <c r="Z36" s="1">
        <v>92.2624</v>
      </c>
      <c r="AA36" s="1">
        <v>104.89400000000001</v>
      </c>
      <c r="AB36" s="1">
        <v>80.737399999999994</v>
      </c>
      <c r="AC36" s="1">
        <v>72.756</v>
      </c>
      <c r="AD36" s="1">
        <v>98.136600000000001</v>
      </c>
      <c r="AE36" s="1">
        <v>84.987800000000007</v>
      </c>
      <c r="AF36" s="1">
        <v>77.181400000000011</v>
      </c>
      <c r="AG36" s="1">
        <v>78.393999999999991</v>
      </c>
      <c r="AH36" s="1">
        <v>75.048000000000002</v>
      </c>
      <c r="AI36" s="1">
        <v>78.555399999999992</v>
      </c>
      <c r="AJ36" s="1"/>
      <c r="AK36" s="1">
        <f t="shared" si="8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44</v>
      </c>
      <c r="C37" s="1">
        <v>260</v>
      </c>
      <c r="D37" s="1">
        <v>486</v>
      </c>
      <c r="E37" s="1">
        <v>182</v>
      </c>
      <c r="F37" s="1">
        <v>278</v>
      </c>
      <c r="G37" s="8">
        <v>0.35</v>
      </c>
      <c r="H37" s="1">
        <v>40</v>
      </c>
      <c r="I37" s="1" t="str">
        <f>VLOOKUP(A37,[1]Sheet!$A:$I,9,0)</f>
        <v>матрица</v>
      </c>
      <c r="J37" s="1"/>
      <c r="K37" s="1">
        <v>217</v>
      </c>
      <c r="L37" s="1">
        <f t="shared" ref="L37:L67" si="12">E37-K37</f>
        <v>-35</v>
      </c>
      <c r="M37" s="1">
        <f t="shared" ref="M37:M67" si="13">E37-N37-O37</f>
        <v>182</v>
      </c>
      <c r="N37" s="1"/>
      <c r="O37" s="1">
        <v>0</v>
      </c>
      <c r="P37" s="1"/>
      <c r="Q37" s="1">
        <v>0</v>
      </c>
      <c r="R37" s="1">
        <f>IFERROR(VLOOKUP(A37,[2]Sheet!$A:$D,4,0),0)</f>
        <v>0</v>
      </c>
      <c r="S37" s="1">
        <f t="shared" ref="S37:S67" si="14">M37/5</f>
        <v>36.4</v>
      </c>
      <c r="T37" s="5">
        <f t="shared" ref="T37:T45" si="15">11*S37-Q37-P37-F37</f>
        <v>122.39999999999998</v>
      </c>
      <c r="U37" s="5">
        <f t="shared" si="6"/>
        <v>122.39999999999998</v>
      </c>
      <c r="V37" s="5"/>
      <c r="W37" s="1"/>
      <c r="X37" s="1">
        <f t="shared" si="7"/>
        <v>11</v>
      </c>
      <c r="Y37" s="1">
        <f t="shared" ref="Y37:Y67" si="16">(F37+P37+Q37)/S37</f>
        <v>7.6373626373626378</v>
      </c>
      <c r="Z37" s="1">
        <v>37</v>
      </c>
      <c r="AA37" s="1">
        <v>42.2</v>
      </c>
      <c r="AB37" s="1">
        <v>45.4</v>
      </c>
      <c r="AC37" s="1">
        <v>38</v>
      </c>
      <c r="AD37" s="1">
        <v>38.6</v>
      </c>
      <c r="AE37" s="1">
        <v>35.6</v>
      </c>
      <c r="AF37" s="1">
        <v>52.8</v>
      </c>
      <c r="AG37" s="1">
        <v>61</v>
      </c>
      <c r="AH37" s="1">
        <v>50.4</v>
      </c>
      <c r="AI37" s="1">
        <v>60.6</v>
      </c>
      <c r="AJ37" s="1"/>
      <c r="AK37" s="1">
        <f t="shared" si="8"/>
        <v>43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39</v>
      </c>
      <c r="C38" s="1">
        <v>58.12</v>
      </c>
      <c r="D38" s="1">
        <v>26.189</v>
      </c>
      <c r="E38" s="1">
        <v>25.094999999999999</v>
      </c>
      <c r="F38" s="1">
        <v>25.821000000000002</v>
      </c>
      <c r="G38" s="8">
        <v>1</v>
      </c>
      <c r="H38" s="1">
        <v>40</v>
      </c>
      <c r="I38" s="1" t="str">
        <f>VLOOKUP(A38,[1]Sheet!$A:$I,9,0)</f>
        <v>матрица</v>
      </c>
      <c r="J38" s="1"/>
      <c r="K38" s="1">
        <v>33.299999999999997</v>
      </c>
      <c r="L38" s="1">
        <f t="shared" si="12"/>
        <v>-8.2049999999999983</v>
      </c>
      <c r="M38" s="1">
        <f t="shared" si="13"/>
        <v>25.094999999999999</v>
      </c>
      <c r="N38" s="1"/>
      <c r="O38" s="1">
        <v>0</v>
      </c>
      <c r="P38" s="1"/>
      <c r="Q38" s="1">
        <v>26.389399999999998</v>
      </c>
      <c r="R38" s="1">
        <f>IFERROR(VLOOKUP(A38,[2]Sheet!$A:$D,4,0),0)</f>
        <v>0</v>
      </c>
      <c r="S38" s="1">
        <f t="shared" si="14"/>
        <v>5.0190000000000001</v>
      </c>
      <c r="T38" s="5">
        <v>4</v>
      </c>
      <c r="U38" s="5">
        <f t="shared" si="6"/>
        <v>4</v>
      </c>
      <c r="V38" s="5"/>
      <c r="W38" s="1"/>
      <c r="X38" s="1">
        <f t="shared" si="7"/>
        <v>11.199521817095038</v>
      </c>
      <c r="Y38" s="1">
        <f t="shared" si="16"/>
        <v>10.402550308826459</v>
      </c>
      <c r="Z38" s="1">
        <v>5.9314</v>
      </c>
      <c r="AA38" s="1">
        <v>3.8675999999999999</v>
      </c>
      <c r="AB38" s="1">
        <v>4.6436000000000002</v>
      </c>
      <c r="AC38" s="1">
        <v>6.4024000000000001</v>
      </c>
      <c r="AD38" s="1">
        <v>5.5293999999999999</v>
      </c>
      <c r="AE38" s="1">
        <v>3.5186000000000002</v>
      </c>
      <c r="AF38" s="1">
        <v>3.3574000000000002</v>
      </c>
      <c r="AG38" s="1">
        <v>2.7722000000000002</v>
      </c>
      <c r="AH38" s="1">
        <v>4.7682000000000002</v>
      </c>
      <c r="AI38" s="1">
        <v>6.0663999999999998</v>
      </c>
      <c r="AJ38" s="1"/>
      <c r="AK38" s="1">
        <f t="shared" si="8"/>
        <v>4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44</v>
      </c>
      <c r="C39" s="1">
        <v>299</v>
      </c>
      <c r="D39" s="1">
        <v>214</v>
      </c>
      <c r="E39" s="1">
        <v>260</v>
      </c>
      <c r="F39" s="1">
        <v>105</v>
      </c>
      <c r="G39" s="8">
        <v>0.4</v>
      </c>
      <c r="H39" s="1">
        <v>40</v>
      </c>
      <c r="I39" s="1" t="str">
        <f>VLOOKUP(A39,[1]Sheet!$A:$I,9,0)</f>
        <v>матрица</v>
      </c>
      <c r="J39" s="1"/>
      <c r="K39" s="1">
        <v>271</v>
      </c>
      <c r="L39" s="1">
        <f t="shared" si="12"/>
        <v>-11</v>
      </c>
      <c r="M39" s="1">
        <f t="shared" si="13"/>
        <v>167</v>
      </c>
      <c r="N39" s="1">
        <v>48</v>
      </c>
      <c r="O39" s="1">
        <v>45</v>
      </c>
      <c r="P39" s="1">
        <v>150</v>
      </c>
      <c r="Q39" s="1">
        <v>157.80000000000001</v>
      </c>
      <c r="R39" s="1">
        <f>IFERROR(VLOOKUP(A39,[2]Sheet!$A:$D,4,0),0)</f>
        <v>48</v>
      </c>
      <c r="S39" s="1">
        <f t="shared" si="14"/>
        <v>33.4</v>
      </c>
      <c r="T39" s="5"/>
      <c r="U39" s="5">
        <f t="shared" si="6"/>
        <v>0</v>
      </c>
      <c r="V39" s="5"/>
      <c r="W39" s="1"/>
      <c r="X39" s="1">
        <f t="shared" si="7"/>
        <v>12.35928143712575</v>
      </c>
      <c r="Y39" s="1">
        <f t="shared" si="16"/>
        <v>12.35928143712575</v>
      </c>
      <c r="Z39" s="1">
        <v>44.8</v>
      </c>
      <c r="AA39" s="1">
        <v>27.2</v>
      </c>
      <c r="AB39" s="1">
        <v>36.200000000000003</v>
      </c>
      <c r="AC39" s="1">
        <v>46.4</v>
      </c>
      <c r="AD39" s="1">
        <v>51</v>
      </c>
      <c r="AE39" s="1">
        <v>28.2</v>
      </c>
      <c r="AF39" s="1">
        <v>39.6</v>
      </c>
      <c r="AG39" s="1">
        <v>35.200000000000003</v>
      </c>
      <c r="AH39" s="1">
        <v>63.6</v>
      </c>
      <c r="AI39" s="1">
        <v>67</v>
      </c>
      <c r="AJ39" s="1"/>
      <c r="AK39" s="1">
        <f t="shared" si="8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44</v>
      </c>
      <c r="C40" s="1">
        <v>561</v>
      </c>
      <c r="D40" s="1">
        <v>280</v>
      </c>
      <c r="E40" s="1">
        <v>471</v>
      </c>
      <c r="F40" s="1">
        <v>210</v>
      </c>
      <c r="G40" s="8">
        <v>0.4</v>
      </c>
      <c r="H40" s="1">
        <v>45</v>
      </c>
      <c r="I40" s="1" t="str">
        <f>VLOOKUP(A40,[1]Sheet!$A:$I,9,0)</f>
        <v>матрица</v>
      </c>
      <c r="J40" s="1"/>
      <c r="K40" s="1">
        <v>483</v>
      </c>
      <c r="L40" s="1">
        <f t="shared" si="12"/>
        <v>-12</v>
      </c>
      <c r="M40" s="1">
        <f t="shared" si="13"/>
        <v>355</v>
      </c>
      <c r="N40" s="1">
        <v>60</v>
      </c>
      <c r="O40" s="1">
        <v>56</v>
      </c>
      <c r="P40" s="1">
        <v>200</v>
      </c>
      <c r="Q40" s="1">
        <v>328.19999999999987</v>
      </c>
      <c r="R40" s="1">
        <f>IFERROR(VLOOKUP(A40,[2]Sheet!$A:$D,4,0),0)</f>
        <v>67</v>
      </c>
      <c r="S40" s="1">
        <f t="shared" si="14"/>
        <v>71</v>
      </c>
      <c r="T40" s="5">
        <f t="shared" si="15"/>
        <v>42.800000000000125</v>
      </c>
      <c r="U40" s="5">
        <f t="shared" si="6"/>
        <v>42.800000000000125</v>
      </c>
      <c r="V40" s="5"/>
      <c r="W40" s="1"/>
      <c r="X40" s="1">
        <f t="shared" si="7"/>
        <v>11</v>
      </c>
      <c r="Y40" s="1">
        <f t="shared" si="16"/>
        <v>10.397183098591547</v>
      </c>
      <c r="Z40" s="1">
        <v>84.8</v>
      </c>
      <c r="AA40" s="1">
        <v>56.6</v>
      </c>
      <c r="AB40" s="1">
        <v>68.599999999999994</v>
      </c>
      <c r="AC40" s="1">
        <v>81</v>
      </c>
      <c r="AD40" s="1">
        <v>82</v>
      </c>
      <c r="AE40" s="1">
        <v>59</v>
      </c>
      <c r="AF40" s="1">
        <v>75.599999999999994</v>
      </c>
      <c r="AG40" s="1">
        <v>69</v>
      </c>
      <c r="AH40" s="1">
        <v>87.4</v>
      </c>
      <c r="AI40" s="1">
        <v>81.8</v>
      </c>
      <c r="AJ40" s="1" t="s">
        <v>45</v>
      </c>
      <c r="AK40" s="1">
        <f t="shared" si="8"/>
        <v>17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39</v>
      </c>
      <c r="C41" s="1">
        <v>98.341999999999999</v>
      </c>
      <c r="D41" s="1">
        <v>174.17500000000001</v>
      </c>
      <c r="E41" s="1">
        <v>78.379000000000005</v>
      </c>
      <c r="F41" s="1">
        <v>83.147999999999996</v>
      </c>
      <c r="G41" s="8">
        <v>1</v>
      </c>
      <c r="H41" s="1">
        <v>40</v>
      </c>
      <c r="I41" s="1" t="str">
        <f>VLOOKUP(A41,[1]Sheet!$A:$I,9,0)</f>
        <v>матрица</v>
      </c>
      <c r="J41" s="1"/>
      <c r="K41" s="1">
        <v>103.515</v>
      </c>
      <c r="L41" s="1">
        <f t="shared" si="12"/>
        <v>-25.135999999999996</v>
      </c>
      <c r="M41" s="1">
        <f t="shared" si="13"/>
        <v>78.379000000000005</v>
      </c>
      <c r="N41" s="1"/>
      <c r="O41" s="1">
        <v>0</v>
      </c>
      <c r="P41" s="1"/>
      <c r="Q41" s="1">
        <v>0</v>
      </c>
      <c r="R41" s="1">
        <f>IFERROR(VLOOKUP(A41,[2]Sheet!$A:$D,4,0),0)</f>
        <v>0</v>
      </c>
      <c r="S41" s="1">
        <f t="shared" si="14"/>
        <v>15.675800000000001</v>
      </c>
      <c r="T41" s="5">
        <f t="shared" si="15"/>
        <v>89.285800000000023</v>
      </c>
      <c r="U41" s="5">
        <f t="shared" si="6"/>
        <v>89.285800000000023</v>
      </c>
      <c r="V41" s="5"/>
      <c r="W41" s="1"/>
      <c r="X41" s="1">
        <f t="shared" si="7"/>
        <v>11</v>
      </c>
      <c r="Y41" s="1">
        <f t="shared" si="16"/>
        <v>5.3042268975108122</v>
      </c>
      <c r="Z41" s="1">
        <v>10.059200000000001</v>
      </c>
      <c r="AA41" s="1">
        <v>13.523400000000001</v>
      </c>
      <c r="AB41" s="1">
        <v>16.248799999999999</v>
      </c>
      <c r="AC41" s="1">
        <v>14.098599999999999</v>
      </c>
      <c r="AD41" s="1">
        <v>5.2694000000000001</v>
      </c>
      <c r="AE41" s="1">
        <v>12.832000000000001</v>
      </c>
      <c r="AF41" s="1">
        <v>12.325799999999999</v>
      </c>
      <c r="AG41" s="1">
        <v>14.412599999999999</v>
      </c>
      <c r="AH41" s="1">
        <v>18.9312</v>
      </c>
      <c r="AI41" s="1">
        <v>18.504200000000001</v>
      </c>
      <c r="AJ41" s="1"/>
      <c r="AK41" s="1">
        <f t="shared" si="8"/>
        <v>89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2" t="s">
        <v>83</v>
      </c>
      <c r="B42" s="22" t="s">
        <v>44</v>
      </c>
      <c r="C42" s="22">
        <v>394</v>
      </c>
      <c r="D42" s="22">
        <v>881</v>
      </c>
      <c r="E42" s="22">
        <v>328</v>
      </c>
      <c r="F42" s="22">
        <v>570</v>
      </c>
      <c r="G42" s="23">
        <v>0.35</v>
      </c>
      <c r="H42" s="22">
        <v>40</v>
      </c>
      <c r="I42" s="22" t="str">
        <f>VLOOKUP(A42,[1]Sheet!$A:$I,9,0)</f>
        <v>матрица</v>
      </c>
      <c r="J42" s="22"/>
      <c r="K42" s="22">
        <v>365</v>
      </c>
      <c r="L42" s="22">
        <f t="shared" si="12"/>
        <v>-37</v>
      </c>
      <c r="M42" s="22">
        <f t="shared" si="13"/>
        <v>328</v>
      </c>
      <c r="N42" s="22"/>
      <c r="O42" s="22">
        <v>0</v>
      </c>
      <c r="P42" s="22"/>
      <c r="Q42" s="22">
        <v>109.8</v>
      </c>
      <c r="R42" s="1">
        <f>IFERROR(VLOOKUP(A42,[2]Sheet!$A:$D,4,0),0)</f>
        <v>0</v>
      </c>
      <c r="S42" s="22">
        <f t="shared" si="14"/>
        <v>65.599999999999994</v>
      </c>
      <c r="T42" s="24">
        <f>12*S42-Q42-P42-F42</f>
        <v>107.39999999999998</v>
      </c>
      <c r="U42" s="5">
        <f t="shared" si="6"/>
        <v>107.39999999999998</v>
      </c>
      <c r="V42" s="24"/>
      <c r="W42" s="22"/>
      <c r="X42" s="1">
        <f t="shared" si="7"/>
        <v>12</v>
      </c>
      <c r="Y42" s="22">
        <f t="shared" si="16"/>
        <v>10.362804878048781</v>
      </c>
      <c r="Z42" s="22">
        <v>82.8</v>
      </c>
      <c r="AA42" s="22">
        <v>83.2</v>
      </c>
      <c r="AB42" s="22">
        <v>72</v>
      </c>
      <c r="AC42" s="22">
        <v>72.8</v>
      </c>
      <c r="AD42" s="22">
        <v>55.6</v>
      </c>
      <c r="AE42" s="22">
        <v>49</v>
      </c>
      <c r="AF42" s="22">
        <v>79.8</v>
      </c>
      <c r="AG42" s="22">
        <v>81.8</v>
      </c>
      <c r="AH42" s="22">
        <v>63.8</v>
      </c>
      <c r="AI42" s="22">
        <v>66.2</v>
      </c>
      <c r="AJ42" s="22" t="s">
        <v>167</v>
      </c>
      <c r="AK42" s="1">
        <f t="shared" si="8"/>
        <v>38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44</v>
      </c>
      <c r="C43" s="1">
        <v>471</v>
      </c>
      <c r="D43" s="1">
        <v>568</v>
      </c>
      <c r="E43" s="1">
        <v>364</v>
      </c>
      <c r="F43" s="1">
        <v>369</v>
      </c>
      <c r="G43" s="8">
        <v>0.4</v>
      </c>
      <c r="H43" s="1">
        <v>40</v>
      </c>
      <c r="I43" s="1" t="s">
        <v>40</v>
      </c>
      <c r="J43" s="1"/>
      <c r="K43" s="1">
        <v>367</v>
      </c>
      <c r="L43" s="1">
        <f t="shared" si="12"/>
        <v>-3</v>
      </c>
      <c r="M43" s="1">
        <f t="shared" si="13"/>
        <v>364</v>
      </c>
      <c r="N43" s="1"/>
      <c r="O43" s="1">
        <v>0</v>
      </c>
      <c r="P43" s="1"/>
      <c r="Q43" s="1">
        <v>117.2</v>
      </c>
      <c r="R43" s="1">
        <f>IFERROR(VLOOKUP(A43,[2]Sheet!$A:$D,4,0),0)</f>
        <v>0</v>
      </c>
      <c r="S43" s="1">
        <f t="shared" si="14"/>
        <v>72.8</v>
      </c>
      <c r="T43" s="5">
        <f t="shared" si="15"/>
        <v>314.59999999999991</v>
      </c>
      <c r="U43" s="5">
        <f t="shared" si="6"/>
        <v>314.59999999999991</v>
      </c>
      <c r="V43" s="5"/>
      <c r="W43" s="1"/>
      <c r="X43" s="1">
        <f t="shared" si="7"/>
        <v>11</v>
      </c>
      <c r="Y43" s="1">
        <f t="shared" si="16"/>
        <v>6.6785714285714288</v>
      </c>
      <c r="Z43" s="1">
        <v>66</v>
      </c>
      <c r="AA43" s="1">
        <v>68.599999999999994</v>
      </c>
      <c r="AB43" s="1">
        <v>74.599999999999994</v>
      </c>
      <c r="AC43" s="1">
        <v>70.8</v>
      </c>
      <c r="AD43" s="1">
        <v>58</v>
      </c>
      <c r="AE43" s="1">
        <v>53</v>
      </c>
      <c r="AF43" s="1">
        <v>62.2</v>
      </c>
      <c r="AG43" s="1">
        <v>63.6</v>
      </c>
      <c r="AH43" s="1">
        <v>74</v>
      </c>
      <c r="AI43" s="1">
        <v>72.400000000000006</v>
      </c>
      <c r="AJ43" s="1" t="s">
        <v>45</v>
      </c>
      <c r="AK43" s="1">
        <f t="shared" si="8"/>
        <v>126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39</v>
      </c>
      <c r="C44" s="1">
        <v>156.35499999999999</v>
      </c>
      <c r="D44" s="1">
        <v>212.90199999999999</v>
      </c>
      <c r="E44" s="1">
        <v>169.30500000000001</v>
      </c>
      <c r="F44" s="1">
        <v>51.469000000000001</v>
      </c>
      <c r="G44" s="8">
        <v>1</v>
      </c>
      <c r="H44" s="1">
        <v>50</v>
      </c>
      <c r="I44" s="1" t="str">
        <f>VLOOKUP(A44,[1]Sheet!$A:$I,9,0)</f>
        <v>матрица</v>
      </c>
      <c r="J44" s="1"/>
      <c r="K44" s="1">
        <v>246.083</v>
      </c>
      <c r="L44" s="1">
        <f t="shared" si="12"/>
        <v>-76.777999999999992</v>
      </c>
      <c r="M44" s="1">
        <f t="shared" si="13"/>
        <v>169.30500000000001</v>
      </c>
      <c r="N44" s="1"/>
      <c r="O44" s="1">
        <v>0</v>
      </c>
      <c r="P44" s="1">
        <v>100</v>
      </c>
      <c r="Q44" s="1">
        <v>129.74119999999999</v>
      </c>
      <c r="R44" s="1">
        <f>IFERROR(VLOOKUP(A44,[2]Sheet!$A:$D,4,0),0)</f>
        <v>0</v>
      </c>
      <c r="S44" s="1">
        <f t="shared" si="14"/>
        <v>33.861000000000004</v>
      </c>
      <c r="T44" s="5">
        <f t="shared" si="15"/>
        <v>91.260800000000074</v>
      </c>
      <c r="U44" s="5">
        <f t="shared" si="6"/>
        <v>91.260800000000074</v>
      </c>
      <c r="V44" s="5"/>
      <c r="W44" s="1"/>
      <c r="X44" s="1">
        <f t="shared" si="7"/>
        <v>11</v>
      </c>
      <c r="Y44" s="1">
        <f t="shared" si="16"/>
        <v>8.3048403768347043</v>
      </c>
      <c r="Z44" s="1">
        <v>34.6</v>
      </c>
      <c r="AA44" s="1">
        <v>19.715399999999999</v>
      </c>
      <c r="AB44" s="1">
        <v>22.6966</v>
      </c>
      <c r="AC44" s="1">
        <v>24.334399999999999</v>
      </c>
      <c r="AD44" s="1">
        <v>28.5488</v>
      </c>
      <c r="AE44" s="1">
        <v>24.050799999999999</v>
      </c>
      <c r="AF44" s="1">
        <v>25.014199999999999</v>
      </c>
      <c r="AG44" s="1">
        <v>26.340599999999998</v>
      </c>
      <c r="AH44" s="1">
        <v>24.175599999999999</v>
      </c>
      <c r="AI44" s="1">
        <v>28.5124</v>
      </c>
      <c r="AJ44" s="1"/>
      <c r="AK44" s="1">
        <f t="shared" si="8"/>
        <v>91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39</v>
      </c>
      <c r="C45" s="1">
        <v>964.3</v>
      </c>
      <c r="D45" s="1">
        <v>1957.521</v>
      </c>
      <c r="E45" s="1">
        <v>806.65300000000002</v>
      </c>
      <c r="F45" s="1">
        <v>1352.9359999999999</v>
      </c>
      <c r="G45" s="8">
        <v>1</v>
      </c>
      <c r="H45" s="1">
        <v>50</v>
      </c>
      <c r="I45" s="1" t="str">
        <f>VLOOKUP(A45,[1]Sheet!$A:$I,9,0)</f>
        <v>матрица</v>
      </c>
      <c r="J45" s="1"/>
      <c r="K45" s="1">
        <v>1034.143</v>
      </c>
      <c r="L45" s="1">
        <f t="shared" si="12"/>
        <v>-227.49</v>
      </c>
      <c r="M45" s="1">
        <f t="shared" si="13"/>
        <v>795.78399999999999</v>
      </c>
      <c r="N45" s="1">
        <v>10.869</v>
      </c>
      <c r="O45" s="1">
        <v>0</v>
      </c>
      <c r="P45" s="1"/>
      <c r="Q45" s="1">
        <v>0</v>
      </c>
      <c r="R45" s="1">
        <f>IFERROR(VLOOKUP(A45,[2]Sheet!$A:$D,4,0),0)</f>
        <v>0</v>
      </c>
      <c r="S45" s="1">
        <f t="shared" si="14"/>
        <v>159.1568</v>
      </c>
      <c r="T45" s="5">
        <f t="shared" si="15"/>
        <v>397.78880000000004</v>
      </c>
      <c r="U45" s="5">
        <f t="shared" si="6"/>
        <v>397.78880000000004</v>
      </c>
      <c r="V45" s="5"/>
      <c r="W45" s="1"/>
      <c r="X45" s="1">
        <f t="shared" si="7"/>
        <v>11</v>
      </c>
      <c r="Y45" s="1">
        <f t="shared" si="16"/>
        <v>8.5006484171584233</v>
      </c>
      <c r="Z45" s="1">
        <v>165.74539999999999</v>
      </c>
      <c r="AA45" s="1">
        <v>183.6978</v>
      </c>
      <c r="AB45" s="1">
        <v>180.4128</v>
      </c>
      <c r="AC45" s="1">
        <v>162.38640000000001</v>
      </c>
      <c r="AD45" s="1">
        <v>140.46619999999999</v>
      </c>
      <c r="AE45" s="1">
        <v>130.81299999999999</v>
      </c>
      <c r="AF45" s="1">
        <v>137.89279999999999</v>
      </c>
      <c r="AG45" s="1">
        <v>146.9348</v>
      </c>
      <c r="AH45" s="1">
        <v>129.57380000000001</v>
      </c>
      <c r="AI45" s="1">
        <v>131.79939999999999</v>
      </c>
      <c r="AJ45" s="1"/>
      <c r="AK45" s="1">
        <f t="shared" si="8"/>
        <v>398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87</v>
      </c>
      <c r="B46" s="14" t="s">
        <v>39</v>
      </c>
      <c r="C46" s="14"/>
      <c r="D46" s="14"/>
      <c r="E46" s="14"/>
      <c r="F46" s="14"/>
      <c r="G46" s="15">
        <v>0</v>
      </c>
      <c r="H46" s="14">
        <v>40</v>
      </c>
      <c r="I46" s="1" t="str">
        <f>VLOOKUP(A46,[1]Sheet!$A:$I,9,0)</f>
        <v>матрица</v>
      </c>
      <c r="J46" s="14"/>
      <c r="K46" s="14"/>
      <c r="L46" s="14">
        <f t="shared" si="12"/>
        <v>0</v>
      </c>
      <c r="M46" s="14">
        <f t="shared" si="13"/>
        <v>0</v>
      </c>
      <c r="N46" s="14"/>
      <c r="O46" s="14">
        <v>0</v>
      </c>
      <c r="P46" s="14"/>
      <c r="Q46" s="14">
        <v>0</v>
      </c>
      <c r="R46" s="1">
        <f>IFERROR(VLOOKUP(A46,[2]Sheet!$A:$D,4,0),0)</f>
        <v>0</v>
      </c>
      <c r="S46" s="14">
        <f t="shared" si="14"/>
        <v>0</v>
      </c>
      <c r="T46" s="16"/>
      <c r="U46" s="5">
        <f t="shared" si="6"/>
        <v>0</v>
      </c>
      <c r="V46" s="16"/>
      <c r="W46" s="1"/>
      <c r="X46" s="1" t="e">
        <f t="shared" si="7"/>
        <v>#DIV/0!</v>
      </c>
      <c r="Y46" s="14" t="e">
        <f t="shared" si="16"/>
        <v>#DIV/0!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 t="s">
        <v>57</v>
      </c>
      <c r="AK46" s="1">
        <f t="shared" si="8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44</v>
      </c>
      <c r="C47" s="1">
        <v>378.59899999999999</v>
      </c>
      <c r="D47" s="1">
        <v>182</v>
      </c>
      <c r="E47" s="1">
        <v>152</v>
      </c>
      <c r="F47" s="1">
        <v>218</v>
      </c>
      <c r="G47" s="8">
        <v>0.45</v>
      </c>
      <c r="H47" s="1">
        <v>50</v>
      </c>
      <c r="I47" s="1" t="str">
        <f>VLOOKUP(A47,[1]Sheet!$A:$I,9,0)</f>
        <v>матрица</v>
      </c>
      <c r="J47" s="1"/>
      <c r="K47" s="1">
        <v>163</v>
      </c>
      <c r="L47" s="1">
        <f t="shared" si="12"/>
        <v>-11</v>
      </c>
      <c r="M47" s="1">
        <f t="shared" si="13"/>
        <v>152</v>
      </c>
      <c r="N47" s="1"/>
      <c r="O47" s="1">
        <v>0</v>
      </c>
      <c r="P47" s="1"/>
      <c r="Q47" s="1">
        <v>94.966459999999984</v>
      </c>
      <c r="R47" s="1">
        <f>IFERROR(VLOOKUP(A47,[2]Sheet!$A:$D,4,0),0)</f>
        <v>0</v>
      </c>
      <c r="S47" s="1">
        <f t="shared" si="14"/>
        <v>30.4</v>
      </c>
      <c r="T47" s="5">
        <f>11*S47-Q47-P47-F47</f>
        <v>21.433539999999994</v>
      </c>
      <c r="U47" s="5">
        <f t="shared" si="6"/>
        <v>21.433539999999994</v>
      </c>
      <c r="V47" s="5"/>
      <c r="W47" s="1"/>
      <c r="X47" s="1">
        <f t="shared" si="7"/>
        <v>11</v>
      </c>
      <c r="Y47" s="1">
        <f t="shared" si="16"/>
        <v>10.294949342105262</v>
      </c>
      <c r="Z47" s="1">
        <v>32.680199999999999</v>
      </c>
      <c r="AA47" s="1">
        <v>31.880199999999999</v>
      </c>
      <c r="AB47" s="1">
        <v>40.200000000000003</v>
      </c>
      <c r="AC47" s="1">
        <v>46.8</v>
      </c>
      <c r="AD47" s="1">
        <v>35.4</v>
      </c>
      <c r="AE47" s="1">
        <v>31</v>
      </c>
      <c r="AF47" s="1">
        <v>31.6</v>
      </c>
      <c r="AG47" s="1">
        <v>31.6</v>
      </c>
      <c r="AH47" s="1">
        <v>33.527000000000001</v>
      </c>
      <c r="AI47" s="1">
        <v>34.326999999999998</v>
      </c>
      <c r="AJ47" s="1" t="s">
        <v>45</v>
      </c>
      <c r="AK47" s="1">
        <f t="shared" si="8"/>
        <v>10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44</v>
      </c>
      <c r="C48" s="1">
        <v>87</v>
      </c>
      <c r="D48" s="1">
        <v>54</v>
      </c>
      <c r="E48" s="1">
        <v>38</v>
      </c>
      <c r="F48" s="1">
        <v>64</v>
      </c>
      <c r="G48" s="8">
        <v>0.4</v>
      </c>
      <c r="H48" s="1">
        <v>40</v>
      </c>
      <c r="I48" s="1" t="str">
        <f>VLOOKUP(A48,[1]Sheet!$A:$I,9,0)</f>
        <v>матрица</v>
      </c>
      <c r="J48" s="1"/>
      <c r="K48" s="1">
        <v>51</v>
      </c>
      <c r="L48" s="1">
        <f t="shared" si="12"/>
        <v>-13</v>
      </c>
      <c r="M48" s="1">
        <f t="shared" si="13"/>
        <v>38</v>
      </c>
      <c r="N48" s="1"/>
      <c r="O48" s="1">
        <v>0</v>
      </c>
      <c r="P48" s="1"/>
      <c r="Q48" s="1">
        <v>12.19999999999999</v>
      </c>
      <c r="R48" s="1">
        <f>IFERROR(VLOOKUP(A48,[2]Sheet!$A:$D,4,0),0)</f>
        <v>0</v>
      </c>
      <c r="S48" s="1">
        <f t="shared" si="14"/>
        <v>7.6</v>
      </c>
      <c r="T48" s="5">
        <f t="shared" ref="T48:T51" si="17">11*S48-Q48-P48-F48</f>
        <v>7.4000000000000057</v>
      </c>
      <c r="U48" s="5">
        <f t="shared" si="6"/>
        <v>7.4000000000000057</v>
      </c>
      <c r="V48" s="5"/>
      <c r="W48" s="1"/>
      <c r="X48" s="1">
        <f t="shared" si="7"/>
        <v>11</v>
      </c>
      <c r="Y48" s="1">
        <f t="shared" si="16"/>
        <v>10.026315789473683</v>
      </c>
      <c r="Z48" s="1">
        <v>8.1999999999999993</v>
      </c>
      <c r="AA48" s="1">
        <v>5.2</v>
      </c>
      <c r="AB48" s="1">
        <v>10.6</v>
      </c>
      <c r="AC48" s="1">
        <v>11.8</v>
      </c>
      <c r="AD48" s="1">
        <v>6.8</v>
      </c>
      <c r="AE48" s="1">
        <v>7</v>
      </c>
      <c r="AF48" s="1">
        <v>10.199999999999999</v>
      </c>
      <c r="AG48" s="1">
        <v>9.8000000000000007</v>
      </c>
      <c r="AH48" s="1">
        <v>6.8</v>
      </c>
      <c r="AI48" s="1">
        <v>6.8</v>
      </c>
      <c r="AJ48" s="1"/>
      <c r="AK48" s="1">
        <f t="shared" si="8"/>
        <v>3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44</v>
      </c>
      <c r="C49" s="1">
        <v>82</v>
      </c>
      <c r="D49" s="1">
        <v>48</v>
      </c>
      <c r="E49" s="1">
        <v>56</v>
      </c>
      <c r="F49" s="1">
        <v>43</v>
      </c>
      <c r="G49" s="8">
        <v>0.4</v>
      </c>
      <c r="H49" s="1">
        <v>40</v>
      </c>
      <c r="I49" s="1" t="str">
        <f>VLOOKUP(A49,[1]Sheet!$A:$I,9,0)</f>
        <v>матрица</v>
      </c>
      <c r="J49" s="1"/>
      <c r="K49" s="1">
        <v>57</v>
      </c>
      <c r="L49" s="1">
        <f t="shared" si="12"/>
        <v>-1</v>
      </c>
      <c r="M49" s="1">
        <f t="shared" si="13"/>
        <v>56</v>
      </c>
      <c r="N49" s="1"/>
      <c r="O49" s="1">
        <v>0</v>
      </c>
      <c r="P49" s="1"/>
      <c r="Q49" s="1">
        <v>50.199999999999989</v>
      </c>
      <c r="R49" s="1">
        <f>IFERROR(VLOOKUP(A49,[2]Sheet!$A:$D,4,0),0)</f>
        <v>0</v>
      </c>
      <c r="S49" s="1">
        <f t="shared" si="14"/>
        <v>11.2</v>
      </c>
      <c r="T49" s="5">
        <f t="shared" si="17"/>
        <v>30</v>
      </c>
      <c r="U49" s="5">
        <f t="shared" si="6"/>
        <v>30</v>
      </c>
      <c r="V49" s="5"/>
      <c r="W49" s="1"/>
      <c r="X49" s="1">
        <f t="shared" si="7"/>
        <v>11</v>
      </c>
      <c r="Y49" s="1">
        <f t="shared" si="16"/>
        <v>8.3214285714285712</v>
      </c>
      <c r="Z49" s="1">
        <v>10.199999999999999</v>
      </c>
      <c r="AA49" s="1">
        <v>4.8</v>
      </c>
      <c r="AB49" s="1">
        <v>9.6</v>
      </c>
      <c r="AC49" s="1">
        <v>11.8</v>
      </c>
      <c r="AD49" s="1">
        <v>5.8</v>
      </c>
      <c r="AE49" s="1">
        <v>5.4</v>
      </c>
      <c r="AF49" s="1">
        <v>8.4</v>
      </c>
      <c r="AG49" s="1">
        <v>8.4</v>
      </c>
      <c r="AH49" s="1">
        <v>6.6</v>
      </c>
      <c r="AI49" s="1">
        <v>6.6</v>
      </c>
      <c r="AJ49" s="1" t="s">
        <v>91</v>
      </c>
      <c r="AK49" s="1">
        <f t="shared" si="8"/>
        <v>12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39</v>
      </c>
      <c r="C50" s="1">
        <v>145.31800000000001</v>
      </c>
      <c r="D50" s="1">
        <v>615.40700000000004</v>
      </c>
      <c r="E50" s="1">
        <v>189.684</v>
      </c>
      <c r="F50" s="1">
        <v>486.22399999999999</v>
      </c>
      <c r="G50" s="8">
        <v>1</v>
      </c>
      <c r="H50" s="1">
        <v>50</v>
      </c>
      <c r="I50" s="1" t="str">
        <f>VLOOKUP(A50,[1]Sheet!$A:$I,9,0)</f>
        <v>матрица</v>
      </c>
      <c r="J50" s="1"/>
      <c r="K50" s="1">
        <v>273.44</v>
      </c>
      <c r="L50" s="1">
        <f t="shared" si="12"/>
        <v>-83.756</v>
      </c>
      <c r="M50" s="1">
        <f t="shared" si="13"/>
        <v>178.934</v>
      </c>
      <c r="N50" s="1">
        <v>10.75</v>
      </c>
      <c r="O50" s="1">
        <v>0</v>
      </c>
      <c r="P50" s="1"/>
      <c r="Q50" s="1">
        <v>0</v>
      </c>
      <c r="R50" s="1">
        <f>IFERROR(VLOOKUP(A50,[2]Sheet!$A:$D,4,0),0)</f>
        <v>0</v>
      </c>
      <c r="S50" s="1">
        <f t="shared" si="14"/>
        <v>35.786799999999999</v>
      </c>
      <c r="T50" s="5"/>
      <c r="U50" s="5">
        <f t="shared" si="6"/>
        <v>0</v>
      </c>
      <c r="V50" s="5"/>
      <c r="W50" s="1"/>
      <c r="X50" s="1">
        <f t="shared" si="7"/>
        <v>13.586685593570813</v>
      </c>
      <c r="Y50" s="1">
        <f t="shared" si="16"/>
        <v>13.586685593570813</v>
      </c>
      <c r="Z50" s="1">
        <v>44.694000000000003</v>
      </c>
      <c r="AA50" s="1">
        <v>54.454600000000013</v>
      </c>
      <c r="AB50" s="1">
        <v>44.6708</v>
      </c>
      <c r="AC50" s="1">
        <v>34.922400000000003</v>
      </c>
      <c r="AD50" s="1">
        <v>40.604799999999997</v>
      </c>
      <c r="AE50" s="1">
        <v>35.311599999999999</v>
      </c>
      <c r="AF50" s="1">
        <v>34.099200000000003</v>
      </c>
      <c r="AG50" s="1">
        <v>38.079799999999999</v>
      </c>
      <c r="AH50" s="1">
        <v>39.197800000000001</v>
      </c>
      <c r="AI50" s="1">
        <v>31.529</v>
      </c>
      <c r="AJ50" s="1"/>
      <c r="AK50" s="1">
        <f t="shared" si="8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39</v>
      </c>
      <c r="C51" s="1">
        <v>803.86199999999997</v>
      </c>
      <c r="D51" s="1">
        <v>1555.019</v>
      </c>
      <c r="E51" s="1">
        <v>771.41</v>
      </c>
      <c r="F51" s="1">
        <v>840.26499999999999</v>
      </c>
      <c r="G51" s="8">
        <v>1</v>
      </c>
      <c r="H51" s="1">
        <v>50</v>
      </c>
      <c r="I51" s="1" t="str">
        <f>VLOOKUP(A51,[1]Sheet!$A:$I,9,0)</f>
        <v>матрица</v>
      </c>
      <c r="J51" s="1"/>
      <c r="K51" s="1">
        <v>1020.002</v>
      </c>
      <c r="L51" s="1">
        <f t="shared" si="12"/>
        <v>-248.59199999999998</v>
      </c>
      <c r="M51" s="1">
        <f t="shared" si="13"/>
        <v>760.53</v>
      </c>
      <c r="N51" s="1">
        <v>10.88</v>
      </c>
      <c r="O51" s="1">
        <v>0</v>
      </c>
      <c r="P51" s="1"/>
      <c r="Q51" s="1">
        <v>316.57745200000011</v>
      </c>
      <c r="R51" s="1">
        <f>IFERROR(VLOOKUP(A51,[2]Sheet!$A:$D,4,0),0)</f>
        <v>0</v>
      </c>
      <c r="S51" s="1">
        <f t="shared" si="14"/>
        <v>152.10599999999999</v>
      </c>
      <c r="T51" s="5">
        <f t="shared" si="17"/>
        <v>516.32354799999973</v>
      </c>
      <c r="U51" s="5">
        <f t="shared" si="6"/>
        <v>516.32354799999973</v>
      </c>
      <c r="V51" s="5"/>
      <c r="W51" s="1"/>
      <c r="X51" s="1">
        <f t="shared" si="7"/>
        <v>10.999999999999998</v>
      </c>
      <c r="Y51" s="1">
        <f t="shared" si="16"/>
        <v>7.6055017685035446</v>
      </c>
      <c r="Z51" s="1">
        <v>144.9606</v>
      </c>
      <c r="AA51" s="1">
        <v>137.3058</v>
      </c>
      <c r="AB51" s="1">
        <v>138.27180000000001</v>
      </c>
      <c r="AC51" s="1">
        <v>137.29599999999999</v>
      </c>
      <c r="AD51" s="1">
        <v>134.53819999999999</v>
      </c>
      <c r="AE51" s="1">
        <v>133.69980000000001</v>
      </c>
      <c r="AF51" s="1">
        <v>130.8134</v>
      </c>
      <c r="AG51" s="1">
        <v>130.76419999999999</v>
      </c>
      <c r="AH51" s="1">
        <v>113.62179999999999</v>
      </c>
      <c r="AI51" s="1">
        <v>115.8922</v>
      </c>
      <c r="AJ51" s="1"/>
      <c r="AK51" s="1">
        <f t="shared" si="8"/>
        <v>516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94</v>
      </c>
      <c r="B52" s="1" t="s">
        <v>39</v>
      </c>
      <c r="C52" s="1">
        <v>144.328</v>
      </c>
      <c r="D52" s="1">
        <v>187.49700000000001</v>
      </c>
      <c r="E52" s="1">
        <v>55.475999999999999</v>
      </c>
      <c r="F52" s="1">
        <v>226.83199999999999</v>
      </c>
      <c r="G52" s="8">
        <v>1</v>
      </c>
      <c r="H52" s="1">
        <v>50</v>
      </c>
      <c r="I52" s="1" t="str">
        <f>VLOOKUP(A52,[1]Sheet!$A:$I,9,0)</f>
        <v>матрица</v>
      </c>
      <c r="J52" s="1"/>
      <c r="K52" s="1">
        <v>86.968999999999994</v>
      </c>
      <c r="L52" s="1">
        <f t="shared" si="12"/>
        <v>-31.492999999999995</v>
      </c>
      <c r="M52" s="1">
        <f t="shared" si="13"/>
        <v>55.475999999999999</v>
      </c>
      <c r="N52" s="1"/>
      <c r="O52" s="1">
        <v>0</v>
      </c>
      <c r="P52" s="1"/>
      <c r="Q52" s="1">
        <v>0</v>
      </c>
      <c r="R52" s="1">
        <f>IFERROR(VLOOKUP(A52,[2]Sheet!$A:$D,4,0),0)</f>
        <v>0</v>
      </c>
      <c r="S52" s="1">
        <f t="shared" si="14"/>
        <v>11.0952</v>
      </c>
      <c r="T52" s="5"/>
      <c r="U52" s="5">
        <f t="shared" si="6"/>
        <v>0</v>
      </c>
      <c r="V52" s="5"/>
      <c r="W52" s="1"/>
      <c r="X52" s="1">
        <f t="shared" si="7"/>
        <v>20.444156031437018</v>
      </c>
      <c r="Y52" s="1">
        <f t="shared" si="16"/>
        <v>20.444156031437018</v>
      </c>
      <c r="Z52" s="1">
        <v>17.181999999999999</v>
      </c>
      <c r="AA52" s="1">
        <v>25.186399999999999</v>
      </c>
      <c r="AB52" s="1">
        <v>4.3163999999999998</v>
      </c>
      <c r="AC52" s="1">
        <v>5.9676</v>
      </c>
      <c r="AD52" s="1">
        <v>25.695</v>
      </c>
      <c r="AE52" s="1">
        <v>16.787600000000001</v>
      </c>
      <c r="AF52" s="1">
        <v>15.473599999999999</v>
      </c>
      <c r="AG52" s="1">
        <v>14.378399999999999</v>
      </c>
      <c r="AH52" s="1">
        <v>15.4872</v>
      </c>
      <c r="AI52" s="1">
        <v>24.941600000000001</v>
      </c>
      <c r="AJ52" s="20" t="s">
        <v>143</v>
      </c>
      <c r="AK52" s="1">
        <f t="shared" si="8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1" t="s">
        <v>95</v>
      </c>
      <c r="B53" s="11" t="s">
        <v>44</v>
      </c>
      <c r="C53" s="11">
        <v>12</v>
      </c>
      <c r="D53" s="11"/>
      <c r="E53" s="11"/>
      <c r="F53" s="11"/>
      <c r="G53" s="12">
        <v>0</v>
      </c>
      <c r="H53" s="11" t="e">
        <v>#N/A</v>
      </c>
      <c r="I53" s="11" t="s">
        <v>60</v>
      </c>
      <c r="J53" s="11"/>
      <c r="K53" s="11"/>
      <c r="L53" s="11">
        <f t="shared" si="12"/>
        <v>0</v>
      </c>
      <c r="M53" s="11">
        <f t="shared" si="13"/>
        <v>0</v>
      </c>
      <c r="N53" s="11"/>
      <c r="O53" s="11">
        <v>0</v>
      </c>
      <c r="P53" s="11"/>
      <c r="Q53" s="11">
        <v>0</v>
      </c>
      <c r="R53" s="1">
        <f>IFERROR(VLOOKUP(A53,[2]Sheet!$A:$D,4,0),0)</f>
        <v>0</v>
      </c>
      <c r="S53" s="11">
        <f t="shared" si="14"/>
        <v>0</v>
      </c>
      <c r="T53" s="13"/>
      <c r="U53" s="5">
        <f t="shared" si="6"/>
        <v>0</v>
      </c>
      <c r="V53" s="13"/>
      <c r="W53" s="1"/>
      <c r="X53" s="1" t="e">
        <f t="shared" si="7"/>
        <v>#DIV/0!</v>
      </c>
      <c r="Y53" s="11" t="e">
        <f t="shared" si="16"/>
        <v>#DIV/0!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 t="s">
        <v>96</v>
      </c>
      <c r="AK53" s="1">
        <f t="shared" si="8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44</v>
      </c>
      <c r="C54" s="1">
        <v>179</v>
      </c>
      <c r="D54" s="1">
        <v>366</v>
      </c>
      <c r="E54" s="1">
        <v>91</v>
      </c>
      <c r="F54" s="1">
        <v>349</v>
      </c>
      <c r="G54" s="8">
        <v>0.4</v>
      </c>
      <c r="H54" s="1">
        <v>50</v>
      </c>
      <c r="I54" s="1" t="str">
        <f>VLOOKUP(A54,[1]Sheet!$A:$I,9,0)</f>
        <v>матрица</v>
      </c>
      <c r="J54" s="1"/>
      <c r="K54" s="1">
        <v>91</v>
      </c>
      <c r="L54" s="1">
        <f t="shared" si="12"/>
        <v>0</v>
      </c>
      <c r="M54" s="1">
        <f t="shared" si="13"/>
        <v>91</v>
      </c>
      <c r="N54" s="1"/>
      <c r="O54" s="1">
        <v>0</v>
      </c>
      <c r="P54" s="1"/>
      <c r="Q54" s="1">
        <v>0</v>
      </c>
      <c r="R54" s="1">
        <f>IFERROR(VLOOKUP(A54,[2]Sheet!$A:$D,4,0),0)</f>
        <v>0</v>
      </c>
      <c r="S54" s="1">
        <f t="shared" si="14"/>
        <v>18.2</v>
      </c>
      <c r="T54" s="5"/>
      <c r="U54" s="5">
        <f t="shared" si="6"/>
        <v>0</v>
      </c>
      <c r="V54" s="5"/>
      <c r="W54" s="1"/>
      <c r="X54" s="1">
        <f t="shared" si="7"/>
        <v>19.175824175824175</v>
      </c>
      <c r="Y54" s="1">
        <f t="shared" si="16"/>
        <v>19.175824175824175</v>
      </c>
      <c r="Z54" s="1">
        <v>32.799999999999997</v>
      </c>
      <c r="AA54" s="1">
        <v>38</v>
      </c>
      <c r="AB54" s="1">
        <v>16.600000000000001</v>
      </c>
      <c r="AC54" s="1">
        <v>25</v>
      </c>
      <c r="AD54" s="1">
        <v>34.6</v>
      </c>
      <c r="AE54" s="1">
        <v>34</v>
      </c>
      <c r="AF54" s="1">
        <v>20</v>
      </c>
      <c r="AG54" s="1">
        <v>21.6</v>
      </c>
      <c r="AH54" s="1">
        <v>30.762</v>
      </c>
      <c r="AI54" s="1">
        <v>28.762</v>
      </c>
      <c r="AJ54" s="1"/>
      <c r="AK54" s="1">
        <f t="shared" si="8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44</v>
      </c>
      <c r="C55" s="1">
        <v>747</v>
      </c>
      <c r="D55" s="1">
        <v>2881</v>
      </c>
      <c r="E55" s="1">
        <v>774</v>
      </c>
      <c r="F55" s="1">
        <v>1700</v>
      </c>
      <c r="G55" s="8">
        <v>0.4</v>
      </c>
      <c r="H55" s="1">
        <v>40</v>
      </c>
      <c r="I55" s="1" t="str">
        <f>VLOOKUP(A55,[1]Sheet!$A:$I,9,0)</f>
        <v>матрица</v>
      </c>
      <c r="J55" s="1"/>
      <c r="K55" s="1">
        <v>933</v>
      </c>
      <c r="L55" s="1">
        <f t="shared" si="12"/>
        <v>-159</v>
      </c>
      <c r="M55" s="1">
        <f t="shared" si="13"/>
        <v>774</v>
      </c>
      <c r="N55" s="1"/>
      <c r="O55" s="1">
        <v>0</v>
      </c>
      <c r="P55" s="1"/>
      <c r="Q55" s="1">
        <v>0</v>
      </c>
      <c r="R55" s="1">
        <f>IFERROR(VLOOKUP(A55,[2]Sheet!$A:$D,4,0),0)</f>
        <v>0</v>
      </c>
      <c r="S55" s="1">
        <f t="shared" si="14"/>
        <v>154.80000000000001</v>
      </c>
      <c r="T55" s="5"/>
      <c r="U55" s="5">
        <f t="shared" si="6"/>
        <v>0</v>
      </c>
      <c r="V55" s="5"/>
      <c r="W55" s="1"/>
      <c r="X55" s="1">
        <f t="shared" si="7"/>
        <v>10.981912144702841</v>
      </c>
      <c r="Y55" s="1">
        <f t="shared" si="16"/>
        <v>10.981912144702841</v>
      </c>
      <c r="Z55" s="1">
        <v>193</v>
      </c>
      <c r="AA55" s="1">
        <v>222.4</v>
      </c>
      <c r="AB55" s="1">
        <v>177.8</v>
      </c>
      <c r="AC55" s="1">
        <v>161</v>
      </c>
      <c r="AD55" s="1">
        <v>174.6</v>
      </c>
      <c r="AE55" s="1">
        <v>159.80000000000001</v>
      </c>
      <c r="AF55" s="1">
        <v>184.2</v>
      </c>
      <c r="AG55" s="1">
        <v>179.8</v>
      </c>
      <c r="AH55" s="1">
        <v>167.8</v>
      </c>
      <c r="AI55" s="1">
        <v>168.2</v>
      </c>
      <c r="AJ55" s="1"/>
      <c r="AK55" s="1">
        <f t="shared" si="8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44</v>
      </c>
      <c r="C56" s="1">
        <v>715</v>
      </c>
      <c r="D56" s="1">
        <v>1552</v>
      </c>
      <c r="E56" s="1">
        <v>630</v>
      </c>
      <c r="F56" s="1">
        <v>911</v>
      </c>
      <c r="G56" s="8">
        <v>0.4</v>
      </c>
      <c r="H56" s="1">
        <v>40</v>
      </c>
      <c r="I56" s="1" t="str">
        <f>VLOOKUP(A56,[1]Sheet!$A:$I,9,0)</f>
        <v>матрица</v>
      </c>
      <c r="J56" s="1"/>
      <c r="K56" s="1">
        <v>741</v>
      </c>
      <c r="L56" s="1">
        <f t="shared" si="12"/>
        <v>-111</v>
      </c>
      <c r="M56" s="1">
        <f t="shared" si="13"/>
        <v>630</v>
      </c>
      <c r="N56" s="1"/>
      <c r="O56" s="1">
        <v>0</v>
      </c>
      <c r="P56" s="1"/>
      <c r="Q56" s="1">
        <v>11.740000000000011</v>
      </c>
      <c r="R56" s="1">
        <f>IFERROR(VLOOKUP(A56,[2]Sheet!$A:$D,4,0),0)</f>
        <v>0</v>
      </c>
      <c r="S56" s="1">
        <f t="shared" si="14"/>
        <v>126</v>
      </c>
      <c r="T56" s="5">
        <f t="shared" ref="T56:T60" si="18">11*S56-Q56-P56-F56</f>
        <v>463.26</v>
      </c>
      <c r="U56" s="5">
        <f t="shared" si="6"/>
        <v>463.26</v>
      </c>
      <c r="V56" s="5"/>
      <c r="W56" s="1"/>
      <c r="X56" s="1">
        <f t="shared" si="7"/>
        <v>11</v>
      </c>
      <c r="Y56" s="1">
        <f t="shared" si="16"/>
        <v>7.3233333333333333</v>
      </c>
      <c r="Z56" s="1">
        <v>119.8</v>
      </c>
      <c r="AA56" s="1">
        <v>139.19999999999999</v>
      </c>
      <c r="AB56" s="1">
        <v>148.19999999999999</v>
      </c>
      <c r="AC56" s="1">
        <v>125</v>
      </c>
      <c r="AD56" s="1">
        <v>119.8</v>
      </c>
      <c r="AE56" s="1">
        <v>105.8</v>
      </c>
      <c r="AF56" s="1">
        <v>116.4</v>
      </c>
      <c r="AG56" s="1">
        <v>119.6</v>
      </c>
      <c r="AH56" s="1">
        <v>103.6</v>
      </c>
      <c r="AI56" s="1">
        <v>108.4</v>
      </c>
      <c r="AJ56" s="1"/>
      <c r="AK56" s="1">
        <f t="shared" si="8"/>
        <v>185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39</v>
      </c>
      <c r="C57" s="1">
        <v>425.91199999999998</v>
      </c>
      <c r="D57" s="1">
        <v>1038.7449999999999</v>
      </c>
      <c r="E57" s="1">
        <v>361.46</v>
      </c>
      <c r="F57" s="1">
        <v>574.29300000000001</v>
      </c>
      <c r="G57" s="8">
        <v>1</v>
      </c>
      <c r="H57" s="1">
        <v>40</v>
      </c>
      <c r="I57" s="1" t="str">
        <f>VLOOKUP(A57,[1]Sheet!$A:$I,9,0)</f>
        <v>матрица</v>
      </c>
      <c r="J57" s="1"/>
      <c r="K57" s="1">
        <v>490.76100000000002</v>
      </c>
      <c r="L57" s="1">
        <f t="shared" si="12"/>
        <v>-129.30100000000004</v>
      </c>
      <c r="M57" s="1">
        <f t="shared" si="13"/>
        <v>361.46</v>
      </c>
      <c r="N57" s="1"/>
      <c r="O57" s="1">
        <v>0</v>
      </c>
      <c r="P57" s="1">
        <v>300</v>
      </c>
      <c r="Q57" s="1">
        <v>447.37700000000001</v>
      </c>
      <c r="R57" s="1">
        <f>IFERROR(VLOOKUP(A57,[2]Sheet!$A:$D,4,0),0)</f>
        <v>0</v>
      </c>
      <c r="S57" s="1">
        <f t="shared" si="14"/>
        <v>72.292000000000002</v>
      </c>
      <c r="T57" s="5"/>
      <c r="U57" s="5">
        <f t="shared" si="6"/>
        <v>0</v>
      </c>
      <c r="V57" s="5"/>
      <c r="W57" s="1"/>
      <c r="X57" s="1">
        <f t="shared" si="7"/>
        <v>18.282382559619322</v>
      </c>
      <c r="Y57" s="1">
        <f t="shared" si="16"/>
        <v>18.282382559619322</v>
      </c>
      <c r="Z57" s="1">
        <v>133.35140000000001</v>
      </c>
      <c r="AA57" s="1">
        <v>122.0354</v>
      </c>
      <c r="AB57" s="1">
        <v>88.660600000000002</v>
      </c>
      <c r="AC57" s="1">
        <v>83.164400000000001</v>
      </c>
      <c r="AD57" s="1">
        <v>94.11760000000001</v>
      </c>
      <c r="AE57" s="1">
        <v>96.115000000000009</v>
      </c>
      <c r="AF57" s="1">
        <v>92.6648</v>
      </c>
      <c r="AG57" s="1">
        <v>98.256600000000006</v>
      </c>
      <c r="AH57" s="1">
        <v>81.453599999999994</v>
      </c>
      <c r="AI57" s="1">
        <v>80.725999999999999</v>
      </c>
      <c r="AJ57" s="1"/>
      <c r="AK57" s="1">
        <f t="shared" si="8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39</v>
      </c>
      <c r="C58" s="1">
        <v>114.976</v>
      </c>
      <c r="D58" s="1">
        <v>1445.713</v>
      </c>
      <c r="E58" s="1">
        <v>463.37400000000002</v>
      </c>
      <c r="F58" s="1">
        <v>610.07100000000003</v>
      </c>
      <c r="G58" s="8">
        <v>1</v>
      </c>
      <c r="H58" s="1">
        <v>40</v>
      </c>
      <c r="I58" s="1" t="str">
        <f>VLOOKUP(A58,[1]Sheet!$A:$I,9,0)</f>
        <v>матрица</v>
      </c>
      <c r="J58" s="1"/>
      <c r="K58" s="1">
        <v>641.01300000000003</v>
      </c>
      <c r="L58" s="1">
        <f t="shared" si="12"/>
        <v>-177.63900000000001</v>
      </c>
      <c r="M58" s="1">
        <f t="shared" si="13"/>
        <v>457.97800000000001</v>
      </c>
      <c r="N58" s="1">
        <v>5.3959999999999999</v>
      </c>
      <c r="O58" s="1">
        <v>0</v>
      </c>
      <c r="P58" s="1"/>
      <c r="Q58" s="1">
        <v>0</v>
      </c>
      <c r="R58" s="1">
        <f>IFERROR(VLOOKUP(A58,[2]Sheet!$A:$D,4,0),0)</f>
        <v>0</v>
      </c>
      <c r="S58" s="1">
        <f t="shared" si="14"/>
        <v>91.595600000000005</v>
      </c>
      <c r="T58" s="5">
        <f t="shared" si="18"/>
        <v>397.48059999999998</v>
      </c>
      <c r="U58" s="5">
        <f t="shared" si="6"/>
        <v>397.48059999999998</v>
      </c>
      <c r="V58" s="5"/>
      <c r="W58" s="1"/>
      <c r="X58" s="1">
        <f t="shared" si="7"/>
        <v>11</v>
      </c>
      <c r="Y58" s="1">
        <f t="shared" si="16"/>
        <v>6.6604836913563537</v>
      </c>
      <c r="Z58" s="1">
        <v>81.678599999999989</v>
      </c>
      <c r="AA58" s="1">
        <v>99.057600000000008</v>
      </c>
      <c r="AB58" s="1">
        <v>80.967200000000005</v>
      </c>
      <c r="AC58" s="1">
        <v>54.113</v>
      </c>
      <c r="AD58" s="1">
        <v>65.42519999999999</v>
      </c>
      <c r="AE58" s="1">
        <v>75.244799999999998</v>
      </c>
      <c r="AF58" s="1">
        <v>63.6188</v>
      </c>
      <c r="AG58" s="1">
        <v>70.22</v>
      </c>
      <c r="AH58" s="1">
        <v>65.667400000000001</v>
      </c>
      <c r="AI58" s="1">
        <v>72.38300000000001</v>
      </c>
      <c r="AJ58" s="1"/>
      <c r="AK58" s="1">
        <f t="shared" si="8"/>
        <v>397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102</v>
      </c>
      <c r="B59" s="1" t="s">
        <v>39</v>
      </c>
      <c r="C59" s="1">
        <v>267.42200000000003</v>
      </c>
      <c r="D59" s="1">
        <v>1754.2929999999999</v>
      </c>
      <c r="E59" s="1">
        <v>645.59699999999998</v>
      </c>
      <c r="F59" s="1">
        <v>683.43700000000001</v>
      </c>
      <c r="G59" s="8">
        <v>1</v>
      </c>
      <c r="H59" s="1">
        <v>40</v>
      </c>
      <c r="I59" s="1" t="str">
        <f>VLOOKUP(A59,[1]Sheet!$A:$I,9,0)</f>
        <v>матрица</v>
      </c>
      <c r="J59" s="1"/>
      <c r="K59" s="1">
        <v>935.16499999999996</v>
      </c>
      <c r="L59" s="1">
        <f t="shared" si="12"/>
        <v>-289.56799999999998</v>
      </c>
      <c r="M59" s="1">
        <f t="shared" si="13"/>
        <v>640.16899999999998</v>
      </c>
      <c r="N59" s="1">
        <v>5.4279999999999999</v>
      </c>
      <c r="O59" s="1">
        <v>0</v>
      </c>
      <c r="P59" s="1"/>
      <c r="Q59" s="1">
        <v>226.49232799999999</v>
      </c>
      <c r="R59" s="1">
        <f>IFERROR(VLOOKUP(A59,[2]Sheet!$A:$D,4,0),0)</f>
        <v>0</v>
      </c>
      <c r="S59" s="1">
        <f t="shared" si="14"/>
        <v>128.03379999999999</v>
      </c>
      <c r="T59" s="5">
        <f t="shared" si="18"/>
        <v>498.44247199999984</v>
      </c>
      <c r="U59" s="5">
        <f t="shared" si="6"/>
        <v>498.44247199999984</v>
      </c>
      <c r="V59" s="5"/>
      <c r="W59" s="1"/>
      <c r="X59" s="1">
        <f t="shared" si="7"/>
        <v>11</v>
      </c>
      <c r="Y59" s="1">
        <f t="shared" si="16"/>
        <v>7.10694619701985</v>
      </c>
      <c r="Z59" s="1">
        <v>121.2882</v>
      </c>
      <c r="AA59" s="1">
        <v>118.90940000000001</v>
      </c>
      <c r="AB59" s="1">
        <v>94.152999999999992</v>
      </c>
      <c r="AC59" s="1">
        <v>75.30980000000001</v>
      </c>
      <c r="AD59" s="1">
        <v>89.992999999999995</v>
      </c>
      <c r="AE59" s="1">
        <v>102.0668</v>
      </c>
      <c r="AF59" s="1">
        <v>80.572399999999988</v>
      </c>
      <c r="AG59" s="1">
        <v>73.82419999999999</v>
      </c>
      <c r="AH59" s="1">
        <v>103.4132</v>
      </c>
      <c r="AI59" s="1">
        <v>120.5622</v>
      </c>
      <c r="AJ59" s="1"/>
      <c r="AK59" s="1">
        <f t="shared" si="8"/>
        <v>498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103</v>
      </c>
      <c r="B60" s="1" t="s">
        <v>39</v>
      </c>
      <c r="C60" s="1">
        <v>80.343000000000004</v>
      </c>
      <c r="D60" s="1">
        <v>12.641</v>
      </c>
      <c r="E60" s="1">
        <v>45.238</v>
      </c>
      <c r="F60" s="1">
        <v>39.15</v>
      </c>
      <c r="G60" s="8">
        <v>1</v>
      </c>
      <c r="H60" s="1">
        <v>30</v>
      </c>
      <c r="I60" s="1" t="str">
        <f>VLOOKUP(A60,[1]Sheet!$A:$I,9,0)</f>
        <v>матрица</v>
      </c>
      <c r="J60" s="1"/>
      <c r="K60" s="1">
        <v>49.1</v>
      </c>
      <c r="L60" s="1">
        <f t="shared" si="12"/>
        <v>-3.8620000000000019</v>
      </c>
      <c r="M60" s="1">
        <f t="shared" si="13"/>
        <v>45.238</v>
      </c>
      <c r="N60" s="1"/>
      <c r="O60" s="1">
        <v>0</v>
      </c>
      <c r="P60" s="1"/>
      <c r="Q60" s="1">
        <v>25.2682</v>
      </c>
      <c r="R60" s="1">
        <f>IFERROR(VLOOKUP(A60,[2]Sheet!$A:$D,4,0),0)</f>
        <v>0</v>
      </c>
      <c r="S60" s="1">
        <f t="shared" si="14"/>
        <v>9.0475999999999992</v>
      </c>
      <c r="T60" s="5">
        <f t="shared" si="18"/>
        <v>35.105399999999982</v>
      </c>
      <c r="U60" s="5">
        <f t="shared" si="6"/>
        <v>35.105399999999982</v>
      </c>
      <c r="V60" s="5"/>
      <c r="W60" s="1"/>
      <c r="X60" s="1">
        <f t="shared" si="7"/>
        <v>11</v>
      </c>
      <c r="Y60" s="1">
        <f t="shared" si="16"/>
        <v>7.1199213050974848</v>
      </c>
      <c r="Z60" s="1">
        <v>7.5242000000000004</v>
      </c>
      <c r="AA60" s="1">
        <v>7.4054000000000002</v>
      </c>
      <c r="AB60" s="1">
        <v>9.1481999999999992</v>
      </c>
      <c r="AC60" s="1">
        <v>11.5136</v>
      </c>
      <c r="AD60" s="1">
        <v>9.5134000000000007</v>
      </c>
      <c r="AE60" s="1">
        <v>8.6419999999999995</v>
      </c>
      <c r="AF60" s="1">
        <v>16.215800000000002</v>
      </c>
      <c r="AG60" s="1">
        <v>9.9063999999999997</v>
      </c>
      <c r="AH60" s="1">
        <v>9.0389999999999997</v>
      </c>
      <c r="AI60" s="1">
        <v>8.5503999999999998</v>
      </c>
      <c r="AJ60" s="1"/>
      <c r="AK60" s="1">
        <f t="shared" si="8"/>
        <v>35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104</v>
      </c>
      <c r="B61" s="11" t="s">
        <v>44</v>
      </c>
      <c r="C61" s="11">
        <v>-2</v>
      </c>
      <c r="D61" s="11">
        <v>2</v>
      </c>
      <c r="E61" s="11"/>
      <c r="F61" s="11"/>
      <c r="G61" s="12">
        <v>0</v>
      </c>
      <c r="H61" s="11" t="e">
        <v>#N/A</v>
      </c>
      <c r="I61" s="11" t="s">
        <v>60</v>
      </c>
      <c r="J61" s="11" t="s">
        <v>88</v>
      </c>
      <c r="K61" s="11"/>
      <c r="L61" s="11">
        <f t="shared" si="12"/>
        <v>0</v>
      </c>
      <c r="M61" s="11">
        <f t="shared" si="13"/>
        <v>0</v>
      </c>
      <c r="N61" s="11"/>
      <c r="O61" s="11">
        <v>0</v>
      </c>
      <c r="P61" s="11"/>
      <c r="Q61" s="11">
        <v>0</v>
      </c>
      <c r="R61" s="1">
        <f>IFERROR(VLOOKUP(A61,[2]Sheet!$A:$D,4,0),0)</f>
        <v>0</v>
      </c>
      <c r="S61" s="11">
        <f t="shared" si="14"/>
        <v>0</v>
      </c>
      <c r="T61" s="13"/>
      <c r="U61" s="5">
        <f t="shared" si="6"/>
        <v>0</v>
      </c>
      <c r="V61" s="13"/>
      <c r="W61" s="1"/>
      <c r="X61" s="1" t="e">
        <f t="shared" si="7"/>
        <v>#DIV/0!</v>
      </c>
      <c r="Y61" s="11" t="e">
        <f t="shared" si="16"/>
        <v>#DIV/0!</v>
      </c>
      <c r="Z61" s="11">
        <v>0</v>
      </c>
      <c r="AA61" s="11">
        <v>0.4</v>
      </c>
      <c r="AB61" s="11">
        <v>0.4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/>
      <c r="AK61" s="1">
        <f t="shared" si="8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105</v>
      </c>
      <c r="B62" s="1" t="s">
        <v>44</v>
      </c>
      <c r="C62" s="1">
        <v>151</v>
      </c>
      <c r="D62" s="1">
        <v>80</v>
      </c>
      <c r="E62" s="1">
        <v>91</v>
      </c>
      <c r="F62" s="1">
        <v>99</v>
      </c>
      <c r="G62" s="8">
        <v>0.6</v>
      </c>
      <c r="H62" s="1">
        <v>60</v>
      </c>
      <c r="I62" s="1" t="str">
        <f>VLOOKUP(A62,[1]Sheet!$A:$I,9,0)</f>
        <v>матрица</v>
      </c>
      <c r="J62" s="1"/>
      <c r="K62" s="1">
        <v>94</v>
      </c>
      <c r="L62" s="1">
        <f t="shared" si="12"/>
        <v>-3</v>
      </c>
      <c r="M62" s="1">
        <f t="shared" si="13"/>
        <v>91</v>
      </c>
      <c r="N62" s="1"/>
      <c r="O62" s="1">
        <v>0</v>
      </c>
      <c r="P62" s="1"/>
      <c r="Q62" s="1">
        <v>88.400000000000034</v>
      </c>
      <c r="R62" s="1">
        <f>IFERROR(VLOOKUP(A62,[2]Sheet!$A:$D,4,0),0)</f>
        <v>0</v>
      </c>
      <c r="S62" s="1">
        <f t="shared" si="14"/>
        <v>18.2</v>
      </c>
      <c r="T62" s="5">
        <f>11*S62-Q62-P62-F62</f>
        <v>12.799999999999955</v>
      </c>
      <c r="U62" s="5">
        <f t="shared" si="6"/>
        <v>12.799999999999955</v>
      </c>
      <c r="V62" s="5"/>
      <c r="W62" s="1"/>
      <c r="X62" s="1">
        <f t="shared" si="7"/>
        <v>11</v>
      </c>
      <c r="Y62" s="1">
        <f t="shared" si="16"/>
        <v>10.296703296703299</v>
      </c>
      <c r="Z62" s="1">
        <v>18.600000000000001</v>
      </c>
      <c r="AA62" s="1">
        <v>16.2</v>
      </c>
      <c r="AB62" s="1">
        <v>16.600000000000001</v>
      </c>
      <c r="AC62" s="1">
        <v>19.8</v>
      </c>
      <c r="AD62" s="1">
        <v>18.399999999999999</v>
      </c>
      <c r="AE62" s="1">
        <v>16.399999999999999</v>
      </c>
      <c r="AF62" s="1">
        <v>20.2</v>
      </c>
      <c r="AG62" s="1">
        <v>19.399999999999999</v>
      </c>
      <c r="AH62" s="1">
        <v>21.4</v>
      </c>
      <c r="AI62" s="1">
        <v>21.8</v>
      </c>
      <c r="AJ62" s="1" t="s">
        <v>45</v>
      </c>
      <c r="AK62" s="1">
        <f t="shared" si="8"/>
        <v>8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106</v>
      </c>
      <c r="B63" s="11" t="s">
        <v>44</v>
      </c>
      <c r="C63" s="11">
        <v>126</v>
      </c>
      <c r="D63" s="11"/>
      <c r="E63" s="11"/>
      <c r="F63" s="11"/>
      <c r="G63" s="12">
        <v>0</v>
      </c>
      <c r="H63" s="11" t="e">
        <v>#N/A</v>
      </c>
      <c r="I63" s="11" t="s">
        <v>60</v>
      </c>
      <c r="J63" s="11"/>
      <c r="K63" s="11"/>
      <c r="L63" s="11">
        <f t="shared" si="12"/>
        <v>0</v>
      </c>
      <c r="M63" s="11">
        <f t="shared" si="13"/>
        <v>0</v>
      </c>
      <c r="N63" s="11"/>
      <c r="O63" s="11">
        <v>0</v>
      </c>
      <c r="P63" s="11"/>
      <c r="Q63" s="11">
        <v>0</v>
      </c>
      <c r="R63" s="1">
        <f>IFERROR(VLOOKUP(A63,[2]Sheet!$A:$D,4,0),0)</f>
        <v>0</v>
      </c>
      <c r="S63" s="11">
        <f t="shared" si="14"/>
        <v>0</v>
      </c>
      <c r="T63" s="13"/>
      <c r="U63" s="5">
        <f t="shared" si="6"/>
        <v>0</v>
      </c>
      <c r="V63" s="13"/>
      <c r="W63" s="1"/>
      <c r="X63" s="1" t="e">
        <f t="shared" si="7"/>
        <v>#DIV/0!</v>
      </c>
      <c r="Y63" s="11" t="e">
        <f t="shared" si="16"/>
        <v>#DIV/0!</v>
      </c>
      <c r="Z63" s="11">
        <v>0.2</v>
      </c>
      <c r="AA63" s="11">
        <v>0.2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 t="s">
        <v>107</v>
      </c>
      <c r="AK63" s="1">
        <f t="shared" si="8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108</v>
      </c>
      <c r="B64" s="14" t="s">
        <v>44</v>
      </c>
      <c r="C64" s="14"/>
      <c r="D64" s="14"/>
      <c r="E64" s="14"/>
      <c r="F64" s="14"/>
      <c r="G64" s="15">
        <v>0</v>
      </c>
      <c r="H64" s="14">
        <v>50</v>
      </c>
      <c r="I64" s="1" t="str">
        <f>VLOOKUP(A64,[1]Sheet!$A:$I,9,0)</f>
        <v>матрица</v>
      </c>
      <c r="J64" s="14"/>
      <c r="K64" s="14"/>
      <c r="L64" s="14">
        <f t="shared" si="12"/>
        <v>0</v>
      </c>
      <c r="M64" s="14">
        <f t="shared" si="13"/>
        <v>0</v>
      </c>
      <c r="N64" s="14"/>
      <c r="O64" s="14">
        <v>0</v>
      </c>
      <c r="P64" s="14"/>
      <c r="Q64" s="14">
        <v>0</v>
      </c>
      <c r="R64" s="1">
        <f>IFERROR(VLOOKUP(A64,[2]Sheet!$A:$D,4,0),0)</f>
        <v>0</v>
      </c>
      <c r="S64" s="14">
        <f t="shared" si="14"/>
        <v>0</v>
      </c>
      <c r="T64" s="16"/>
      <c r="U64" s="5">
        <f t="shared" si="6"/>
        <v>0</v>
      </c>
      <c r="V64" s="16"/>
      <c r="W64" s="1"/>
      <c r="X64" s="1" t="e">
        <f t="shared" si="7"/>
        <v>#DIV/0!</v>
      </c>
      <c r="Y64" s="14" t="e">
        <f t="shared" si="16"/>
        <v>#DIV/0!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 t="s">
        <v>57</v>
      </c>
      <c r="AK64" s="1">
        <f t="shared" si="8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109</v>
      </c>
      <c r="B65" s="14" t="s">
        <v>44</v>
      </c>
      <c r="C65" s="14"/>
      <c r="D65" s="14"/>
      <c r="E65" s="14"/>
      <c r="F65" s="14"/>
      <c r="G65" s="15">
        <v>0</v>
      </c>
      <c r="H65" s="14">
        <v>50</v>
      </c>
      <c r="I65" s="1" t="str">
        <f>VLOOKUP(A65,[1]Sheet!$A:$I,9,0)</f>
        <v>матрица</v>
      </c>
      <c r="J65" s="14"/>
      <c r="K65" s="14"/>
      <c r="L65" s="14">
        <f t="shared" si="12"/>
        <v>0</v>
      </c>
      <c r="M65" s="14">
        <f t="shared" si="13"/>
        <v>0</v>
      </c>
      <c r="N65" s="14"/>
      <c r="O65" s="14">
        <v>0</v>
      </c>
      <c r="P65" s="14"/>
      <c r="Q65" s="14">
        <v>0</v>
      </c>
      <c r="R65" s="1">
        <f>IFERROR(VLOOKUP(A65,[2]Sheet!$A:$D,4,0),0)</f>
        <v>0</v>
      </c>
      <c r="S65" s="14">
        <f t="shared" si="14"/>
        <v>0</v>
      </c>
      <c r="T65" s="16"/>
      <c r="U65" s="5">
        <f t="shared" si="6"/>
        <v>0</v>
      </c>
      <c r="V65" s="16"/>
      <c r="W65" s="1"/>
      <c r="X65" s="1" t="e">
        <f t="shared" si="7"/>
        <v>#DIV/0!</v>
      </c>
      <c r="Y65" s="14" t="e">
        <f t="shared" si="16"/>
        <v>#DIV/0!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 t="s">
        <v>57</v>
      </c>
      <c r="AK65" s="1">
        <f t="shared" si="8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110</v>
      </c>
      <c r="B66" s="14" t="s">
        <v>44</v>
      </c>
      <c r="C66" s="14"/>
      <c r="D66" s="14"/>
      <c r="E66" s="14"/>
      <c r="F66" s="14"/>
      <c r="G66" s="15">
        <v>0</v>
      </c>
      <c r="H66" s="14">
        <v>30</v>
      </c>
      <c r="I66" s="1" t="str">
        <f>VLOOKUP(A66,[1]Sheet!$A:$I,9,0)</f>
        <v>матрица</v>
      </c>
      <c r="J66" s="14"/>
      <c r="K66" s="14">
        <v>36</v>
      </c>
      <c r="L66" s="14">
        <f t="shared" si="12"/>
        <v>-36</v>
      </c>
      <c r="M66" s="14">
        <f t="shared" si="13"/>
        <v>0</v>
      </c>
      <c r="N66" s="14"/>
      <c r="O66" s="14">
        <v>0</v>
      </c>
      <c r="P66" s="14"/>
      <c r="Q66" s="14">
        <v>0</v>
      </c>
      <c r="R66" s="1">
        <f>IFERROR(VLOOKUP(A66,[2]Sheet!$A:$D,4,0),0)</f>
        <v>0</v>
      </c>
      <c r="S66" s="14">
        <f t="shared" si="14"/>
        <v>0</v>
      </c>
      <c r="T66" s="16"/>
      <c r="U66" s="5">
        <f t="shared" si="6"/>
        <v>0</v>
      </c>
      <c r="V66" s="16"/>
      <c r="W66" s="1"/>
      <c r="X66" s="1" t="e">
        <f t="shared" si="7"/>
        <v>#DIV/0!</v>
      </c>
      <c r="Y66" s="14" t="e">
        <f t="shared" si="16"/>
        <v>#DIV/0!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 t="s">
        <v>57</v>
      </c>
      <c r="AK66" s="1">
        <f t="shared" si="8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44</v>
      </c>
      <c r="C67" s="1">
        <v>95</v>
      </c>
      <c r="D67" s="1">
        <v>125</v>
      </c>
      <c r="E67" s="1">
        <v>85</v>
      </c>
      <c r="F67" s="1">
        <v>70</v>
      </c>
      <c r="G67" s="8">
        <v>0.6</v>
      </c>
      <c r="H67" s="1">
        <v>55</v>
      </c>
      <c r="I67" s="1" t="str">
        <f>VLOOKUP(A67,[1]Sheet!$A:$I,9,0)</f>
        <v>матрица</v>
      </c>
      <c r="J67" s="1"/>
      <c r="K67" s="1">
        <v>85</v>
      </c>
      <c r="L67" s="1">
        <f t="shared" si="12"/>
        <v>0</v>
      </c>
      <c r="M67" s="1">
        <f t="shared" si="13"/>
        <v>85</v>
      </c>
      <c r="N67" s="1"/>
      <c r="O67" s="1">
        <v>0</v>
      </c>
      <c r="P67" s="1"/>
      <c r="Q67" s="1">
        <v>60.400000000000013</v>
      </c>
      <c r="R67" s="1">
        <f>IFERROR(VLOOKUP(A67,[2]Sheet!$A:$D,4,0),0)</f>
        <v>0</v>
      </c>
      <c r="S67" s="1">
        <f t="shared" si="14"/>
        <v>17</v>
      </c>
      <c r="T67" s="5">
        <f>11*S67-Q67-P67-F67</f>
        <v>56.599999999999994</v>
      </c>
      <c r="U67" s="5">
        <f t="shared" si="6"/>
        <v>56.599999999999994</v>
      </c>
      <c r="V67" s="5"/>
      <c r="W67" s="1"/>
      <c r="X67" s="1">
        <f t="shared" si="7"/>
        <v>11</v>
      </c>
      <c r="Y67" s="1">
        <f t="shared" si="16"/>
        <v>7.6705882352941179</v>
      </c>
      <c r="Z67" s="1">
        <v>14.8</v>
      </c>
      <c r="AA67" s="1">
        <v>14</v>
      </c>
      <c r="AB67" s="1">
        <v>13.8</v>
      </c>
      <c r="AC67" s="1">
        <v>13.4</v>
      </c>
      <c r="AD67" s="1">
        <v>13.2</v>
      </c>
      <c r="AE67" s="1">
        <v>12.4</v>
      </c>
      <c r="AF67" s="1">
        <v>14.2</v>
      </c>
      <c r="AG67" s="1">
        <v>13.2</v>
      </c>
      <c r="AH67" s="1">
        <v>16.600000000000001</v>
      </c>
      <c r="AI67" s="1">
        <v>18.2</v>
      </c>
      <c r="AJ67" s="1"/>
      <c r="AK67" s="1">
        <f t="shared" si="8"/>
        <v>34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112</v>
      </c>
      <c r="B68" s="14" t="s">
        <v>44</v>
      </c>
      <c r="C68" s="14"/>
      <c r="D68" s="14"/>
      <c r="E68" s="14"/>
      <c r="F68" s="14"/>
      <c r="G68" s="15">
        <v>0</v>
      </c>
      <c r="H68" s="14">
        <v>40</v>
      </c>
      <c r="I68" s="1" t="str">
        <f>VLOOKUP(A68,[1]Sheet!$A:$I,9,0)</f>
        <v>матрица</v>
      </c>
      <c r="J68" s="14"/>
      <c r="K68" s="14"/>
      <c r="L68" s="14">
        <f t="shared" ref="L68:L93" si="19">E68-K68</f>
        <v>0</v>
      </c>
      <c r="M68" s="14">
        <f t="shared" ref="M68:M93" si="20">E68-N68-O68</f>
        <v>0</v>
      </c>
      <c r="N68" s="14"/>
      <c r="O68" s="14">
        <v>0</v>
      </c>
      <c r="P68" s="14"/>
      <c r="Q68" s="14">
        <v>0</v>
      </c>
      <c r="R68" s="1">
        <f>IFERROR(VLOOKUP(A68,[2]Sheet!$A:$D,4,0),0)</f>
        <v>0</v>
      </c>
      <c r="S68" s="14">
        <f t="shared" ref="S68:S101" si="21">M68/5</f>
        <v>0</v>
      </c>
      <c r="T68" s="16"/>
      <c r="U68" s="5">
        <f t="shared" si="6"/>
        <v>0</v>
      </c>
      <c r="V68" s="16"/>
      <c r="W68" s="1"/>
      <c r="X68" s="1" t="e">
        <f t="shared" si="7"/>
        <v>#DIV/0!</v>
      </c>
      <c r="Y68" s="14" t="e">
        <f t="shared" ref="Y68:Y93" si="22">(F68+P68+Q68)/S68</f>
        <v>#DIV/0!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 t="s">
        <v>57</v>
      </c>
      <c r="AK68" s="1">
        <f t="shared" si="8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44</v>
      </c>
      <c r="C69" s="1">
        <v>75</v>
      </c>
      <c r="D69" s="1">
        <v>130</v>
      </c>
      <c r="E69" s="1">
        <v>93</v>
      </c>
      <c r="F69" s="1">
        <v>45</v>
      </c>
      <c r="G69" s="8">
        <v>0.4</v>
      </c>
      <c r="H69" s="1">
        <v>50</v>
      </c>
      <c r="I69" s="1" t="str">
        <f>VLOOKUP(A69,[1]Sheet!$A:$I,9,0)</f>
        <v>матрица</v>
      </c>
      <c r="J69" s="1"/>
      <c r="K69" s="1">
        <v>93</v>
      </c>
      <c r="L69" s="1">
        <f t="shared" si="19"/>
        <v>0</v>
      </c>
      <c r="M69" s="1">
        <f t="shared" si="20"/>
        <v>93</v>
      </c>
      <c r="N69" s="1"/>
      <c r="O69" s="1">
        <v>0</v>
      </c>
      <c r="P69" s="1"/>
      <c r="Q69" s="1">
        <v>41</v>
      </c>
      <c r="R69" s="1">
        <f>IFERROR(VLOOKUP(A69,[2]Sheet!$A:$D,4,0),0)</f>
        <v>0</v>
      </c>
      <c r="S69" s="1">
        <f t="shared" si="21"/>
        <v>18.600000000000001</v>
      </c>
      <c r="T69" s="5">
        <f>11*S69-Q69-P69-F69</f>
        <v>118.60000000000002</v>
      </c>
      <c r="U69" s="5">
        <f t="shared" si="6"/>
        <v>118.60000000000002</v>
      </c>
      <c r="V69" s="5"/>
      <c r="W69" s="1"/>
      <c r="X69" s="1">
        <f t="shared" si="7"/>
        <v>11</v>
      </c>
      <c r="Y69" s="1">
        <f t="shared" si="22"/>
        <v>4.6236559139784941</v>
      </c>
      <c r="Z69" s="1">
        <v>13</v>
      </c>
      <c r="AA69" s="1">
        <v>13.2</v>
      </c>
      <c r="AB69" s="1">
        <v>12.2</v>
      </c>
      <c r="AC69" s="1">
        <v>11</v>
      </c>
      <c r="AD69" s="1">
        <v>9</v>
      </c>
      <c r="AE69" s="1">
        <v>8.8000000000000007</v>
      </c>
      <c r="AF69" s="1">
        <v>9.4</v>
      </c>
      <c r="AG69" s="1">
        <v>8.1999999999999993</v>
      </c>
      <c r="AH69" s="1">
        <v>6.4</v>
      </c>
      <c r="AI69" s="1">
        <v>11.2</v>
      </c>
      <c r="AJ69" s="1" t="s">
        <v>45</v>
      </c>
      <c r="AK69" s="1">
        <f t="shared" si="8"/>
        <v>47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114</v>
      </c>
      <c r="B70" s="14" t="s">
        <v>44</v>
      </c>
      <c r="C70" s="14"/>
      <c r="D70" s="14"/>
      <c r="E70" s="14"/>
      <c r="F70" s="14"/>
      <c r="G70" s="15">
        <v>0</v>
      </c>
      <c r="H70" s="14">
        <v>55</v>
      </c>
      <c r="I70" s="1" t="str">
        <f>VLOOKUP(A70,[1]Sheet!$A:$I,9,0)</f>
        <v>матрица</v>
      </c>
      <c r="J70" s="14"/>
      <c r="K70" s="14"/>
      <c r="L70" s="14">
        <f t="shared" si="19"/>
        <v>0</v>
      </c>
      <c r="M70" s="14">
        <f t="shared" si="20"/>
        <v>0</v>
      </c>
      <c r="N70" s="14"/>
      <c r="O70" s="14">
        <v>0</v>
      </c>
      <c r="P70" s="14"/>
      <c r="Q70" s="14">
        <v>0</v>
      </c>
      <c r="R70" s="1">
        <f>IFERROR(VLOOKUP(A70,[2]Sheet!$A:$D,4,0),0)</f>
        <v>0</v>
      </c>
      <c r="S70" s="14">
        <f t="shared" si="21"/>
        <v>0</v>
      </c>
      <c r="T70" s="16"/>
      <c r="U70" s="5">
        <f t="shared" si="6"/>
        <v>0</v>
      </c>
      <c r="V70" s="16"/>
      <c r="W70" s="1"/>
      <c r="X70" s="1" t="e">
        <f t="shared" si="7"/>
        <v>#DIV/0!</v>
      </c>
      <c r="Y70" s="14" t="e">
        <f t="shared" si="22"/>
        <v>#DIV/0!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 t="s">
        <v>115</v>
      </c>
      <c r="AK70" s="1">
        <f t="shared" si="8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116</v>
      </c>
      <c r="B71" s="1" t="s">
        <v>39</v>
      </c>
      <c r="C71" s="1">
        <v>17.369</v>
      </c>
      <c r="D71" s="1"/>
      <c r="E71" s="1">
        <v>5.7969999999999997</v>
      </c>
      <c r="F71" s="1">
        <v>10.141</v>
      </c>
      <c r="G71" s="8">
        <v>1</v>
      </c>
      <c r="H71" s="1">
        <v>55</v>
      </c>
      <c r="I71" s="1" t="str">
        <f>VLOOKUP(A71,[1]Sheet!$A:$I,9,0)</f>
        <v>матрица</v>
      </c>
      <c r="J71" s="1"/>
      <c r="K71" s="1">
        <v>5.6</v>
      </c>
      <c r="L71" s="1">
        <f t="shared" si="19"/>
        <v>0.19700000000000006</v>
      </c>
      <c r="M71" s="1">
        <f t="shared" si="20"/>
        <v>5.7969999999999997</v>
      </c>
      <c r="N71" s="1"/>
      <c r="O71" s="1">
        <v>0</v>
      </c>
      <c r="P71" s="1"/>
      <c r="Q71" s="1">
        <v>0</v>
      </c>
      <c r="R71" s="1">
        <f>IFERROR(VLOOKUP(A71,[2]Sheet!$A:$D,4,0),0)</f>
        <v>0</v>
      </c>
      <c r="S71" s="1">
        <f t="shared" si="21"/>
        <v>1.1594</v>
      </c>
      <c r="T71" s="5">
        <v>4</v>
      </c>
      <c r="U71" s="5">
        <f t="shared" ref="U71:U104" si="23">T71</f>
        <v>4</v>
      </c>
      <c r="V71" s="5"/>
      <c r="W71" s="1"/>
      <c r="X71" s="1">
        <f t="shared" ref="X71:X104" si="24">(F71+P71+Q71+U71)/S71</f>
        <v>12.196825944454028</v>
      </c>
      <c r="Y71" s="1">
        <f t="shared" si="22"/>
        <v>8.7467655683974463</v>
      </c>
      <c r="Z71" s="1">
        <v>0.86799999999999999</v>
      </c>
      <c r="AA71" s="1">
        <v>0</v>
      </c>
      <c r="AB71" s="1">
        <v>0.2888</v>
      </c>
      <c r="AC71" s="1">
        <v>0.2888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0" t="s">
        <v>150</v>
      </c>
      <c r="AK71" s="1">
        <f t="shared" ref="AK71:AK104" si="25">ROUND(G71*U71,0)</f>
        <v>4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1" t="s">
        <v>117</v>
      </c>
      <c r="B72" s="11" t="s">
        <v>44</v>
      </c>
      <c r="C72" s="11">
        <v>16</v>
      </c>
      <c r="D72" s="11">
        <v>4</v>
      </c>
      <c r="E72" s="11">
        <v>2</v>
      </c>
      <c r="F72" s="11">
        <v>14</v>
      </c>
      <c r="G72" s="12">
        <v>0</v>
      </c>
      <c r="H72" s="11">
        <v>35</v>
      </c>
      <c r="I72" s="11" t="str">
        <f>VLOOKUP(A72,[1]Sheet!$A:$I,9,0)</f>
        <v>не в матрице</v>
      </c>
      <c r="J72" s="11"/>
      <c r="K72" s="11">
        <v>2</v>
      </c>
      <c r="L72" s="11">
        <f t="shared" si="19"/>
        <v>0</v>
      </c>
      <c r="M72" s="11">
        <f t="shared" si="20"/>
        <v>2</v>
      </c>
      <c r="N72" s="11"/>
      <c r="O72" s="11">
        <v>0</v>
      </c>
      <c r="P72" s="11"/>
      <c r="Q72" s="11">
        <v>0</v>
      </c>
      <c r="R72" s="1">
        <f>IFERROR(VLOOKUP(A72,[2]Sheet!$A:$D,4,0),0)</f>
        <v>0</v>
      </c>
      <c r="S72" s="11">
        <f t="shared" si="21"/>
        <v>0.4</v>
      </c>
      <c r="T72" s="13"/>
      <c r="U72" s="5">
        <f t="shared" si="23"/>
        <v>0</v>
      </c>
      <c r="V72" s="13"/>
      <c r="W72" s="1"/>
      <c r="X72" s="1">
        <f t="shared" si="24"/>
        <v>35</v>
      </c>
      <c r="Y72" s="11">
        <f t="shared" si="22"/>
        <v>35</v>
      </c>
      <c r="Z72" s="11">
        <v>-0.2</v>
      </c>
      <c r="AA72" s="11">
        <v>0.2</v>
      </c>
      <c r="AB72" s="11">
        <v>1</v>
      </c>
      <c r="AC72" s="11">
        <v>1.4</v>
      </c>
      <c r="AD72" s="11">
        <v>1</v>
      </c>
      <c r="AE72" s="11">
        <v>0</v>
      </c>
      <c r="AF72" s="11">
        <v>0.6</v>
      </c>
      <c r="AG72" s="11">
        <v>0.8</v>
      </c>
      <c r="AH72" s="11">
        <v>1.2</v>
      </c>
      <c r="AI72" s="11">
        <v>1</v>
      </c>
      <c r="AJ72" s="20" t="s">
        <v>144</v>
      </c>
      <c r="AK72" s="1">
        <f t="shared" si="25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22" t="s">
        <v>118</v>
      </c>
      <c r="B73" s="22" t="s">
        <v>39</v>
      </c>
      <c r="C73" s="22">
        <v>3043.3290000000002</v>
      </c>
      <c r="D73" s="22">
        <v>5085.78</v>
      </c>
      <c r="E73" s="22">
        <v>1962.5450000000001</v>
      </c>
      <c r="F73" s="22">
        <v>3207.8960000000002</v>
      </c>
      <c r="G73" s="23">
        <v>1</v>
      </c>
      <c r="H73" s="22">
        <v>60</v>
      </c>
      <c r="I73" s="22" t="str">
        <f>VLOOKUP(A73,[1]Sheet!$A:$I,9,0)</f>
        <v>матрица</v>
      </c>
      <c r="J73" s="22"/>
      <c r="K73" s="22">
        <v>1965.05</v>
      </c>
      <c r="L73" s="22">
        <f t="shared" si="19"/>
        <v>-2.5049999999998818</v>
      </c>
      <c r="M73" s="22">
        <f t="shared" si="20"/>
        <v>1942.105</v>
      </c>
      <c r="N73" s="22">
        <v>20.440000000000001</v>
      </c>
      <c r="O73" s="22">
        <v>0</v>
      </c>
      <c r="P73" s="22">
        <v>500</v>
      </c>
      <c r="Q73" s="22">
        <v>485.63498000000379</v>
      </c>
      <c r="R73" s="1">
        <f>IFERROR(VLOOKUP(A73,[2]Sheet!$A:$D,4,0),0)</f>
        <v>0</v>
      </c>
      <c r="S73" s="22">
        <f t="shared" si="21"/>
        <v>388.42099999999999</v>
      </c>
      <c r="T73" s="24">
        <f>12*S73-Q73-P73-F73</f>
        <v>467.52101999999604</v>
      </c>
      <c r="U73" s="5">
        <f t="shared" si="23"/>
        <v>467.52101999999604</v>
      </c>
      <c r="V73" s="24"/>
      <c r="W73" s="22"/>
      <c r="X73" s="1">
        <f t="shared" si="24"/>
        <v>12</v>
      </c>
      <c r="Y73" s="22">
        <f t="shared" si="22"/>
        <v>10.796354934465448</v>
      </c>
      <c r="Z73" s="22">
        <v>435.79939999999999</v>
      </c>
      <c r="AA73" s="22">
        <v>465.06479999999988</v>
      </c>
      <c r="AB73" s="22">
        <v>426.30720000000002</v>
      </c>
      <c r="AC73" s="22">
        <v>466.85520000000002</v>
      </c>
      <c r="AD73" s="22">
        <v>441.83440000000002</v>
      </c>
      <c r="AE73" s="22">
        <v>343.40159999999997</v>
      </c>
      <c r="AF73" s="22">
        <v>412.98379999999997</v>
      </c>
      <c r="AG73" s="22">
        <v>386.63639999999998</v>
      </c>
      <c r="AH73" s="22">
        <v>392.03820000000002</v>
      </c>
      <c r="AI73" s="22">
        <v>395.42540000000002</v>
      </c>
      <c r="AJ73" s="22" t="s">
        <v>164</v>
      </c>
      <c r="AK73" s="1">
        <f t="shared" si="25"/>
        <v>468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26" t="s">
        <v>119</v>
      </c>
      <c r="B74" s="26" t="s">
        <v>39</v>
      </c>
      <c r="C74" s="26">
        <v>2337.3980000000001</v>
      </c>
      <c r="D74" s="26">
        <v>2294.1880000000001</v>
      </c>
      <c r="E74" s="26">
        <v>938.94299999999998</v>
      </c>
      <c r="F74" s="26">
        <v>1865.3330000000001</v>
      </c>
      <c r="G74" s="27">
        <v>1</v>
      </c>
      <c r="H74" s="26">
        <v>60</v>
      </c>
      <c r="I74" s="26" t="str">
        <f>VLOOKUP(A74,[1]Sheet!$A:$I,9,0)</f>
        <v>матрица</v>
      </c>
      <c r="J74" s="26"/>
      <c r="K74" s="26">
        <v>997.94899999999996</v>
      </c>
      <c r="L74" s="26">
        <f t="shared" si="19"/>
        <v>-59.005999999999972</v>
      </c>
      <c r="M74" s="26">
        <f t="shared" si="20"/>
        <v>908.76499999999999</v>
      </c>
      <c r="N74" s="26">
        <v>30.178000000000001</v>
      </c>
      <c r="O74" s="26">
        <v>0</v>
      </c>
      <c r="P74" s="26">
        <v>300</v>
      </c>
      <c r="Q74" s="26">
        <v>384.52631999999988</v>
      </c>
      <c r="R74" s="1">
        <f>IFERROR(VLOOKUP(A74,[2]Sheet!$A:$D,4,0),0)</f>
        <v>0</v>
      </c>
      <c r="S74" s="26">
        <f t="shared" si="21"/>
        <v>181.75299999999999</v>
      </c>
      <c r="T74" s="28"/>
      <c r="U74" s="5">
        <f t="shared" si="23"/>
        <v>0</v>
      </c>
      <c r="V74" s="28"/>
      <c r="W74" s="26"/>
      <c r="X74" s="1">
        <f t="shared" si="24"/>
        <v>14.029255748185726</v>
      </c>
      <c r="Y74" s="26">
        <f t="shared" si="22"/>
        <v>14.029255748185726</v>
      </c>
      <c r="Z74" s="26">
        <v>251.95840000000001</v>
      </c>
      <c r="AA74" s="26">
        <v>168.5402</v>
      </c>
      <c r="AB74" s="26">
        <v>303.7946</v>
      </c>
      <c r="AC74" s="26">
        <v>326.57040000000001</v>
      </c>
      <c r="AD74" s="26">
        <v>159.26859999999999</v>
      </c>
      <c r="AE74" s="26">
        <v>134.62960000000001</v>
      </c>
      <c r="AF74" s="26">
        <v>306.28980000000001</v>
      </c>
      <c r="AG74" s="26">
        <v>304.8596</v>
      </c>
      <c r="AH74" s="26">
        <v>175.346</v>
      </c>
      <c r="AI74" s="26">
        <v>191.75739999999999</v>
      </c>
      <c r="AJ74" s="19" t="s">
        <v>120</v>
      </c>
      <c r="AK74" s="1">
        <f t="shared" si="25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22" t="s">
        <v>121</v>
      </c>
      <c r="B75" s="22" t="s">
        <v>39</v>
      </c>
      <c r="C75" s="22">
        <v>1515.7560000000001</v>
      </c>
      <c r="D75" s="22">
        <v>3310.0970000000002</v>
      </c>
      <c r="E75" s="22">
        <v>1734.9860000000001</v>
      </c>
      <c r="F75" s="22">
        <v>2063.8780000000002</v>
      </c>
      <c r="G75" s="23">
        <v>1</v>
      </c>
      <c r="H75" s="22">
        <v>60</v>
      </c>
      <c r="I75" s="22" t="str">
        <f>VLOOKUP(A75,[1]Sheet!$A:$I,9,0)</f>
        <v>матрица</v>
      </c>
      <c r="J75" s="22"/>
      <c r="K75" s="22">
        <v>2407.8069999999998</v>
      </c>
      <c r="L75" s="22">
        <f t="shared" si="19"/>
        <v>-672.82099999999969</v>
      </c>
      <c r="M75" s="22">
        <f t="shared" si="20"/>
        <v>1675.4290000000001</v>
      </c>
      <c r="N75" s="22">
        <v>59.557000000000002</v>
      </c>
      <c r="O75" s="22">
        <v>0</v>
      </c>
      <c r="P75" s="22">
        <v>700</v>
      </c>
      <c r="Q75" s="22">
        <v>1556.3322599999999</v>
      </c>
      <c r="R75" s="1">
        <f>IFERROR(VLOOKUP(A75,[2]Sheet!$A:$D,4,0),0)</f>
        <v>0</v>
      </c>
      <c r="S75" s="22">
        <f t="shared" si="21"/>
        <v>335.08580000000001</v>
      </c>
      <c r="T75" s="24"/>
      <c r="U75" s="5">
        <f t="shared" si="23"/>
        <v>0</v>
      </c>
      <c r="V75" s="24"/>
      <c r="W75" s="22"/>
      <c r="X75" s="1">
        <f t="shared" si="24"/>
        <v>12.892847921338355</v>
      </c>
      <c r="Y75" s="22">
        <f t="shared" si="22"/>
        <v>12.892847921338355</v>
      </c>
      <c r="Z75" s="22">
        <v>446.32619999999997</v>
      </c>
      <c r="AA75" s="22">
        <v>378.19500000000011</v>
      </c>
      <c r="AB75" s="22">
        <v>283.33</v>
      </c>
      <c r="AC75" s="22">
        <v>287.46300000000002</v>
      </c>
      <c r="AD75" s="22">
        <v>398.13319999999999</v>
      </c>
      <c r="AE75" s="22">
        <v>406.21460000000002</v>
      </c>
      <c r="AF75" s="22">
        <v>283.79160000000002</v>
      </c>
      <c r="AG75" s="22">
        <v>268.4228</v>
      </c>
      <c r="AH75" s="22">
        <v>318.49480000000011</v>
      </c>
      <c r="AI75" s="22">
        <v>349.38139999999999</v>
      </c>
      <c r="AJ75" s="22" t="s">
        <v>166</v>
      </c>
      <c r="AK75" s="1">
        <f t="shared" si="25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2" t="s">
        <v>61</v>
      </c>
      <c r="B76" s="22" t="s">
        <v>39</v>
      </c>
      <c r="C76" s="22">
        <v>4177.7579999999998</v>
      </c>
      <c r="D76" s="22">
        <v>4845.5889999999999</v>
      </c>
      <c r="E76" s="25">
        <f>2425.878+E21</f>
        <v>2428.3720000000003</v>
      </c>
      <c r="F76" s="22">
        <v>2429.5500000000002</v>
      </c>
      <c r="G76" s="23">
        <v>1</v>
      </c>
      <c r="H76" s="22">
        <v>60</v>
      </c>
      <c r="I76" s="22" t="str">
        <f>VLOOKUP(A76,[1]Sheet!$A:$I,9,0)</f>
        <v>матрица</v>
      </c>
      <c r="J76" s="22"/>
      <c r="K76" s="22">
        <v>3304.462</v>
      </c>
      <c r="L76" s="22">
        <f t="shared" si="19"/>
        <v>-876.08999999999969</v>
      </c>
      <c r="M76" s="22">
        <f t="shared" si="20"/>
        <v>2067.1530000000002</v>
      </c>
      <c r="N76" s="22">
        <v>211.21899999999999</v>
      </c>
      <c r="O76" s="22">
        <v>150</v>
      </c>
      <c r="P76" s="22"/>
      <c r="Q76" s="22">
        <v>507.28054000000009</v>
      </c>
      <c r="R76" s="1">
        <f>IFERROR(VLOOKUP(A76,[2]Sheet!$A:$D,4,0),0)</f>
        <v>111</v>
      </c>
      <c r="S76" s="22">
        <f t="shared" si="21"/>
        <v>413.43060000000003</v>
      </c>
      <c r="T76" s="24">
        <f>12*S76-Q76-P76-F76</f>
        <v>2024.3366599999999</v>
      </c>
      <c r="U76" s="5">
        <f t="shared" si="23"/>
        <v>2024.3366599999999</v>
      </c>
      <c r="V76" s="24"/>
      <c r="W76" s="22"/>
      <c r="X76" s="1">
        <f t="shared" si="24"/>
        <v>11.999999999999998</v>
      </c>
      <c r="Y76" s="22">
        <f t="shared" si="22"/>
        <v>7.1035635485133426</v>
      </c>
      <c r="Z76" s="22">
        <v>390.21580000000012</v>
      </c>
      <c r="AA76" s="22">
        <v>414.16279999999989</v>
      </c>
      <c r="AB76" s="22">
        <v>384.53160000000003</v>
      </c>
      <c r="AC76" s="22">
        <v>542.63</v>
      </c>
      <c r="AD76" s="22">
        <v>530.54639999999995</v>
      </c>
      <c r="AE76" s="22">
        <v>378.3352000000001</v>
      </c>
      <c r="AF76" s="22">
        <v>461.96820000000002</v>
      </c>
      <c r="AG76" s="22">
        <v>457.82499999999999</v>
      </c>
      <c r="AH76" s="22">
        <v>393.80220000000003</v>
      </c>
      <c r="AI76" s="22">
        <v>495.7758</v>
      </c>
      <c r="AJ76" s="22" t="s">
        <v>164</v>
      </c>
      <c r="AK76" s="1">
        <f t="shared" si="25"/>
        <v>2024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122</v>
      </c>
      <c r="B77" s="11" t="s">
        <v>39</v>
      </c>
      <c r="C77" s="11">
        <v>16.077999999999999</v>
      </c>
      <c r="D77" s="11"/>
      <c r="E77" s="11">
        <v>1.3440000000000001</v>
      </c>
      <c r="F77" s="11">
        <v>4.048</v>
      </c>
      <c r="G77" s="12">
        <v>0</v>
      </c>
      <c r="H77" s="11">
        <v>55</v>
      </c>
      <c r="I77" s="11" t="str">
        <f>VLOOKUP(A77,[1]Sheet!$A:$I,9,0)</f>
        <v>не в матрице</v>
      </c>
      <c r="J77" s="11"/>
      <c r="K77" s="11">
        <v>1.3</v>
      </c>
      <c r="L77" s="11">
        <f t="shared" si="19"/>
        <v>4.4000000000000039E-2</v>
      </c>
      <c r="M77" s="11">
        <f t="shared" si="20"/>
        <v>1.3440000000000001</v>
      </c>
      <c r="N77" s="11"/>
      <c r="O77" s="11">
        <v>0</v>
      </c>
      <c r="P77" s="11"/>
      <c r="Q77" s="11">
        <v>0</v>
      </c>
      <c r="R77" s="1">
        <f>IFERROR(VLOOKUP(A77,[2]Sheet!$A:$D,4,0),0)</f>
        <v>0</v>
      </c>
      <c r="S77" s="11">
        <f t="shared" si="21"/>
        <v>0.26880000000000004</v>
      </c>
      <c r="T77" s="13"/>
      <c r="U77" s="5">
        <f t="shared" si="23"/>
        <v>0</v>
      </c>
      <c r="V77" s="13"/>
      <c r="W77" s="1"/>
      <c r="X77" s="1">
        <f t="shared" si="24"/>
        <v>15.059523809523807</v>
      </c>
      <c r="Y77" s="11">
        <f t="shared" si="22"/>
        <v>15.059523809523807</v>
      </c>
      <c r="Z77" s="11">
        <v>0.54059999999999997</v>
      </c>
      <c r="AA77" s="11">
        <v>1.0873999999999999</v>
      </c>
      <c r="AB77" s="11">
        <v>0.81440000000000001</v>
      </c>
      <c r="AC77" s="11">
        <v>0.53499999999999992</v>
      </c>
      <c r="AD77" s="11">
        <v>0.53320000000000001</v>
      </c>
      <c r="AE77" s="11">
        <v>0.53200000000000003</v>
      </c>
      <c r="AF77" s="11">
        <v>0.53079999999999994</v>
      </c>
      <c r="AG77" s="11">
        <v>0.52939999999999998</v>
      </c>
      <c r="AH77" s="11">
        <v>0.53200000000000003</v>
      </c>
      <c r="AI77" s="11">
        <v>0.26719999999999999</v>
      </c>
      <c r="AJ77" s="20" t="s">
        <v>145</v>
      </c>
      <c r="AK77" s="1">
        <f t="shared" si="25"/>
        <v>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1" t="s">
        <v>123</v>
      </c>
      <c r="B78" s="11" t="s">
        <v>39</v>
      </c>
      <c r="C78" s="11">
        <v>5.3719999999999999</v>
      </c>
      <c r="D78" s="11">
        <v>21.52</v>
      </c>
      <c r="E78" s="11">
        <v>1.3380000000000001</v>
      </c>
      <c r="F78" s="11">
        <v>25.541</v>
      </c>
      <c r="G78" s="12">
        <v>0</v>
      </c>
      <c r="H78" s="11">
        <v>55</v>
      </c>
      <c r="I78" s="11" t="str">
        <f>VLOOKUP(A78,[1]Sheet!$A:$I,9,0)</f>
        <v>не в матрице</v>
      </c>
      <c r="J78" s="11"/>
      <c r="K78" s="11">
        <v>1.3</v>
      </c>
      <c r="L78" s="11">
        <f t="shared" si="19"/>
        <v>3.8000000000000034E-2</v>
      </c>
      <c r="M78" s="11">
        <f t="shared" si="20"/>
        <v>1.3380000000000001</v>
      </c>
      <c r="N78" s="11"/>
      <c r="O78" s="11">
        <v>0</v>
      </c>
      <c r="P78" s="11"/>
      <c r="Q78" s="11">
        <v>0</v>
      </c>
      <c r="R78" s="1">
        <f>IFERROR(VLOOKUP(A78,[2]Sheet!$A:$D,4,0),0)</f>
        <v>0</v>
      </c>
      <c r="S78" s="11">
        <f t="shared" si="21"/>
        <v>0.2676</v>
      </c>
      <c r="T78" s="13"/>
      <c r="U78" s="5">
        <f t="shared" si="23"/>
        <v>0</v>
      </c>
      <c r="V78" s="13"/>
      <c r="W78" s="1"/>
      <c r="X78" s="1">
        <f t="shared" si="24"/>
        <v>95.444693572496263</v>
      </c>
      <c r="Y78" s="11">
        <f t="shared" si="22"/>
        <v>95.444693572496263</v>
      </c>
      <c r="Z78" s="11">
        <v>1.0702</v>
      </c>
      <c r="AA78" s="11">
        <v>1.6020000000000001</v>
      </c>
      <c r="AB78" s="11">
        <v>0.7994</v>
      </c>
      <c r="AC78" s="11">
        <v>0</v>
      </c>
      <c r="AD78" s="11">
        <v>0.26440000000000002</v>
      </c>
      <c r="AE78" s="11">
        <v>0.52779999999999994</v>
      </c>
      <c r="AF78" s="11">
        <v>1.0728</v>
      </c>
      <c r="AG78" s="11">
        <v>0.8093999999999999</v>
      </c>
      <c r="AH78" s="11">
        <v>0.26840000000000003</v>
      </c>
      <c r="AI78" s="11">
        <v>0.26840000000000003</v>
      </c>
      <c r="AJ78" s="20" t="s">
        <v>146</v>
      </c>
      <c r="AK78" s="1">
        <f t="shared" si="25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39</v>
      </c>
      <c r="C79" s="1">
        <v>-2.2810000000000001</v>
      </c>
      <c r="D79" s="1">
        <v>158.714</v>
      </c>
      <c r="E79" s="1"/>
      <c r="F79" s="1">
        <v>96.132000000000005</v>
      </c>
      <c r="G79" s="8">
        <v>1</v>
      </c>
      <c r="H79" s="1">
        <v>60</v>
      </c>
      <c r="I79" s="1" t="str">
        <f>VLOOKUP(A79,[1]Sheet!$A:$I,9,0)</f>
        <v>матрица</v>
      </c>
      <c r="J79" s="1"/>
      <c r="K79" s="1">
        <v>90</v>
      </c>
      <c r="L79" s="1">
        <f t="shared" si="19"/>
        <v>-90</v>
      </c>
      <c r="M79" s="1">
        <f t="shared" si="20"/>
        <v>0</v>
      </c>
      <c r="N79" s="1"/>
      <c r="O79" s="1">
        <v>0</v>
      </c>
      <c r="P79" s="1">
        <v>50</v>
      </c>
      <c r="Q79" s="1">
        <v>50.160400000000003</v>
      </c>
      <c r="R79" s="1">
        <f>IFERROR(VLOOKUP(A79,[2]Sheet!$A:$D,4,0),0)</f>
        <v>0</v>
      </c>
      <c r="S79" s="1">
        <f t="shared" si="21"/>
        <v>0</v>
      </c>
      <c r="T79" s="5"/>
      <c r="U79" s="5">
        <f t="shared" si="23"/>
        <v>0</v>
      </c>
      <c r="V79" s="5"/>
      <c r="W79" s="1"/>
      <c r="X79" s="1" t="e">
        <f t="shared" si="24"/>
        <v>#DIV/0!</v>
      </c>
      <c r="Y79" s="1" t="e">
        <f t="shared" si="22"/>
        <v>#DIV/0!</v>
      </c>
      <c r="Z79" s="1">
        <v>16.6934</v>
      </c>
      <c r="AA79" s="1">
        <v>16.6934</v>
      </c>
      <c r="AB79" s="1">
        <v>0</v>
      </c>
      <c r="AC79" s="1">
        <v>2.4062000000000001</v>
      </c>
      <c r="AD79" s="1">
        <v>4.7898000000000014</v>
      </c>
      <c r="AE79" s="1">
        <v>2.3835999999999999</v>
      </c>
      <c r="AF79" s="1">
        <v>0</v>
      </c>
      <c r="AG79" s="1">
        <v>0</v>
      </c>
      <c r="AH79" s="1">
        <v>7.3477999999999994</v>
      </c>
      <c r="AI79" s="1">
        <v>9.7721999999999998</v>
      </c>
      <c r="AJ79" s="1"/>
      <c r="AK79" s="1">
        <f t="shared" si="25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125</v>
      </c>
      <c r="B80" s="11" t="s">
        <v>44</v>
      </c>
      <c r="C80" s="11">
        <v>12</v>
      </c>
      <c r="D80" s="11">
        <v>19</v>
      </c>
      <c r="E80" s="11">
        <v>5</v>
      </c>
      <c r="F80" s="11">
        <v>13</v>
      </c>
      <c r="G80" s="12">
        <v>0</v>
      </c>
      <c r="H80" s="11">
        <v>40</v>
      </c>
      <c r="I80" s="11" t="str">
        <f>VLOOKUP(A80,[1]Sheet!$A:$I,9,0)</f>
        <v>не в матрице</v>
      </c>
      <c r="J80" s="11"/>
      <c r="K80" s="11">
        <v>5</v>
      </c>
      <c r="L80" s="11">
        <f t="shared" si="19"/>
        <v>0</v>
      </c>
      <c r="M80" s="11">
        <f t="shared" si="20"/>
        <v>5</v>
      </c>
      <c r="N80" s="11"/>
      <c r="O80" s="11">
        <v>0</v>
      </c>
      <c r="P80" s="11"/>
      <c r="Q80" s="11">
        <v>7.7999999999999989</v>
      </c>
      <c r="R80" s="1">
        <f>IFERROR(VLOOKUP(A80,[2]Sheet!$A:$D,4,0),0)</f>
        <v>0</v>
      </c>
      <c r="S80" s="11">
        <f t="shared" si="21"/>
        <v>1</v>
      </c>
      <c r="T80" s="13"/>
      <c r="U80" s="5">
        <f t="shared" si="23"/>
        <v>0</v>
      </c>
      <c r="V80" s="13"/>
      <c r="W80" s="1"/>
      <c r="X80" s="1">
        <f t="shared" si="24"/>
        <v>20.799999999999997</v>
      </c>
      <c r="Y80" s="11">
        <f t="shared" si="22"/>
        <v>20.799999999999997</v>
      </c>
      <c r="Z80" s="11">
        <v>1.4</v>
      </c>
      <c r="AA80" s="11">
        <v>1</v>
      </c>
      <c r="AB80" s="11">
        <v>1.4</v>
      </c>
      <c r="AC80" s="11">
        <v>1.4</v>
      </c>
      <c r="AD80" s="11">
        <v>0.8</v>
      </c>
      <c r="AE80" s="11">
        <v>0.8</v>
      </c>
      <c r="AF80" s="11">
        <v>1</v>
      </c>
      <c r="AG80" s="11">
        <v>1.6</v>
      </c>
      <c r="AH80" s="11">
        <v>0.6</v>
      </c>
      <c r="AI80" s="11">
        <v>0</v>
      </c>
      <c r="AJ80" s="11"/>
      <c r="AK80" s="1">
        <f t="shared" si="25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1" t="s">
        <v>126</v>
      </c>
      <c r="B81" s="11" t="s">
        <v>44</v>
      </c>
      <c r="C81" s="11">
        <v>12</v>
      </c>
      <c r="D81" s="11">
        <v>6</v>
      </c>
      <c r="E81" s="11">
        <v>5</v>
      </c>
      <c r="F81" s="11"/>
      <c r="G81" s="12">
        <v>0</v>
      </c>
      <c r="H81" s="11">
        <v>40</v>
      </c>
      <c r="I81" s="11" t="str">
        <f>VLOOKUP(A81,[1]Sheet!$A:$I,9,0)</f>
        <v>не в матрице</v>
      </c>
      <c r="J81" s="11"/>
      <c r="K81" s="11">
        <v>10</v>
      </c>
      <c r="L81" s="11">
        <f t="shared" si="19"/>
        <v>-5</v>
      </c>
      <c r="M81" s="11">
        <f t="shared" si="20"/>
        <v>5</v>
      </c>
      <c r="N81" s="11"/>
      <c r="O81" s="11">
        <v>0</v>
      </c>
      <c r="P81" s="11"/>
      <c r="Q81" s="11">
        <v>10</v>
      </c>
      <c r="R81" s="1">
        <f>IFERROR(VLOOKUP(A81,[2]Sheet!$A:$D,4,0),0)</f>
        <v>0</v>
      </c>
      <c r="S81" s="11">
        <f t="shared" si="21"/>
        <v>1</v>
      </c>
      <c r="T81" s="13"/>
      <c r="U81" s="5">
        <f t="shared" si="23"/>
        <v>0</v>
      </c>
      <c r="V81" s="13"/>
      <c r="W81" s="1"/>
      <c r="X81" s="1">
        <f t="shared" si="24"/>
        <v>10</v>
      </c>
      <c r="Y81" s="11">
        <f t="shared" si="22"/>
        <v>10</v>
      </c>
      <c r="Z81" s="11">
        <v>1</v>
      </c>
      <c r="AA81" s="11">
        <v>0.2</v>
      </c>
      <c r="AB81" s="11">
        <v>1</v>
      </c>
      <c r="AC81" s="11">
        <v>1</v>
      </c>
      <c r="AD81" s="11">
        <v>0.4</v>
      </c>
      <c r="AE81" s="11">
        <v>1</v>
      </c>
      <c r="AF81" s="11">
        <v>1</v>
      </c>
      <c r="AG81" s="11">
        <v>1</v>
      </c>
      <c r="AH81" s="11">
        <v>0.8</v>
      </c>
      <c r="AI81" s="11">
        <v>0.8</v>
      </c>
      <c r="AJ81" s="11" t="s">
        <v>127</v>
      </c>
      <c r="AK81" s="1">
        <f t="shared" si="25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128</v>
      </c>
      <c r="B82" s="1" t="s">
        <v>44</v>
      </c>
      <c r="C82" s="1">
        <v>193</v>
      </c>
      <c r="D82" s="1">
        <v>32</v>
      </c>
      <c r="E82" s="1">
        <v>110</v>
      </c>
      <c r="F82" s="1">
        <v>72</v>
      </c>
      <c r="G82" s="8">
        <v>0.3</v>
      </c>
      <c r="H82" s="1">
        <v>40</v>
      </c>
      <c r="I82" s="1" t="str">
        <f>VLOOKUP(A82,[1]Sheet!$A:$I,9,0)</f>
        <v>матрица</v>
      </c>
      <c r="J82" s="1"/>
      <c r="K82" s="1">
        <v>112</v>
      </c>
      <c r="L82" s="1">
        <f t="shared" si="19"/>
        <v>-2</v>
      </c>
      <c r="M82" s="1">
        <f t="shared" si="20"/>
        <v>110</v>
      </c>
      <c r="N82" s="1"/>
      <c r="O82" s="1">
        <v>0</v>
      </c>
      <c r="P82" s="1"/>
      <c r="Q82" s="1">
        <v>45</v>
      </c>
      <c r="R82" s="1">
        <f>IFERROR(VLOOKUP(A82,[2]Sheet!$A:$D,4,0),0)</f>
        <v>0</v>
      </c>
      <c r="S82" s="1">
        <f t="shared" si="21"/>
        <v>22</v>
      </c>
      <c r="T82" s="5">
        <f t="shared" ref="T82:T89" si="26">11*S82-Q82-P82-F82</f>
        <v>125</v>
      </c>
      <c r="U82" s="5">
        <f t="shared" si="23"/>
        <v>125</v>
      </c>
      <c r="V82" s="5"/>
      <c r="W82" s="1"/>
      <c r="X82" s="1">
        <f t="shared" si="24"/>
        <v>11</v>
      </c>
      <c r="Y82" s="1">
        <f t="shared" si="22"/>
        <v>5.3181818181818183</v>
      </c>
      <c r="Z82" s="1">
        <v>18</v>
      </c>
      <c r="AA82" s="1">
        <v>14.8</v>
      </c>
      <c r="AB82" s="1">
        <v>15.2</v>
      </c>
      <c r="AC82" s="1">
        <v>21</v>
      </c>
      <c r="AD82" s="1">
        <v>19.600000000000001</v>
      </c>
      <c r="AE82" s="1">
        <v>16.8</v>
      </c>
      <c r="AF82" s="1">
        <v>16.8</v>
      </c>
      <c r="AG82" s="1">
        <v>16.600000000000001</v>
      </c>
      <c r="AH82" s="1">
        <v>19.8</v>
      </c>
      <c r="AI82" s="1">
        <v>20.2</v>
      </c>
      <c r="AJ82" s="1"/>
      <c r="AK82" s="1">
        <f t="shared" si="25"/>
        <v>38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9" t="s">
        <v>129</v>
      </c>
      <c r="B83" s="1" t="s">
        <v>44</v>
      </c>
      <c r="C83" s="1">
        <v>35</v>
      </c>
      <c r="D83" s="1"/>
      <c r="E83" s="1">
        <v>3</v>
      </c>
      <c r="F83" s="1">
        <v>32</v>
      </c>
      <c r="G83" s="8">
        <v>0.05</v>
      </c>
      <c r="H83" s="1">
        <v>120</v>
      </c>
      <c r="I83" s="1" t="str">
        <f>VLOOKUP(A83,[1]Sheet!$A:$I,9,0)</f>
        <v>матрица</v>
      </c>
      <c r="J83" s="1"/>
      <c r="K83" s="1">
        <v>3</v>
      </c>
      <c r="L83" s="1">
        <f t="shared" si="19"/>
        <v>0</v>
      </c>
      <c r="M83" s="1">
        <f t="shared" si="20"/>
        <v>3</v>
      </c>
      <c r="N83" s="1"/>
      <c r="O83" s="1">
        <v>0</v>
      </c>
      <c r="P83" s="1"/>
      <c r="Q83" s="1">
        <v>0</v>
      </c>
      <c r="R83" s="1">
        <f>IFERROR(VLOOKUP(A83,[2]Sheet!$A:$D,4,0),0)</f>
        <v>0</v>
      </c>
      <c r="S83" s="1">
        <f t="shared" si="21"/>
        <v>0.6</v>
      </c>
      <c r="T83" s="5"/>
      <c r="U83" s="5">
        <v>10</v>
      </c>
      <c r="V83" s="5">
        <v>30</v>
      </c>
      <c r="W83" s="1" t="s">
        <v>151</v>
      </c>
      <c r="X83" s="1">
        <f t="shared" si="24"/>
        <v>70</v>
      </c>
      <c r="Y83" s="1">
        <f t="shared" si="22"/>
        <v>53.333333333333336</v>
      </c>
      <c r="Z83" s="1">
        <v>2.2000000000000002</v>
      </c>
      <c r="AA83" s="1">
        <v>3.2</v>
      </c>
      <c r="AB83" s="1">
        <v>1</v>
      </c>
      <c r="AC83" s="1">
        <v>0.4</v>
      </c>
      <c r="AD83" s="1">
        <v>0.8</v>
      </c>
      <c r="AE83" s="1">
        <v>0.6</v>
      </c>
      <c r="AF83" s="1">
        <v>0.2</v>
      </c>
      <c r="AG83" s="1">
        <v>0.2</v>
      </c>
      <c r="AH83" s="1">
        <v>0</v>
      </c>
      <c r="AI83" s="1">
        <v>0</v>
      </c>
      <c r="AJ83" s="21" t="s">
        <v>147</v>
      </c>
      <c r="AK83" s="1">
        <f t="shared" si="25"/>
        <v>1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22" t="s">
        <v>130</v>
      </c>
      <c r="B84" s="22" t="s">
        <v>39</v>
      </c>
      <c r="C84" s="22">
        <v>7600.4250000000002</v>
      </c>
      <c r="D84" s="22">
        <v>3902.6660000000002</v>
      </c>
      <c r="E84" s="22">
        <v>5116.0079999999998</v>
      </c>
      <c r="F84" s="22">
        <v>4952.1930000000002</v>
      </c>
      <c r="G84" s="23">
        <v>1</v>
      </c>
      <c r="H84" s="22">
        <v>40</v>
      </c>
      <c r="I84" s="22" t="str">
        <f>VLOOKUP(A84,[1]Sheet!$A:$I,9,0)</f>
        <v>матрица</v>
      </c>
      <c r="J84" s="22"/>
      <c r="K84" s="22">
        <v>5387.3180000000002</v>
      </c>
      <c r="L84" s="22">
        <f t="shared" si="19"/>
        <v>-271.3100000000004</v>
      </c>
      <c r="M84" s="22">
        <f t="shared" si="20"/>
        <v>5090.1579999999994</v>
      </c>
      <c r="N84" s="22">
        <v>25.85</v>
      </c>
      <c r="O84" s="22">
        <v>0</v>
      </c>
      <c r="P84" s="22">
        <v>500</v>
      </c>
      <c r="Q84" s="22">
        <v>1123.552600000002</v>
      </c>
      <c r="R84" s="1">
        <f>IFERROR(VLOOKUP(A84,[2]Sheet!$A:$D,4,0),0)</f>
        <v>0</v>
      </c>
      <c r="S84" s="22">
        <f t="shared" si="21"/>
        <v>1018.0315999999999</v>
      </c>
      <c r="T84" s="24">
        <f>12*S84-Q84-P84-F84</f>
        <v>5640.6335999999965</v>
      </c>
      <c r="U84" s="5">
        <f t="shared" si="23"/>
        <v>5640.6335999999965</v>
      </c>
      <c r="V84" s="24"/>
      <c r="W84" s="22"/>
      <c r="X84" s="1">
        <f t="shared" si="24"/>
        <v>12</v>
      </c>
      <c r="Y84" s="22">
        <f t="shared" si="22"/>
        <v>6.459274545112355</v>
      </c>
      <c r="Z84" s="22">
        <v>934.2872000000001</v>
      </c>
      <c r="AA84" s="22">
        <v>918.22360000000003</v>
      </c>
      <c r="AB84" s="22">
        <v>914.80539999999996</v>
      </c>
      <c r="AC84" s="22">
        <v>1092.5316</v>
      </c>
      <c r="AD84" s="22">
        <v>970.83260000000007</v>
      </c>
      <c r="AE84" s="22">
        <v>1077.6089999999999</v>
      </c>
      <c r="AF84" s="22">
        <v>1057.1020000000001</v>
      </c>
      <c r="AG84" s="22">
        <v>1012.652</v>
      </c>
      <c r="AH84" s="22">
        <v>878.23780000000011</v>
      </c>
      <c r="AI84" s="22">
        <v>956.17820000000006</v>
      </c>
      <c r="AJ84" s="22" t="s">
        <v>164</v>
      </c>
      <c r="AK84" s="1">
        <f t="shared" si="25"/>
        <v>5641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131</v>
      </c>
      <c r="B85" s="1" t="s">
        <v>39</v>
      </c>
      <c r="C85" s="1">
        <v>50.100999999999999</v>
      </c>
      <c r="D85" s="1">
        <v>71.593000000000004</v>
      </c>
      <c r="E85" s="1">
        <v>71.715999999999994</v>
      </c>
      <c r="F85" s="1">
        <v>-1.9E-2</v>
      </c>
      <c r="G85" s="8">
        <v>1</v>
      </c>
      <c r="H85" s="1">
        <v>60</v>
      </c>
      <c r="I85" s="1" t="str">
        <f>VLOOKUP(A85,[1]Sheet!$A:$I,9,0)</f>
        <v>матрица</v>
      </c>
      <c r="J85" s="1"/>
      <c r="K85" s="1">
        <v>108.238</v>
      </c>
      <c r="L85" s="1">
        <f t="shared" si="19"/>
        <v>-36.522000000000006</v>
      </c>
      <c r="M85" s="1">
        <f t="shared" si="20"/>
        <v>71.715999999999994</v>
      </c>
      <c r="N85" s="1"/>
      <c r="O85" s="1">
        <v>0</v>
      </c>
      <c r="P85" s="1"/>
      <c r="Q85" s="1">
        <v>0</v>
      </c>
      <c r="R85" s="1">
        <f>IFERROR(VLOOKUP(A85,[2]Sheet!$A:$D,4,0),0)</f>
        <v>0</v>
      </c>
      <c r="S85" s="1">
        <f t="shared" si="21"/>
        <v>14.3432</v>
      </c>
      <c r="T85" s="5">
        <f>7*S85-Q85-P85-F85</f>
        <v>100.42140000000001</v>
      </c>
      <c r="U85" s="5">
        <f t="shared" si="23"/>
        <v>100.42140000000001</v>
      </c>
      <c r="V85" s="5"/>
      <c r="W85" s="1"/>
      <c r="X85" s="1">
        <f t="shared" si="24"/>
        <v>7</v>
      </c>
      <c r="Y85" s="1">
        <f t="shared" si="22"/>
        <v>-1.3246695298120364E-3</v>
      </c>
      <c r="Z85" s="1">
        <v>4.6609999999999996</v>
      </c>
      <c r="AA85" s="1">
        <v>6.4687999999999999</v>
      </c>
      <c r="AB85" s="1">
        <v>7.4672000000000001</v>
      </c>
      <c r="AC85" s="1">
        <v>4.9443999999999999</v>
      </c>
      <c r="AD85" s="1">
        <v>3.2374000000000001</v>
      </c>
      <c r="AE85" s="1">
        <v>3.5903999999999998</v>
      </c>
      <c r="AF85" s="1">
        <v>3.222</v>
      </c>
      <c r="AG85" s="1">
        <v>3.222</v>
      </c>
      <c r="AH85" s="1">
        <v>1.581</v>
      </c>
      <c r="AI85" s="1">
        <v>1.581</v>
      </c>
      <c r="AJ85" s="1"/>
      <c r="AK85" s="1">
        <f t="shared" si="25"/>
        <v>100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132</v>
      </c>
      <c r="B86" s="1" t="s">
        <v>44</v>
      </c>
      <c r="C86" s="1">
        <v>326</v>
      </c>
      <c r="D86" s="1">
        <v>70</v>
      </c>
      <c r="E86" s="1">
        <v>203</v>
      </c>
      <c r="F86" s="1">
        <v>171</v>
      </c>
      <c r="G86" s="8">
        <v>0.3</v>
      </c>
      <c r="H86" s="1">
        <v>40</v>
      </c>
      <c r="I86" s="1" t="str">
        <f>VLOOKUP(A86,[1]Sheet!$A:$I,9,0)</f>
        <v>матрица</v>
      </c>
      <c r="J86" s="1"/>
      <c r="K86" s="1">
        <v>206</v>
      </c>
      <c r="L86" s="1">
        <f t="shared" si="19"/>
        <v>-3</v>
      </c>
      <c r="M86" s="1">
        <f t="shared" si="20"/>
        <v>203</v>
      </c>
      <c r="N86" s="1"/>
      <c r="O86" s="1">
        <v>0</v>
      </c>
      <c r="P86" s="1"/>
      <c r="Q86" s="1">
        <v>72</v>
      </c>
      <c r="R86" s="1">
        <f>IFERROR(VLOOKUP(A86,[2]Sheet!$A:$D,4,0),0)</f>
        <v>0</v>
      </c>
      <c r="S86" s="1">
        <f t="shared" si="21"/>
        <v>40.6</v>
      </c>
      <c r="T86" s="5">
        <f t="shared" si="26"/>
        <v>203.60000000000002</v>
      </c>
      <c r="U86" s="5">
        <f t="shared" si="23"/>
        <v>203.60000000000002</v>
      </c>
      <c r="V86" s="5"/>
      <c r="W86" s="1"/>
      <c r="X86" s="1">
        <f t="shared" si="24"/>
        <v>11</v>
      </c>
      <c r="Y86" s="1">
        <f t="shared" si="22"/>
        <v>5.985221674876847</v>
      </c>
      <c r="Z86" s="1">
        <v>35</v>
      </c>
      <c r="AA86" s="1">
        <v>35</v>
      </c>
      <c r="AB86" s="1">
        <v>36.799999999999997</v>
      </c>
      <c r="AC86" s="1">
        <v>43.8</v>
      </c>
      <c r="AD86" s="1">
        <v>34</v>
      </c>
      <c r="AE86" s="1">
        <v>34.799999999999997</v>
      </c>
      <c r="AF86" s="1">
        <v>46.8</v>
      </c>
      <c r="AG86" s="1">
        <v>49.8</v>
      </c>
      <c r="AH86" s="1">
        <v>36.200000000000003</v>
      </c>
      <c r="AI86" s="1">
        <v>33.4</v>
      </c>
      <c r="AJ86" s="1"/>
      <c r="AK86" s="1">
        <f t="shared" si="25"/>
        <v>61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133</v>
      </c>
      <c r="B87" s="1" t="s">
        <v>44</v>
      </c>
      <c r="C87" s="1">
        <v>277</v>
      </c>
      <c r="D87" s="1">
        <v>25</v>
      </c>
      <c r="E87" s="1">
        <v>120</v>
      </c>
      <c r="F87" s="1">
        <v>73</v>
      </c>
      <c r="G87" s="8">
        <v>0.3</v>
      </c>
      <c r="H87" s="1">
        <v>40</v>
      </c>
      <c r="I87" s="1" t="str">
        <f>VLOOKUP(A87,[1]Sheet!$A:$I,9,0)</f>
        <v>матрица</v>
      </c>
      <c r="J87" s="1"/>
      <c r="K87" s="1">
        <v>122</v>
      </c>
      <c r="L87" s="1">
        <f t="shared" si="19"/>
        <v>-2</v>
      </c>
      <c r="M87" s="1">
        <f t="shared" si="20"/>
        <v>120</v>
      </c>
      <c r="N87" s="1"/>
      <c r="O87" s="1">
        <v>0</v>
      </c>
      <c r="P87" s="1"/>
      <c r="Q87" s="1">
        <v>31.399999999999981</v>
      </c>
      <c r="R87" s="1">
        <f>IFERROR(VLOOKUP(A87,[2]Sheet!$A:$D,4,0),0)</f>
        <v>0</v>
      </c>
      <c r="S87" s="1">
        <f t="shared" si="21"/>
        <v>24</v>
      </c>
      <c r="T87" s="5">
        <f>10*S87-Q87-P87-F87</f>
        <v>135.60000000000002</v>
      </c>
      <c r="U87" s="5">
        <f t="shared" si="23"/>
        <v>135.60000000000002</v>
      </c>
      <c r="V87" s="5"/>
      <c r="W87" s="1"/>
      <c r="X87" s="1">
        <f t="shared" si="24"/>
        <v>10</v>
      </c>
      <c r="Y87" s="1">
        <f t="shared" si="22"/>
        <v>4.3499999999999988</v>
      </c>
      <c r="Z87" s="1">
        <v>23.4</v>
      </c>
      <c r="AA87" s="1">
        <v>21.6</v>
      </c>
      <c r="AB87" s="1">
        <v>21</v>
      </c>
      <c r="AC87" s="1">
        <v>26.6</v>
      </c>
      <c r="AD87" s="1">
        <v>22</v>
      </c>
      <c r="AE87" s="1">
        <v>17.2</v>
      </c>
      <c r="AF87" s="1">
        <v>20.399999999999999</v>
      </c>
      <c r="AG87" s="1">
        <v>21.2</v>
      </c>
      <c r="AH87" s="1">
        <v>20.6</v>
      </c>
      <c r="AI87" s="1">
        <v>21.2</v>
      </c>
      <c r="AJ87" s="1" t="s">
        <v>134</v>
      </c>
      <c r="AK87" s="1">
        <f t="shared" si="25"/>
        <v>41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135</v>
      </c>
      <c r="B88" s="1" t="s">
        <v>39</v>
      </c>
      <c r="C88" s="1">
        <v>28.872</v>
      </c>
      <c r="D88" s="1">
        <v>17.762</v>
      </c>
      <c r="E88" s="1">
        <v>2.7650000000000001</v>
      </c>
      <c r="F88" s="1">
        <v>31.4</v>
      </c>
      <c r="G88" s="8">
        <v>1</v>
      </c>
      <c r="H88" s="1">
        <v>45</v>
      </c>
      <c r="I88" s="1" t="str">
        <f>VLOOKUP(A88,[1]Sheet!$A:$I,9,0)</f>
        <v>матрица</v>
      </c>
      <c r="J88" s="1"/>
      <c r="K88" s="1">
        <v>2.7</v>
      </c>
      <c r="L88" s="1">
        <f t="shared" si="19"/>
        <v>6.4999999999999947E-2</v>
      </c>
      <c r="M88" s="1">
        <f t="shared" si="20"/>
        <v>2.7650000000000001</v>
      </c>
      <c r="N88" s="1"/>
      <c r="O88" s="1">
        <v>0</v>
      </c>
      <c r="P88" s="1"/>
      <c r="Q88" s="1">
        <v>0</v>
      </c>
      <c r="R88" s="1">
        <f>IFERROR(VLOOKUP(A88,[2]Sheet!$A:$D,4,0),0)</f>
        <v>0</v>
      </c>
      <c r="S88" s="1">
        <f t="shared" si="21"/>
        <v>0.55300000000000005</v>
      </c>
      <c r="T88" s="5"/>
      <c r="U88" s="5">
        <f t="shared" si="23"/>
        <v>0</v>
      </c>
      <c r="V88" s="5"/>
      <c r="W88" s="1"/>
      <c r="X88" s="1">
        <f t="shared" si="24"/>
        <v>56.781193490054243</v>
      </c>
      <c r="Y88" s="1">
        <f t="shared" si="22"/>
        <v>56.781193490054243</v>
      </c>
      <c r="Z88" s="1">
        <v>0.27600000000000002</v>
      </c>
      <c r="AA88" s="1">
        <v>0.27960000000000002</v>
      </c>
      <c r="AB88" s="1">
        <v>2.1206</v>
      </c>
      <c r="AC88" s="1">
        <v>1.841</v>
      </c>
      <c r="AD88" s="1">
        <v>0.27700000000000002</v>
      </c>
      <c r="AE88" s="1">
        <v>0.55559999999999998</v>
      </c>
      <c r="AF88" s="1">
        <v>0.55519999999999992</v>
      </c>
      <c r="AG88" s="1">
        <v>0.81059999999999999</v>
      </c>
      <c r="AH88" s="1">
        <v>1.0646</v>
      </c>
      <c r="AI88" s="1">
        <v>0.80920000000000003</v>
      </c>
      <c r="AJ88" s="20" t="s">
        <v>148</v>
      </c>
      <c r="AK88" s="1">
        <f t="shared" si="25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136</v>
      </c>
      <c r="B89" s="1" t="s">
        <v>39</v>
      </c>
      <c r="C89" s="1">
        <v>59.639000000000003</v>
      </c>
      <c r="D89" s="1">
        <v>52.530999999999999</v>
      </c>
      <c r="E89" s="1">
        <v>43.485999999999997</v>
      </c>
      <c r="F89" s="1">
        <v>44.914999999999999</v>
      </c>
      <c r="G89" s="8">
        <v>1</v>
      </c>
      <c r="H89" s="1">
        <v>50</v>
      </c>
      <c r="I89" s="1" t="str">
        <f>VLOOKUP(A89,[1]Sheet!$A:$I,9,0)</f>
        <v>матрица</v>
      </c>
      <c r="J89" s="1"/>
      <c r="K89" s="1">
        <v>43.6</v>
      </c>
      <c r="L89" s="1">
        <f t="shared" si="19"/>
        <v>-0.11400000000000432</v>
      </c>
      <c r="M89" s="1">
        <f t="shared" si="20"/>
        <v>43.485999999999997</v>
      </c>
      <c r="N89" s="1"/>
      <c r="O89" s="1">
        <v>0</v>
      </c>
      <c r="P89" s="1"/>
      <c r="Q89" s="1">
        <v>6.2097999999999871</v>
      </c>
      <c r="R89" s="1">
        <f>IFERROR(VLOOKUP(A89,[2]Sheet!$A:$D,4,0),0)</f>
        <v>0</v>
      </c>
      <c r="S89" s="1">
        <f t="shared" si="21"/>
        <v>8.6971999999999987</v>
      </c>
      <c r="T89" s="5">
        <f t="shared" si="26"/>
        <v>44.544400000000003</v>
      </c>
      <c r="U89" s="5">
        <f t="shared" si="23"/>
        <v>44.544400000000003</v>
      </c>
      <c r="V89" s="5"/>
      <c r="W89" s="1"/>
      <c r="X89" s="1">
        <f t="shared" si="24"/>
        <v>11</v>
      </c>
      <c r="Y89" s="1">
        <f t="shared" si="22"/>
        <v>5.8783056615922362</v>
      </c>
      <c r="Z89" s="1">
        <v>7.1197999999999997</v>
      </c>
      <c r="AA89" s="1">
        <v>7.6632000000000007</v>
      </c>
      <c r="AB89" s="1">
        <v>8.7848000000000006</v>
      </c>
      <c r="AC89" s="1">
        <v>7.5718000000000014</v>
      </c>
      <c r="AD89" s="1">
        <v>9.2303999999999995</v>
      </c>
      <c r="AE89" s="1">
        <v>8.7050000000000001</v>
      </c>
      <c r="AF89" s="1">
        <v>7.3334000000000001</v>
      </c>
      <c r="AG89" s="1">
        <v>8.4169999999999998</v>
      </c>
      <c r="AH89" s="1">
        <v>10.3742</v>
      </c>
      <c r="AI89" s="1">
        <v>7.6686000000000014</v>
      </c>
      <c r="AJ89" s="1"/>
      <c r="AK89" s="1">
        <f t="shared" si="25"/>
        <v>45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137</v>
      </c>
      <c r="B90" s="11" t="s">
        <v>44</v>
      </c>
      <c r="C90" s="11">
        <v>31</v>
      </c>
      <c r="D90" s="11">
        <v>24</v>
      </c>
      <c r="E90" s="11">
        <v>9</v>
      </c>
      <c r="F90" s="11">
        <v>34</v>
      </c>
      <c r="G90" s="12">
        <v>0</v>
      </c>
      <c r="H90" s="11">
        <v>40</v>
      </c>
      <c r="I90" s="11" t="str">
        <f>VLOOKUP(A90,[1]Sheet!$A:$I,9,0)</f>
        <v>не в матрице</v>
      </c>
      <c r="J90" s="11"/>
      <c r="K90" s="11">
        <v>9</v>
      </c>
      <c r="L90" s="11">
        <f t="shared" si="19"/>
        <v>0</v>
      </c>
      <c r="M90" s="11">
        <f t="shared" si="20"/>
        <v>9</v>
      </c>
      <c r="N90" s="11"/>
      <c r="O90" s="11">
        <v>0</v>
      </c>
      <c r="P90" s="11"/>
      <c r="Q90" s="11">
        <v>0</v>
      </c>
      <c r="R90" s="1">
        <f>IFERROR(VLOOKUP(A90,[2]Sheet!$A:$D,4,0),0)</f>
        <v>0</v>
      </c>
      <c r="S90" s="11">
        <f t="shared" si="21"/>
        <v>1.8</v>
      </c>
      <c r="T90" s="13"/>
      <c r="U90" s="5">
        <f t="shared" si="23"/>
        <v>0</v>
      </c>
      <c r="V90" s="13"/>
      <c r="W90" s="1"/>
      <c r="X90" s="1">
        <f t="shared" si="24"/>
        <v>18.888888888888889</v>
      </c>
      <c r="Y90" s="11">
        <f t="shared" si="22"/>
        <v>18.888888888888889</v>
      </c>
      <c r="Z90" s="11">
        <v>1.6</v>
      </c>
      <c r="AA90" s="11">
        <v>1.4</v>
      </c>
      <c r="AB90" s="11">
        <v>2.8</v>
      </c>
      <c r="AC90" s="11">
        <v>3.6</v>
      </c>
      <c r="AD90" s="11">
        <v>1.6</v>
      </c>
      <c r="AE90" s="11">
        <v>0.4</v>
      </c>
      <c r="AF90" s="11">
        <v>0.4</v>
      </c>
      <c r="AG90" s="11">
        <v>0.8</v>
      </c>
      <c r="AH90" s="11">
        <v>1.8</v>
      </c>
      <c r="AI90" s="11">
        <v>1.4</v>
      </c>
      <c r="AJ90" s="21" t="s">
        <v>147</v>
      </c>
      <c r="AK90" s="1">
        <f t="shared" si="25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138</v>
      </c>
      <c r="B91" s="1" t="s">
        <v>44</v>
      </c>
      <c r="C91" s="1">
        <v>16</v>
      </c>
      <c r="D91" s="1">
        <v>17</v>
      </c>
      <c r="E91" s="1">
        <v>8</v>
      </c>
      <c r="F91" s="1">
        <v>16</v>
      </c>
      <c r="G91" s="8">
        <v>0.3</v>
      </c>
      <c r="H91" s="1">
        <v>40</v>
      </c>
      <c r="I91" s="1" t="str">
        <f>VLOOKUP(A91,[1]Sheet!$A:$I,9,0)</f>
        <v>матрица</v>
      </c>
      <c r="J91" s="1"/>
      <c r="K91" s="1">
        <v>8</v>
      </c>
      <c r="L91" s="1">
        <f t="shared" si="19"/>
        <v>0</v>
      </c>
      <c r="M91" s="1">
        <f t="shared" si="20"/>
        <v>8</v>
      </c>
      <c r="N91" s="1"/>
      <c r="O91" s="1">
        <v>0</v>
      </c>
      <c r="P91" s="1"/>
      <c r="Q91" s="1">
        <v>6</v>
      </c>
      <c r="R91" s="1">
        <f>IFERROR(VLOOKUP(A91,[2]Sheet!$A:$D,4,0),0)</f>
        <v>0</v>
      </c>
      <c r="S91" s="1">
        <f t="shared" si="21"/>
        <v>1.6</v>
      </c>
      <c r="T91" s="5"/>
      <c r="U91" s="5">
        <f t="shared" si="23"/>
        <v>0</v>
      </c>
      <c r="V91" s="5"/>
      <c r="W91" s="1"/>
      <c r="X91" s="1">
        <f t="shared" si="24"/>
        <v>13.75</v>
      </c>
      <c r="Y91" s="1">
        <f t="shared" si="22"/>
        <v>13.75</v>
      </c>
      <c r="Z91" s="1">
        <v>1.8</v>
      </c>
      <c r="AA91" s="1">
        <v>2</v>
      </c>
      <c r="AB91" s="1">
        <v>1</v>
      </c>
      <c r="AC91" s="1">
        <v>2.2000000000000002</v>
      </c>
      <c r="AD91" s="1">
        <v>1.6</v>
      </c>
      <c r="AE91" s="1">
        <v>0.4</v>
      </c>
      <c r="AF91" s="1">
        <v>0.8</v>
      </c>
      <c r="AG91" s="1">
        <v>0.8</v>
      </c>
      <c r="AH91" s="1">
        <v>1.6</v>
      </c>
      <c r="AI91" s="1">
        <v>1.8</v>
      </c>
      <c r="AJ91" s="1"/>
      <c r="AK91" s="1">
        <f t="shared" si="25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9" t="s">
        <v>139</v>
      </c>
      <c r="B92" s="1" t="s">
        <v>44</v>
      </c>
      <c r="C92" s="1">
        <v>42</v>
      </c>
      <c r="D92" s="1">
        <v>11</v>
      </c>
      <c r="E92" s="1">
        <v>4</v>
      </c>
      <c r="F92" s="1">
        <v>25</v>
      </c>
      <c r="G92" s="8">
        <v>0.12</v>
      </c>
      <c r="H92" s="1">
        <v>45</v>
      </c>
      <c r="I92" s="1" t="str">
        <f>VLOOKUP(A92,[1]Sheet!$A:$I,9,0)</f>
        <v>матрица</v>
      </c>
      <c r="J92" s="1"/>
      <c r="K92" s="1">
        <v>5</v>
      </c>
      <c r="L92" s="1">
        <f t="shared" si="19"/>
        <v>-1</v>
      </c>
      <c r="M92" s="1">
        <f t="shared" si="20"/>
        <v>4</v>
      </c>
      <c r="N92" s="1"/>
      <c r="O92" s="1">
        <v>0</v>
      </c>
      <c r="P92" s="1"/>
      <c r="Q92" s="1">
        <v>0</v>
      </c>
      <c r="R92" s="1">
        <f>IFERROR(VLOOKUP(A92,[2]Sheet!$A:$D,4,0),0)</f>
        <v>0</v>
      </c>
      <c r="S92" s="1">
        <f t="shared" si="21"/>
        <v>0.8</v>
      </c>
      <c r="T92" s="5"/>
      <c r="U92" s="5">
        <v>20</v>
      </c>
      <c r="V92" s="5">
        <v>40</v>
      </c>
      <c r="W92" s="1" t="s">
        <v>151</v>
      </c>
      <c r="X92" s="1">
        <f t="shared" si="24"/>
        <v>56.25</v>
      </c>
      <c r="Y92" s="1">
        <f t="shared" si="22"/>
        <v>31.25</v>
      </c>
      <c r="Z92" s="1">
        <v>2.2000000000000002</v>
      </c>
      <c r="AA92" s="1">
        <v>3.6</v>
      </c>
      <c r="AB92" s="1">
        <v>2.2000000000000002</v>
      </c>
      <c r="AC92" s="1">
        <v>4.8</v>
      </c>
      <c r="AD92" s="1">
        <v>3.2</v>
      </c>
      <c r="AE92" s="1">
        <v>0.6</v>
      </c>
      <c r="AF92" s="1">
        <v>0.2</v>
      </c>
      <c r="AG92" s="1">
        <v>0.2</v>
      </c>
      <c r="AH92" s="1">
        <v>0.8</v>
      </c>
      <c r="AI92" s="1">
        <v>0.8</v>
      </c>
      <c r="AJ92" s="20" t="s">
        <v>149</v>
      </c>
      <c r="AK92" s="1">
        <f t="shared" si="25"/>
        <v>2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9" t="s">
        <v>140</v>
      </c>
      <c r="B93" s="14" t="s">
        <v>39</v>
      </c>
      <c r="C93" s="14">
        <v>20.065000000000001</v>
      </c>
      <c r="D93" s="14"/>
      <c r="E93" s="14"/>
      <c r="F93" s="14"/>
      <c r="G93" s="15">
        <v>1</v>
      </c>
      <c r="H93" s="14">
        <v>180</v>
      </c>
      <c r="I93" s="1" t="str">
        <f>VLOOKUP(A93,[1]Sheet!$A:$I,9,0)</f>
        <v>матрица</v>
      </c>
      <c r="J93" s="14"/>
      <c r="K93" s="14"/>
      <c r="L93" s="14">
        <f t="shared" si="19"/>
        <v>0</v>
      </c>
      <c r="M93" s="14">
        <f t="shared" si="20"/>
        <v>0</v>
      </c>
      <c r="N93" s="14"/>
      <c r="O93" s="14">
        <v>0</v>
      </c>
      <c r="P93" s="14"/>
      <c r="Q93" s="14">
        <v>0</v>
      </c>
      <c r="R93" s="1">
        <f>IFERROR(VLOOKUP(A93,[2]Sheet!$A:$D,4,0),0)</f>
        <v>0</v>
      </c>
      <c r="S93" s="14">
        <f t="shared" si="21"/>
        <v>0</v>
      </c>
      <c r="T93" s="16"/>
      <c r="U93" s="5">
        <v>4</v>
      </c>
      <c r="V93" s="16">
        <v>50</v>
      </c>
      <c r="W93" s="14" t="s">
        <v>151</v>
      </c>
      <c r="X93" s="1" t="e">
        <f t="shared" si="24"/>
        <v>#DIV/0!</v>
      </c>
      <c r="Y93" s="14" t="e">
        <f t="shared" si="22"/>
        <v>#DIV/0!</v>
      </c>
      <c r="Z93" s="14">
        <v>0</v>
      </c>
      <c r="AA93" s="14">
        <v>0</v>
      </c>
      <c r="AB93" s="14">
        <v>0.30199999999999999</v>
      </c>
      <c r="AC93" s="14">
        <v>0.30199999999999999</v>
      </c>
      <c r="AD93" s="14">
        <v>0.2248</v>
      </c>
      <c r="AE93" s="14">
        <v>0.2248</v>
      </c>
      <c r="AF93" s="14">
        <v>0</v>
      </c>
      <c r="AG93" s="14">
        <v>0</v>
      </c>
      <c r="AH93" s="14">
        <v>7.3800000000000004E-2</v>
      </c>
      <c r="AI93" s="14">
        <v>7.3800000000000004E-2</v>
      </c>
      <c r="AJ93" s="17" t="s">
        <v>168</v>
      </c>
      <c r="AK93" s="1">
        <f t="shared" si="25"/>
        <v>4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2" t="s">
        <v>152</v>
      </c>
      <c r="B94" s="22" t="s">
        <v>39</v>
      </c>
      <c r="C94" s="22"/>
      <c r="D94" s="22"/>
      <c r="E94" s="22"/>
      <c r="F94" s="22"/>
      <c r="G94" s="23">
        <v>1</v>
      </c>
      <c r="H94" s="22">
        <v>180</v>
      </c>
      <c r="I94" s="22" t="s">
        <v>40</v>
      </c>
      <c r="J94" s="22"/>
      <c r="K94" s="22"/>
      <c r="L94" s="22"/>
      <c r="M94" s="22"/>
      <c r="N94" s="22"/>
      <c r="O94" s="22"/>
      <c r="P94" s="22"/>
      <c r="Q94" s="22"/>
      <c r="R94" s="1">
        <f>IFERROR(VLOOKUP(A94,[2]Sheet!$A:$D,4,0),0)</f>
        <v>0</v>
      </c>
      <c r="S94" s="22">
        <f t="shared" si="21"/>
        <v>0</v>
      </c>
      <c r="T94" s="24"/>
      <c r="U94" s="5">
        <f>V94</f>
        <v>50</v>
      </c>
      <c r="V94" s="24">
        <v>50</v>
      </c>
      <c r="W94" s="22" t="s">
        <v>151</v>
      </c>
      <c r="X94" s="1" t="e">
        <f t="shared" si="24"/>
        <v>#DIV/0!</v>
      </c>
      <c r="Y94" s="22" t="e">
        <f t="shared" ref="Y94:Y104" si="27">(F94+P94+Q94)/S94</f>
        <v>#DIV/0!</v>
      </c>
      <c r="Z94" s="22">
        <v>0</v>
      </c>
      <c r="AA94" s="22">
        <v>0</v>
      </c>
      <c r="AB94" s="22">
        <v>0.30199999999999999</v>
      </c>
      <c r="AC94" s="22">
        <v>0.30199999999999999</v>
      </c>
      <c r="AD94" s="22">
        <v>0.2248</v>
      </c>
      <c r="AE94" s="22">
        <v>0.2248</v>
      </c>
      <c r="AF94" s="22">
        <v>0</v>
      </c>
      <c r="AG94" s="22">
        <v>0</v>
      </c>
      <c r="AH94" s="22">
        <v>7.3800000000000004E-2</v>
      </c>
      <c r="AI94" s="22">
        <v>7.3800000000000004E-2</v>
      </c>
      <c r="AJ94" s="22" t="s">
        <v>160</v>
      </c>
      <c r="AK94" s="1">
        <f t="shared" si="25"/>
        <v>50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2" t="s">
        <v>153</v>
      </c>
      <c r="B95" s="22" t="s">
        <v>39</v>
      </c>
      <c r="C95" s="22"/>
      <c r="D95" s="22"/>
      <c r="E95" s="22"/>
      <c r="F95" s="22"/>
      <c r="G95" s="23">
        <v>1</v>
      </c>
      <c r="H95" s="22">
        <v>180</v>
      </c>
      <c r="I95" s="22" t="s">
        <v>40</v>
      </c>
      <c r="J95" s="22"/>
      <c r="K95" s="22"/>
      <c r="L95" s="22"/>
      <c r="M95" s="22"/>
      <c r="N95" s="22"/>
      <c r="O95" s="22"/>
      <c r="P95" s="22"/>
      <c r="Q95" s="22"/>
      <c r="R95" s="1">
        <f>IFERROR(VLOOKUP(A95,[2]Sheet!$A:$D,4,0),0)</f>
        <v>0</v>
      </c>
      <c r="S95" s="22">
        <f t="shared" si="21"/>
        <v>0</v>
      </c>
      <c r="T95" s="24"/>
      <c r="U95" s="5">
        <f t="shared" ref="U95:U101" si="28">V95</f>
        <v>50</v>
      </c>
      <c r="V95" s="24">
        <v>50</v>
      </c>
      <c r="W95" s="22" t="s">
        <v>151</v>
      </c>
      <c r="X95" s="1" t="e">
        <f t="shared" si="24"/>
        <v>#DIV/0!</v>
      </c>
      <c r="Y95" s="22" t="e">
        <f t="shared" si="27"/>
        <v>#DIV/0!</v>
      </c>
      <c r="Z95" s="22">
        <v>0</v>
      </c>
      <c r="AA95" s="22">
        <v>0</v>
      </c>
      <c r="AB95" s="22">
        <v>0.30199999999999999</v>
      </c>
      <c r="AC95" s="22">
        <v>0.30199999999999999</v>
      </c>
      <c r="AD95" s="22">
        <v>0.2248</v>
      </c>
      <c r="AE95" s="22">
        <v>0.2248</v>
      </c>
      <c r="AF95" s="22">
        <v>0</v>
      </c>
      <c r="AG95" s="22">
        <v>0</v>
      </c>
      <c r="AH95" s="22">
        <v>7.3800000000000004E-2</v>
      </c>
      <c r="AI95" s="22">
        <v>7.3800000000000004E-2</v>
      </c>
      <c r="AJ95" s="22" t="s">
        <v>160</v>
      </c>
      <c r="AK95" s="1">
        <f t="shared" si="25"/>
        <v>50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2" t="s">
        <v>154</v>
      </c>
      <c r="B96" s="22" t="s">
        <v>44</v>
      </c>
      <c r="C96" s="22"/>
      <c r="D96" s="22"/>
      <c r="E96" s="22"/>
      <c r="F96" s="22"/>
      <c r="G96" s="23">
        <v>7.0000000000000007E-2</v>
      </c>
      <c r="H96" s="22">
        <v>90</v>
      </c>
      <c r="I96" s="22" t="s">
        <v>40</v>
      </c>
      <c r="J96" s="22"/>
      <c r="K96" s="22"/>
      <c r="L96" s="22"/>
      <c r="M96" s="22"/>
      <c r="N96" s="22"/>
      <c r="O96" s="22"/>
      <c r="P96" s="22"/>
      <c r="Q96" s="22"/>
      <c r="R96" s="1">
        <f>IFERROR(VLOOKUP(A96,[2]Sheet!$A:$D,4,0),0)</f>
        <v>0</v>
      </c>
      <c r="S96" s="22">
        <f t="shared" si="21"/>
        <v>0</v>
      </c>
      <c r="T96" s="24"/>
      <c r="U96" s="5">
        <f t="shared" si="28"/>
        <v>70</v>
      </c>
      <c r="V96" s="24">
        <v>70</v>
      </c>
      <c r="W96" s="22" t="s">
        <v>151</v>
      </c>
      <c r="X96" s="1" t="e">
        <f t="shared" si="24"/>
        <v>#DIV/0!</v>
      </c>
      <c r="Y96" s="22" t="e">
        <f t="shared" si="27"/>
        <v>#DIV/0!</v>
      </c>
      <c r="Z96" s="22">
        <v>0</v>
      </c>
      <c r="AA96" s="22">
        <v>0</v>
      </c>
      <c r="AB96" s="22">
        <v>0.30199999999999999</v>
      </c>
      <c r="AC96" s="22">
        <v>0.30199999999999999</v>
      </c>
      <c r="AD96" s="22">
        <v>0.2248</v>
      </c>
      <c r="AE96" s="22">
        <v>0.2248</v>
      </c>
      <c r="AF96" s="22">
        <v>0</v>
      </c>
      <c r="AG96" s="22">
        <v>0</v>
      </c>
      <c r="AH96" s="22">
        <v>7.3800000000000004E-2</v>
      </c>
      <c r="AI96" s="22">
        <v>7.3800000000000004E-2</v>
      </c>
      <c r="AJ96" s="22" t="s">
        <v>160</v>
      </c>
      <c r="AK96" s="1">
        <f t="shared" si="25"/>
        <v>5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2" t="s">
        <v>155</v>
      </c>
      <c r="B97" s="22" t="s">
        <v>44</v>
      </c>
      <c r="C97" s="22"/>
      <c r="D97" s="22"/>
      <c r="E97" s="22"/>
      <c r="F97" s="22"/>
      <c r="G97" s="23">
        <v>0.05</v>
      </c>
      <c r="H97" s="22">
        <v>90</v>
      </c>
      <c r="I97" s="22" t="s">
        <v>40</v>
      </c>
      <c r="J97" s="22"/>
      <c r="K97" s="22"/>
      <c r="L97" s="22"/>
      <c r="M97" s="22"/>
      <c r="N97" s="22"/>
      <c r="O97" s="22"/>
      <c r="P97" s="22"/>
      <c r="Q97" s="22"/>
      <c r="R97" s="1">
        <f>IFERROR(VLOOKUP(A97,[2]Sheet!$A:$D,4,0),0)</f>
        <v>0</v>
      </c>
      <c r="S97" s="22">
        <f t="shared" si="21"/>
        <v>0</v>
      </c>
      <c r="T97" s="24"/>
      <c r="U97" s="5">
        <f t="shared" si="28"/>
        <v>50</v>
      </c>
      <c r="V97" s="24">
        <v>50</v>
      </c>
      <c r="W97" s="22" t="s">
        <v>151</v>
      </c>
      <c r="X97" s="1" t="e">
        <f t="shared" si="24"/>
        <v>#DIV/0!</v>
      </c>
      <c r="Y97" s="22" t="e">
        <f t="shared" si="27"/>
        <v>#DIV/0!</v>
      </c>
      <c r="Z97" s="22">
        <v>0</v>
      </c>
      <c r="AA97" s="22">
        <v>0</v>
      </c>
      <c r="AB97" s="22">
        <v>0.30199999999999999</v>
      </c>
      <c r="AC97" s="22">
        <v>0.30199999999999999</v>
      </c>
      <c r="AD97" s="22">
        <v>0.2248</v>
      </c>
      <c r="AE97" s="22">
        <v>0.2248</v>
      </c>
      <c r="AF97" s="22">
        <v>0</v>
      </c>
      <c r="AG97" s="22">
        <v>0</v>
      </c>
      <c r="AH97" s="22">
        <v>7.3800000000000004E-2</v>
      </c>
      <c r="AI97" s="22">
        <v>7.3800000000000004E-2</v>
      </c>
      <c r="AJ97" s="22" t="s">
        <v>160</v>
      </c>
      <c r="AK97" s="1">
        <f t="shared" si="25"/>
        <v>3</v>
      </c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2" t="s">
        <v>156</v>
      </c>
      <c r="B98" s="22" t="s">
        <v>44</v>
      </c>
      <c r="C98" s="22"/>
      <c r="D98" s="22"/>
      <c r="E98" s="22"/>
      <c r="F98" s="22"/>
      <c r="G98" s="23">
        <v>0.05</v>
      </c>
      <c r="H98" s="22">
        <v>90</v>
      </c>
      <c r="I98" s="22" t="s">
        <v>40</v>
      </c>
      <c r="J98" s="22"/>
      <c r="K98" s="22"/>
      <c r="L98" s="22"/>
      <c r="M98" s="22"/>
      <c r="N98" s="22"/>
      <c r="O98" s="22"/>
      <c r="P98" s="22"/>
      <c r="Q98" s="22"/>
      <c r="R98" s="1">
        <f>IFERROR(VLOOKUP(A98,[2]Sheet!$A:$D,4,0),0)</f>
        <v>0</v>
      </c>
      <c r="S98" s="22">
        <f t="shared" si="21"/>
        <v>0</v>
      </c>
      <c r="T98" s="24"/>
      <c r="U98" s="5">
        <f t="shared" si="28"/>
        <v>50</v>
      </c>
      <c r="V98" s="24">
        <v>50</v>
      </c>
      <c r="W98" s="22" t="s">
        <v>151</v>
      </c>
      <c r="X98" s="1" t="e">
        <f t="shared" si="24"/>
        <v>#DIV/0!</v>
      </c>
      <c r="Y98" s="22" t="e">
        <f t="shared" si="27"/>
        <v>#DIV/0!</v>
      </c>
      <c r="Z98" s="22">
        <v>0</v>
      </c>
      <c r="AA98" s="22">
        <v>0</v>
      </c>
      <c r="AB98" s="22">
        <v>0.30199999999999999</v>
      </c>
      <c r="AC98" s="22">
        <v>0.30199999999999999</v>
      </c>
      <c r="AD98" s="22">
        <v>0.2248</v>
      </c>
      <c r="AE98" s="22">
        <v>0.2248</v>
      </c>
      <c r="AF98" s="22">
        <v>0</v>
      </c>
      <c r="AG98" s="22">
        <v>0</v>
      </c>
      <c r="AH98" s="22">
        <v>7.3800000000000004E-2</v>
      </c>
      <c r="AI98" s="22">
        <v>7.3800000000000004E-2</v>
      </c>
      <c r="AJ98" s="22" t="s">
        <v>160</v>
      </c>
      <c r="AK98" s="1">
        <f t="shared" si="25"/>
        <v>3</v>
      </c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22" t="s">
        <v>157</v>
      </c>
      <c r="B99" s="22" t="s">
        <v>44</v>
      </c>
      <c r="C99" s="22"/>
      <c r="D99" s="22"/>
      <c r="E99" s="22"/>
      <c r="F99" s="22"/>
      <c r="G99" s="23">
        <v>0.1</v>
      </c>
      <c r="H99" s="22">
        <v>730</v>
      </c>
      <c r="I99" s="22" t="s">
        <v>40</v>
      </c>
      <c r="J99" s="22"/>
      <c r="K99" s="22"/>
      <c r="L99" s="22"/>
      <c r="M99" s="22"/>
      <c r="N99" s="22"/>
      <c r="O99" s="22"/>
      <c r="P99" s="22"/>
      <c r="Q99" s="22"/>
      <c r="R99" s="1">
        <f>IFERROR(VLOOKUP(A99,[2]Sheet!$A:$D,4,0),0)</f>
        <v>0</v>
      </c>
      <c r="S99" s="22">
        <f t="shared" si="21"/>
        <v>0</v>
      </c>
      <c r="T99" s="24"/>
      <c r="U99" s="5">
        <f t="shared" si="28"/>
        <v>100</v>
      </c>
      <c r="V99" s="24">
        <v>100</v>
      </c>
      <c r="W99" s="22" t="s">
        <v>151</v>
      </c>
      <c r="X99" s="1" t="e">
        <f t="shared" si="24"/>
        <v>#DIV/0!</v>
      </c>
      <c r="Y99" s="22" t="e">
        <f t="shared" si="27"/>
        <v>#DIV/0!</v>
      </c>
      <c r="Z99" s="22">
        <v>0</v>
      </c>
      <c r="AA99" s="22">
        <v>0</v>
      </c>
      <c r="AB99" s="22">
        <v>0.30199999999999999</v>
      </c>
      <c r="AC99" s="22">
        <v>0.30199999999999999</v>
      </c>
      <c r="AD99" s="22">
        <v>0.2248</v>
      </c>
      <c r="AE99" s="22">
        <v>0.2248</v>
      </c>
      <c r="AF99" s="22">
        <v>0</v>
      </c>
      <c r="AG99" s="22">
        <v>0</v>
      </c>
      <c r="AH99" s="22">
        <v>7.3800000000000004E-2</v>
      </c>
      <c r="AI99" s="22">
        <v>7.3800000000000004E-2</v>
      </c>
      <c r="AJ99" s="22" t="s">
        <v>160</v>
      </c>
      <c r="AK99" s="1">
        <f t="shared" si="25"/>
        <v>10</v>
      </c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22" t="s">
        <v>158</v>
      </c>
      <c r="B100" s="22" t="s">
        <v>44</v>
      </c>
      <c r="C100" s="22"/>
      <c r="D100" s="22"/>
      <c r="E100" s="22"/>
      <c r="F100" s="22"/>
      <c r="G100" s="23">
        <v>0.1</v>
      </c>
      <c r="H100" s="22">
        <v>730</v>
      </c>
      <c r="I100" s="22" t="s">
        <v>40</v>
      </c>
      <c r="J100" s="22"/>
      <c r="K100" s="22"/>
      <c r="L100" s="22"/>
      <c r="M100" s="22"/>
      <c r="N100" s="22"/>
      <c r="O100" s="22"/>
      <c r="P100" s="22"/>
      <c r="Q100" s="22"/>
      <c r="R100" s="1">
        <f>IFERROR(VLOOKUP(A100,[2]Sheet!$A:$D,4,0),0)</f>
        <v>0</v>
      </c>
      <c r="S100" s="22">
        <f t="shared" si="21"/>
        <v>0</v>
      </c>
      <c r="T100" s="24"/>
      <c r="U100" s="5">
        <f t="shared" si="28"/>
        <v>100</v>
      </c>
      <c r="V100" s="24">
        <v>100</v>
      </c>
      <c r="W100" s="22" t="s">
        <v>151</v>
      </c>
      <c r="X100" s="1" t="e">
        <f t="shared" si="24"/>
        <v>#DIV/0!</v>
      </c>
      <c r="Y100" s="22" t="e">
        <f t="shared" si="27"/>
        <v>#DIV/0!</v>
      </c>
      <c r="Z100" s="22">
        <v>0</v>
      </c>
      <c r="AA100" s="22">
        <v>0</v>
      </c>
      <c r="AB100" s="22">
        <v>0.30199999999999999</v>
      </c>
      <c r="AC100" s="22">
        <v>0.30199999999999999</v>
      </c>
      <c r="AD100" s="22">
        <v>0.2248</v>
      </c>
      <c r="AE100" s="22">
        <v>0.2248</v>
      </c>
      <c r="AF100" s="22">
        <v>0</v>
      </c>
      <c r="AG100" s="22">
        <v>0</v>
      </c>
      <c r="AH100" s="22">
        <v>7.3800000000000004E-2</v>
      </c>
      <c r="AI100" s="22">
        <v>7.3800000000000004E-2</v>
      </c>
      <c r="AJ100" s="22" t="s">
        <v>160</v>
      </c>
      <c r="AK100" s="1">
        <f t="shared" si="25"/>
        <v>10</v>
      </c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22" t="s">
        <v>159</v>
      </c>
      <c r="B101" s="22" t="s">
        <v>44</v>
      </c>
      <c r="C101" s="22"/>
      <c r="D101" s="22"/>
      <c r="E101" s="22"/>
      <c r="F101" s="22"/>
      <c r="G101" s="23">
        <v>0.1</v>
      </c>
      <c r="H101" s="22">
        <v>730</v>
      </c>
      <c r="I101" s="22" t="s">
        <v>40</v>
      </c>
      <c r="J101" s="22"/>
      <c r="K101" s="22"/>
      <c r="L101" s="22"/>
      <c r="M101" s="22"/>
      <c r="N101" s="22"/>
      <c r="O101" s="22"/>
      <c r="P101" s="22"/>
      <c r="Q101" s="22"/>
      <c r="R101" s="1">
        <f>IFERROR(VLOOKUP(A101,[2]Sheet!$A:$D,4,0),0)</f>
        <v>0</v>
      </c>
      <c r="S101" s="22">
        <f t="shared" si="21"/>
        <v>0</v>
      </c>
      <c r="T101" s="24"/>
      <c r="U101" s="5">
        <f t="shared" si="28"/>
        <v>100</v>
      </c>
      <c r="V101" s="24">
        <v>100</v>
      </c>
      <c r="W101" s="22" t="s">
        <v>151</v>
      </c>
      <c r="X101" s="1" t="e">
        <f t="shared" si="24"/>
        <v>#DIV/0!</v>
      </c>
      <c r="Y101" s="22" t="e">
        <f t="shared" si="27"/>
        <v>#DIV/0!</v>
      </c>
      <c r="Z101" s="22">
        <v>0</v>
      </c>
      <c r="AA101" s="22">
        <v>0</v>
      </c>
      <c r="AB101" s="22">
        <v>0.30199999999999999</v>
      </c>
      <c r="AC101" s="22">
        <v>0.30199999999999999</v>
      </c>
      <c r="AD101" s="22">
        <v>0.2248</v>
      </c>
      <c r="AE101" s="22">
        <v>0.2248</v>
      </c>
      <c r="AF101" s="22">
        <v>0</v>
      </c>
      <c r="AG101" s="22">
        <v>0</v>
      </c>
      <c r="AH101" s="22">
        <v>7.3800000000000004E-2</v>
      </c>
      <c r="AI101" s="22">
        <v>7.3800000000000004E-2</v>
      </c>
      <c r="AJ101" s="22" t="s">
        <v>160</v>
      </c>
      <c r="AK101" s="1">
        <f t="shared" si="25"/>
        <v>10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4" t="s">
        <v>161</v>
      </c>
      <c r="B102" s="14" t="s">
        <v>44</v>
      </c>
      <c r="C102" s="14"/>
      <c r="D102" s="14"/>
      <c r="E102" s="14"/>
      <c r="F102" s="14"/>
      <c r="G102" s="15">
        <v>5.5E-2</v>
      </c>
      <c r="H102" s="14">
        <v>90</v>
      </c>
      <c r="I102" s="14" t="s">
        <v>40</v>
      </c>
      <c r="J102" s="14"/>
      <c r="K102" s="14"/>
      <c r="L102" s="14"/>
      <c r="M102" s="14"/>
      <c r="N102" s="14"/>
      <c r="O102" s="14"/>
      <c r="P102" s="14"/>
      <c r="Q102" s="14"/>
      <c r="R102" s="1">
        <f>IFERROR(VLOOKUP(A102,[2]Sheet!$A:$D,4,0),0)</f>
        <v>0</v>
      </c>
      <c r="S102" s="14">
        <f t="shared" ref="S102:S104" si="29">M102/5</f>
        <v>0</v>
      </c>
      <c r="T102" s="16"/>
      <c r="U102" s="5">
        <f t="shared" si="23"/>
        <v>0</v>
      </c>
      <c r="V102" s="16"/>
      <c r="W102" s="14"/>
      <c r="X102" s="1" t="e">
        <f t="shared" si="24"/>
        <v>#DIV/0!</v>
      </c>
      <c r="Y102" s="14" t="e">
        <f t="shared" si="27"/>
        <v>#DIV/0!</v>
      </c>
      <c r="Z102" s="14">
        <v>0</v>
      </c>
      <c r="AA102" s="14">
        <v>0</v>
      </c>
      <c r="AB102" s="14">
        <v>0.30199999999999999</v>
      </c>
      <c r="AC102" s="14">
        <v>0.30199999999999999</v>
      </c>
      <c r="AD102" s="14">
        <v>0.2248</v>
      </c>
      <c r="AE102" s="14">
        <v>0.2248</v>
      </c>
      <c r="AF102" s="14">
        <v>0</v>
      </c>
      <c r="AG102" s="14">
        <v>0</v>
      </c>
      <c r="AH102" s="14">
        <v>7.3800000000000004E-2</v>
      </c>
      <c r="AI102" s="14">
        <v>7.3800000000000004E-2</v>
      </c>
      <c r="AJ102" s="14" t="s">
        <v>57</v>
      </c>
      <c r="AK102" s="1">
        <f t="shared" si="25"/>
        <v>0</v>
      </c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4" t="s">
        <v>162</v>
      </c>
      <c r="B103" s="14" t="s">
        <v>44</v>
      </c>
      <c r="C103" s="14"/>
      <c r="D103" s="14"/>
      <c r="E103" s="14"/>
      <c r="F103" s="14"/>
      <c r="G103" s="15">
        <v>7.0000000000000007E-2</v>
      </c>
      <c r="H103" s="14">
        <v>90</v>
      </c>
      <c r="I103" s="14" t="s">
        <v>40</v>
      </c>
      <c r="J103" s="14"/>
      <c r="K103" s="14"/>
      <c r="L103" s="14"/>
      <c r="M103" s="14"/>
      <c r="N103" s="14"/>
      <c r="O103" s="14"/>
      <c r="P103" s="14"/>
      <c r="Q103" s="14"/>
      <c r="R103" s="1">
        <f>IFERROR(VLOOKUP(A103,[2]Sheet!$A:$D,4,0),0)</f>
        <v>0</v>
      </c>
      <c r="S103" s="14">
        <f t="shared" si="29"/>
        <v>0</v>
      </c>
      <c r="T103" s="16"/>
      <c r="U103" s="5">
        <f t="shared" si="23"/>
        <v>0</v>
      </c>
      <c r="V103" s="16"/>
      <c r="W103" s="14"/>
      <c r="X103" s="1" t="e">
        <f t="shared" si="24"/>
        <v>#DIV/0!</v>
      </c>
      <c r="Y103" s="14" t="e">
        <f t="shared" si="27"/>
        <v>#DIV/0!</v>
      </c>
      <c r="Z103" s="14">
        <v>0</v>
      </c>
      <c r="AA103" s="14">
        <v>0</v>
      </c>
      <c r="AB103" s="14">
        <v>0.30199999999999999</v>
      </c>
      <c r="AC103" s="14">
        <v>0.30199999999999999</v>
      </c>
      <c r="AD103" s="14">
        <v>0.2248</v>
      </c>
      <c r="AE103" s="14">
        <v>0.2248</v>
      </c>
      <c r="AF103" s="14">
        <v>0</v>
      </c>
      <c r="AG103" s="14">
        <v>0</v>
      </c>
      <c r="AH103" s="14">
        <v>7.3800000000000004E-2</v>
      </c>
      <c r="AI103" s="14">
        <v>7.3800000000000004E-2</v>
      </c>
      <c r="AJ103" s="14" t="s">
        <v>57</v>
      </c>
      <c r="AK103" s="1">
        <f t="shared" si="25"/>
        <v>0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4" t="s">
        <v>163</v>
      </c>
      <c r="B104" s="14" t="s">
        <v>44</v>
      </c>
      <c r="C104" s="14"/>
      <c r="D104" s="14"/>
      <c r="E104" s="14"/>
      <c r="F104" s="14"/>
      <c r="G104" s="15">
        <v>7.0000000000000007E-2</v>
      </c>
      <c r="H104" s="14">
        <v>90</v>
      </c>
      <c r="I104" s="14" t="s">
        <v>40</v>
      </c>
      <c r="J104" s="14"/>
      <c r="K104" s="14"/>
      <c r="L104" s="14"/>
      <c r="M104" s="14"/>
      <c r="N104" s="14"/>
      <c r="O104" s="14"/>
      <c r="P104" s="14"/>
      <c r="Q104" s="14"/>
      <c r="R104" s="1">
        <f>IFERROR(VLOOKUP(A104,[2]Sheet!$A:$D,4,0),0)</f>
        <v>0</v>
      </c>
      <c r="S104" s="14">
        <f t="shared" si="29"/>
        <v>0</v>
      </c>
      <c r="T104" s="16"/>
      <c r="U104" s="5">
        <f t="shared" si="23"/>
        <v>0</v>
      </c>
      <c r="V104" s="16"/>
      <c r="W104" s="14"/>
      <c r="X104" s="1" t="e">
        <f t="shared" si="24"/>
        <v>#DIV/0!</v>
      </c>
      <c r="Y104" s="14" t="e">
        <f t="shared" si="27"/>
        <v>#DIV/0!</v>
      </c>
      <c r="Z104" s="14">
        <v>0</v>
      </c>
      <c r="AA104" s="14">
        <v>0</v>
      </c>
      <c r="AB104" s="14">
        <v>0.30199999999999999</v>
      </c>
      <c r="AC104" s="14">
        <v>0.30199999999999999</v>
      </c>
      <c r="AD104" s="14">
        <v>0.2248</v>
      </c>
      <c r="AE104" s="14">
        <v>0.2248</v>
      </c>
      <c r="AF104" s="14">
        <v>0</v>
      </c>
      <c r="AG104" s="14">
        <v>0</v>
      </c>
      <c r="AH104" s="14">
        <v>7.3800000000000004E-2</v>
      </c>
      <c r="AI104" s="14">
        <v>7.3800000000000004E-2</v>
      </c>
      <c r="AJ104" s="14" t="s">
        <v>57</v>
      </c>
      <c r="AK104" s="1">
        <f t="shared" si="25"/>
        <v>0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K10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2025-09-23T08:57:17Z</dcterms:created>
  <dcterms:modified xsi:type="dcterms:W3CDTF">2025-09-25T11:16:54Z</dcterms:modified>
</cp:coreProperties>
</file>