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"/>
    </mc:Choice>
  </mc:AlternateContent>
  <xr:revisionPtr revIDLastSave="0" documentId="13_ncr:1_{BC3DDB32-95D6-4F67-8091-B5D5252FE6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Sheet!$A$3:$AJ$110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04" i="1" l="1"/>
  <c r="AJ104" i="1" s="1"/>
  <c r="T105" i="1"/>
  <c r="AJ105" i="1" s="1"/>
  <c r="T106" i="1"/>
  <c r="T107" i="1"/>
  <c r="AJ107" i="1" s="1"/>
  <c r="T108" i="1"/>
  <c r="AJ108" i="1" s="1"/>
  <c r="T109" i="1"/>
  <c r="AJ109" i="1" s="1"/>
  <c r="T110" i="1"/>
  <c r="T103" i="1"/>
  <c r="AJ103" i="1" s="1"/>
  <c r="T11" i="1"/>
  <c r="AJ11" i="1" s="1"/>
  <c r="T14" i="1"/>
  <c r="T15" i="1"/>
  <c r="T18" i="1"/>
  <c r="T20" i="1"/>
  <c r="T25" i="1"/>
  <c r="AJ25" i="1" s="1"/>
  <c r="T28" i="1"/>
  <c r="T29" i="1"/>
  <c r="AJ29" i="1" s="1"/>
  <c r="T33" i="1"/>
  <c r="AJ33" i="1" s="1"/>
  <c r="T34" i="1"/>
  <c r="T38" i="1"/>
  <c r="T43" i="1"/>
  <c r="AJ43" i="1" s="1"/>
  <c r="T48" i="1"/>
  <c r="T49" i="1"/>
  <c r="AJ49" i="1" s="1"/>
  <c r="T50" i="1"/>
  <c r="T54" i="1"/>
  <c r="T55" i="1"/>
  <c r="T56" i="1"/>
  <c r="T58" i="1"/>
  <c r="T63" i="1"/>
  <c r="AJ63" i="1" s="1"/>
  <c r="T65" i="1"/>
  <c r="AJ65" i="1" s="1"/>
  <c r="T66" i="1"/>
  <c r="T67" i="1"/>
  <c r="T68" i="1"/>
  <c r="T69" i="1"/>
  <c r="AJ69" i="1" s="1"/>
  <c r="T70" i="1"/>
  <c r="T71" i="1"/>
  <c r="T72" i="1"/>
  <c r="T73" i="1"/>
  <c r="AJ73" i="1" s="1"/>
  <c r="T76" i="1"/>
  <c r="AJ76" i="1" s="1"/>
  <c r="T77" i="1"/>
  <c r="T82" i="1"/>
  <c r="AJ82" i="1" s="1"/>
  <c r="T83" i="1"/>
  <c r="AJ83" i="1" s="1"/>
  <c r="T84" i="1"/>
  <c r="AJ84" i="1" s="1"/>
  <c r="T85" i="1"/>
  <c r="AJ85" i="1" s="1"/>
  <c r="T86" i="1"/>
  <c r="AJ86" i="1" s="1"/>
  <c r="T87" i="1"/>
  <c r="AJ87" i="1" s="1"/>
  <c r="T89" i="1"/>
  <c r="AJ89" i="1" s="1"/>
  <c r="T91" i="1"/>
  <c r="T92" i="1"/>
  <c r="AJ92" i="1" s="1"/>
  <c r="T93" i="1"/>
  <c r="AJ93" i="1" s="1"/>
  <c r="T94" i="1"/>
  <c r="AJ94" i="1" s="1"/>
  <c r="T95" i="1"/>
  <c r="AJ95" i="1" s="1"/>
  <c r="T96" i="1"/>
  <c r="AJ96" i="1" s="1"/>
  <c r="T97" i="1"/>
  <c r="AJ97" i="1" s="1"/>
  <c r="T99" i="1"/>
  <c r="AJ99" i="1" s="1"/>
  <c r="T100" i="1"/>
  <c r="AJ100" i="1" s="1"/>
  <c r="T101" i="1"/>
  <c r="T102" i="1"/>
  <c r="AJ102" i="1" s="1"/>
  <c r="AJ106" i="1"/>
  <c r="AJ110" i="1"/>
  <c r="AJ15" i="1"/>
  <c r="AJ55" i="1"/>
  <c r="AJ67" i="1"/>
  <c r="AJ71" i="1"/>
  <c r="AJ77" i="1"/>
  <c r="AJ91" i="1"/>
  <c r="AJ101" i="1"/>
  <c r="AJ72" i="1" l="1"/>
  <c r="AJ70" i="1"/>
  <c r="AJ68" i="1"/>
  <c r="AJ66" i="1"/>
  <c r="AJ58" i="1"/>
  <c r="AJ56" i="1"/>
  <c r="AJ54" i="1"/>
  <c r="AJ50" i="1"/>
  <c r="AJ48" i="1"/>
  <c r="AJ38" i="1"/>
  <c r="AJ34" i="1"/>
  <c r="AJ28" i="1"/>
  <c r="AJ20" i="1"/>
  <c r="AJ18" i="1"/>
  <c r="AJ14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1" i="1"/>
  <c r="I78" i="1"/>
  <c r="I77" i="1"/>
  <c r="I76" i="1"/>
  <c r="I75" i="1"/>
  <c r="I74" i="1"/>
  <c r="I73" i="1"/>
  <c r="I72" i="1"/>
  <c r="I71" i="1"/>
  <c r="I70" i="1"/>
  <c r="I69" i="1"/>
  <c r="I68" i="1"/>
  <c r="I67" i="1"/>
  <c r="I64" i="1"/>
  <c r="I62" i="1"/>
  <c r="I61" i="1"/>
  <c r="I60" i="1"/>
  <c r="I59" i="1"/>
  <c r="I57" i="1"/>
  <c r="I56" i="1"/>
  <c r="I55" i="1"/>
  <c r="I54" i="1"/>
  <c r="I53" i="1"/>
  <c r="I52" i="1"/>
  <c r="I51" i="1"/>
  <c r="I49" i="1"/>
  <c r="I48" i="1"/>
  <c r="I47" i="1"/>
  <c r="I45" i="1"/>
  <c r="I44" i="1"/>
  <c r="I42" i="1"/>
  <c r="I41" i="1"/>
  <c r="I40" i="1"/>
  <c r="I39" i="1"/>
  <c r="I38" i="1"/>
  <c r="I37" i="1"/>
  <c r="I36" i="1"/>
  <c r="I34" i="1"/>
  <c r="I32" i="1"/>
  <c r="I31" i="1"/>
  <c r="I30" i="1"/>
  <c r="I29" i="1"/>
  <c r="I28" i="1"/>
  <c r="I27" i="1"/>
  <c r="I26" i="1"/>
  <c r="I24" i="1"/>
  <c r="I23" i="1"/>
  <c r="I22" i="1"/>
  <c r="I21" i="1"/>
  <c r="I20" i="1"/>
  <c r="I19" i="1"/>
  <c r="I18" i="1"/>
  <c r="I17" i="1"/>
  <c r="I15" i="1"/>
  <c r="I13" i="1"/>
  <c r="I12" i="1"/>
  <c r="I11" i="1"/>
  <c r="I10" i="1"/>
  <c r="I9" i="1"/>
  <c r="I8" i="1"/>
  <c r="I7" i="1"/>
  <c r="I6" i="1"/>
  <c r="R103" i="1"/>
  <c r="R104" i="1"/>
  <c r="W104" i="1" s="1"/>
  <c r="R105" i="1"/>
  <c r="R106" i="1"/>
  <c r="W106" i="1" s="1"/>
  <c r="R107" i="1"/>
  <c r="R108" i="1"/>
  <c r="W108" i="1" s="1"/>
  <c r="R109" i="1"/>
  <c r="R110" i="1"/>
  <c r="W110" i="1" s="1"/>
  <c r="X109" i="1" l="1"/>
  <c r="W109" i="1"/>
  <c r="X107" i="1"/>
  <c r="W107" i="1"/>
  <c r="X105" i="1"/>
  <c r="W105" i="1"/>
  <c r="X103" i="1"/>
  <c r="W103" i="1"/>
  <c r="X110" i="1"/>
  <c r="X106" i="1"/>
  <c r="X108" i="1"/>
  <c r="X104" i="1"/>
  <c r="M7" i="1"/>
  <c r="R7" i="1" s="1"/>
  <c r="S7" i="1" s="1"/>
  <c r="T7" i="1" s="1"/>
  <c r="M8" i="1"/>
  <c r="R8" i="1" s="1"/>
  <c r="S8" i="1" s="1"/>
  <c r="T8" i="1" s="1"/>
  <c r="M9" i="1"/>
  <c r="R9" i="1" s="1"/>
  <c r="S9" i="1" s="1"/>
  <c r="T9" i="1" s="1"/>
  <c r="M10" i="1"/>
  <c r="R10" i="1" s="1"/>
  <c r="S10" i="1" s="1"/>
  <c r="T10" i="1" s="1"/>
  <c r="M11" i="1"/>
  <c r="R11" i="1" s="1"/>
  <c r="W11" i="1" s="1"/>
  <c r="M12" i="1"/>
  <c r="R12" i="1" s="1"/>
  <c r="S12" i="1" s="1"/>
  <c r="T12" i="1" s="1"/>
  <c r="M13" i="1"/>
  <c r="R13" i="1" s="1"/>
  <c r="S13" i="1" s="1"/>
  <c r="T13" i="1" s="1"/>
  <c r="M14" i="1"/>
  <c r="R14" i="1" s="1"/>
  <c r="W14" i="1" s="1"/>
  <c r="M15" i="1"/>
  <c r="R15" i="1" s="1"/>
  <c r="W15" i="1" s="1"/>
  <c r="M16" i="1"/>
  <c r="R16" i="1" s="1"/>
  <c r="M17" i="1"/>
  <c r="R17" i="1" s="1"/>
  <c r="M18" i="1"/>
  <c r="R18" i="1" s="1"/>
  <c r="W18" i="1" s="1"/>
  <c r="M19" i="1"/>
  <c r="R19" i="1" s="1"/>
  <c r="M20" i="1"/>
  <c r="R20" i="1" s="1"/>
  <c r="W20" i="1" s="1"/>
  <c r="M21" i="1"/>
  <c r="R21" i="1" s="1"/>
  <c r="M22" i="1"/>
  <c r="R22" i="1" s="1"/>
  <c r="M23" i="1"/>
  <c r="R23" i="1" s="1"/>
  <c r="S23" i="1" s="1"/>
  <c r="T23" i="1" s="1"/>
  <c r="M24" i="1"/>
  <c r="R24" i="1" s="1"/>
  <c r="M25" i="1"/>
  <c r="R25" i="1" s="1"/>
  <c r="W25" i="1" s="1"/>
  <c r="M26" i="1"/>
  <c r="R26" i="1" s="1"/>
  <c r="S26" i="1" s="1"/>
  <c r="T26" i="1" s="1"/>
  <c r="M27" i="1"/>
  <c r="R27" i="1" s="1"/>
  <c r="S27" i="1" s="1"/>
  <c r="T27" i="1" s="1"/>
  <c r="M28" i="1"/>
  <c r="R28" i="1" s="1"/>
  <c r="W28" i="1" s="1"/>
  <c r="M29" i="1"/>
  <c r="R29" i="1" s="1"/>
  <c r="W29" i="1" s="1"/>
  <c r="M30" i="1"/>
  <c r="R30" i="1" s="1"/>
  <c r="S30" i="1" s="1"/>
  <c r="T30" i="1" s="1"/>
  <c r="M31" i="1"/>
  <c r="R31" i="1" s="1"/>
  <c r="S31" i="1" s="1"/>
  <c r="T31" i="1" s="1"/>
  <c r="M32" i="1"/>
  <c r="R32" i="1" s="1"/>
  <c r="S32" i="1" s="1"/>
  <c r="T32" i="1" s="1"/>
  <c r="M33" i="1"/>
  <c r="R33" i="1" s="1"/>
  <c r="W33" i="1" s="1"/>
  <c r="M34" i="1"/>
  <c r="R34" i="1" s="1"/>
  <c r="W34" i="1" s="1"/>
  <c r="M35" i="1"/>
  <c r="R35" i="1" s="1"/>
  <c r="S35" i="1" s="1"/>
  <c r="T35" i="1" s="1"/>
  <c r="M36" i="1"/>
  <c r="R36" i="1" s="1"/>
  <c r="S36" i="1" s="1"/>
  <c r="T36" i="1" s="1"/>
  <c r="M37" i="1"/>
  <c r="R37" i="1" s="1"/>
  <c r="S37" i="1" s="1"/>
  <c r="T37" i="1" s="1"/>
  <c r="M38" i="1"/>
  <c r="R38" i="1" s="1"/>
  <c r="W38" i="1" s="1"/>
  <c r="M39" i="1"/>
  <c r="R39" i="1" s="1"/>
  <c r="S39" i="1" s="1"/>
  <c r="T39" i="1" s="1"/>
  <c r="M40" i="1"/>
  <c r="R40" i="1" s="1"/>
  <c r="S40" i="1" s="1"/>
  <c r="T40" i="1" s="1"/>
  <c r="M41" i="1"/>
  <c r="R41" i="1" s="1"/>
  <c r="S41" i="1" s="1"/>
  <c r="T41" i="1" s="1"/>
  <c r="M42" i="1"/>
  <c r="R42" i="1" s="1"/>
  <c r="S42" i="1" s="1"/>
  <c r="T42" i="1" s="1"/>
  <c r="M43" i="1"/>
  <c r="R43" i="1" s="1"/>
  <c r="W43" i="1" s="1"/>
  <c r="M44" i="1"/>
  <c r="R44" i="1" s="1"/>
  <c r="S44" i="1" s="1"/>
  <c r="T44" i="1" s="1"/>
  <c r="M45" i="1"/>
  <c r="R45" i="1" s="1"/>
  <c r="M46" i="1"/>
  <c r="R46" i="1" s="1"/>
  <c r="S46" i="1" s="1"/>
  <c r="T46" i="1" s="1"/>
  <c r="M47" i="1"/>
  <c r="R47" i="1" s="1"/>
  <c r="S47" i="1" s="1"/>
  <c r="T47" i="1" s="1"/>
  <c r="M48" i="1"/>
  <c r="R48" i="1" s="1"/>
  <c r="W48" i="1" s="1"/>
  <c r="M49" i="1"/>
  <c r="R49" i="1" s="1"/>
  <c r="W49" i="1" s="1"/>
  <c r="M50" i="1"/>
  <c r="R50" i="1" s="1"/>
  <c r="W50" i="1" s="1"/>
  <c r="M51" i="1"/>
  <c r="R51" i="1" s="1"/>
  <c r="S51" i="1" s="1"/>
  <c r="T51" i="1" s="1"/>
  <c r="M52" i="1"/>
  <c r="R52" i="1" s="1"/>
  <c r="S52" i="1" s="1"/>
  <c r="T52" i="1" s="1"/>
  <c r="M53" i="1"/>
  <c r="R53" i="1" s="1"/>
  <c r="S53" i="1" s="1"/>
  <c r="T53" i="1" s="1"/>
  <c r="M54" i="1"/>
  <c r="R54" i="1" s="1"/>
  <c r="W54" i="1" s="1"/>
  <c r="M55" i="1"/>
  <c r="R55" i="1" s="1"/>
  <c r="W55" i="1" s="1"/>
  <c r="M56" i="1"/>
  <c r="R56" i="1" s="1"/>
  <c r="W56" i="1" s="1"/>
  <c r="M57" i="1"/>
  <c r="R57" i="1" s="1"/>
  <c r="S57" i="1" s="1"/>
  <c r="T57" i="1" s="1"/>
  <c r="M58" i="1"/>
  <c r="R58" i="1" s="1"/>
  <c r="W58" i="1" s="1"/>
  <c r="M59" i="1"/>
  <c r="R59" i="1" s="1"/>
  <c r="S59" i="1" s="1"/>
  <c r="T59" i="1" s="1"/>
  <c r="M60" i="1"/>
  <c r="R60" i="1" s="1"/>
  <c r="S60" i="1" s="1"/>
  <c r="T60" i="1" s="1"/>
  <c r="M61" i="1"/>
  <c r="R61" i="1" s="1"/>
  <c r="S61" i="1" s="1"/>
  <c r="T61" i="1" s="1"/>
  <c r="M62" i="1"/>
  <c r="R62" i="1" s="1"/>
  <c r="S62" i="1" s="1"/>
  <c r="T62" i="1" s="1"/>
  <c r="M63" i="1"/>
  <c r="R63" i="1" s="1"/>
  <c r="W63" i="1" s="1"/>
  <c r="M64" i="1"/>
  <c r="R64" i="1" s="1"/>
  <c r="S64" i="1" s="1"/>
  <c r="T64" i="1" s="1"/>
  <c r="M65" i="1"/>
  <c r="R65" i="1" s="1"/>
  <c r="W65" i="1" s="1"/>
  <c r="M66" i="1"/>
  <c r="R66" i="1" s="1"/>
  <c r="W66" i="1" s="1"/>
  <c r="M67" i="1"/>
  <c r="R67" i="1" s="1"/>
  <c r="W67" i="1" s="1"/>
  <c r="M68" i="1"/>
  <c r="R68" i="1" s="1"/>
  <c r="W68" i="1" s="1"/>
  <c r="M69" i="1"/>
  <c r="R69" i="1" s="1"/>
  <c r="W69" i="1" s="1"/>
  <c r="M70" i="1"/>
  <c r="R70" i="1" s="1"/>
  <c r="W70" i="1" s="1"/>
  <c r="M71" i="1"/>
  <c r="R71" i="1" s="1"/>
  <c r="W71" i="1" s="1"/>
  <c r="M72" i="1"/>
  <c r="R72" i="1" s="1"/>
  <c r="W72" i="1" s="1"/>
  <c r="M73" i="1"/>
  <c r="R73" i="1" s="1"/>
  <c r="W73" i="1" s="1"/>
  <c r="M74" i="1"/>
  <c r="R74" i="1" s="1"/>
  <c r="S74" i="1" s="1"/>
  <c r="T74" i="1" s="1"/>
  <c r="M75" i="1"/>
  <c r="R75" i="1" s="1"/>
  <c r="S75" i="1" s="1"/>
  <c r="T75" i="1" s="1"/>
  <c r="M76" i="1"/>
  <c r="R76" i="1" s="1"/>
  <c r="W76" i="1" s="1"/>
  <c r="M77" i="1"/>
  <c r="R77" i="1" s="1"/>
  <c r="W77" i="1" s="1"/>
  <c r="M78" i="1"/>
  <c r="R78" i="1" s="1"/>
  <c r="M79" i="1"/>
  <c r="R79" i="1" s="1"/>
  <c r="M80" i="1"/>
  <c r="R80" i="1" s="1"/>
  <c r="M81" i="1"/>
  <c r="R81" i="1" s="1"/>
  <c r="M82" i="1"/>
  <c r="R82" i="1" s="1"/>
  <c r="W82" i="1" s="1"/>
  <c r="M83" i="1"/>
  <c r="R83" i="1" s="1"/>
  <c r="W83" i="1" s="1"/>
  <c r="M84" i="1"/>
  <c r="R84" i="1" s="1"/>
  <c r="W84" i="1" s="1"/>
  <c r="M85" i="1"/>
  <c r="R85" i="1" s="1"/>
  <c r="W85" i="1" s="1"/>
  <c r="M86" i="1"/>
  <c r="R86" i="1" s="1"/>
  <c r="W86" i="1" s="1"/>
  <c r="M87" i="1"/>
  <c r="R87" i="1" s="1"/>
  <c r="W87" i="1" s="1"/>
  <c r="M88" i="1"/>
  <c r="R88" i="1" s="1"/>
  <c r="S88" i="1" s="1"/>
  <c r="T88" i="1" s="1"/>
  <c r="M89" i="1"/>
  <c r="R89" i="1" s="1"/>
  <c r="W89" i="1" s="1"/>
  <c r="M90" i="1"/>
  <c r="R90" i="1" s="1"/>
  <c r="M91" i="1"/>
  <c r="R91" i="1" s="1"/>
  <c r="W91" i="1" s="1"/>
  <c r="M92" i="1"/>
  <c r="R92" i="1" s="1"/>
  <c r="W92" i="1" s="1"/>
  <c r="M93" i="1"/>
  <c r="R93" i="1" s="1"/>
  <c r="W93" i="1" s="1"/>
  <c r="M94" i="1"/>
  <c r="R94" i="1" s="1"/>
  <c r="W94" i="1" s="1"/>
  <c r="M95" i="1"/>
  <c r="R95" i="1" s="1"/>
  <c r="W95" i="1" s="1"/>
  <c r="M96" i="1"/>
  <c r="R96" i="1" s="1"/>
  <c r="W96" i="1" s="1"/>
  <c r="M97" i="1"/>
  <c r="R97" i="1" s="1"/>
  <c r="W97" i="1" s="1"/>
  <c r="M98" i="1"/>
  <c r="R98" i="1" s="1"/>
  <c r="S98" i="1" s="1"/>
  <c r="T98" i="1" s="1"/>
  <c r="M99" i="1"/>
  <c r="R99" i="1" s="1"/>
  <c r="W99" i="1" s="1"/>
  <c r="M100" i="1"/>
  <c r="R100" i="1" s="1"/>
  <c r="W100" i="1" s="1"/>
  <c r="M101" i="1"/>
  <c r="R101" i="1" s="1"/>
  <c r="W101" i="1" s="1"/>
  <c r="M102" i="1"/>
  <c r="R102" i="1" s="1"/>
  <c r="W102" i="1" s="1"/>
  <c r="M6" i="1"/>
  <c r="R6" i="1" s="1"/>
  <c r="S6" i="1" s="1"/>
  <c r="T6" i="1" s="1"/>
  <c r="S22" i="1" l="1"/>
  <c r="T22" i="1" s="1"/>
  <c r="S79" i="1"/>
  <c r="T79" i="1" s="1"/>
  <c r="S81" i="1"/>
  <c r="T81" i="1" s="1"/>
  <c r="S45" i="1"/>
  <c r="T45" i="1" s="1"/>
  <c r="S21" i="1"/>
  <c r="T21" i="1" s="1"/>
  <c r="S19" i="1"/>
  <c r="T19" i="1" s="1"/>
  <c r="S17" i="1"/>
  <c r="T17" i="1" s="1"/>
  <c r="S90" i="1"/>
  <c r="T90" i="1" s="1"/>
  <c r="S80" i="1"/>
  <c r="T80" i="1" s="1"/>
  <c r="AJ80" i="1" s="1"/>
  <c r="S78" i="1"/>
  <c r="T78" i="1" s="1"/>
  <c r="S24" i="1"/>
  <c r="T24" i="1" s="1"/>
  <c r="S16" i="1"/>
  <c r="T16" i="1" s="1"/>
  <c r="AJ98" i="1"/>
  <c r="W98" i="1"/>
  <c r="AJ88" i="1"/>
  <c r="W88" i="1"/>
  <c r="AJ74" i="1"/>
  <c r="W74" i="1"/>
  <c r="W64" i="1"/>
  <c r="AJ64" i="1"/>
  <c r="W62" i="1"/>
  <c r="AJ62" i="1"/>
  <c r="W60" i="1"/>
  <c r="AJ60" i="1"/>
  <c r="W52" i="1"/>
  <c r="AJ52" i="1"/>
  <c r="W46" i="1"/>
  <c r="AJ46" i="1"/>
  <c r="W44" i="1"/>
  <c r="AJ44" i="1"/>
  <c r="W42" i="1"/>
  <c r="AJ42" i="1"/>
  <c r="W40" i="1"/>
  <c r="AJ40" i="1"/>
  <c r="W36" i="1"/>
  <c r="AJ36" i="1"/>
  <c r="W32" i="1"/>
  <c r="AJ32" i="1"/>
  <c r="W30" i="1"/>
  <c r="AJ30" i="1"/>
  <c r="W26" i="1"/>
  <c r="AJ26" i="1"/>
  <c r="W12" i="1"/>
  <c r="AJ12" i="1"/>
  <c r="W10" i="1"/>
  <c r="AJ10" i="1"/>
  <c r="W8" i="1"/>
  <c r="AJ8" i="1"/>
  <c r="AJ6" i="1"/>
  <c r="W6" i="1"/>
  <c r="W75" i="1"/>
  <c r="AJ75" i="1"/>
  <c r="AJ61" i="1"/>
  <c r="W61" i="1"/>
  <c r="AJ59" i="1"/>
  <c r="W59" i="1"/>
  <c r="AJ57" i="1"/>
  <c r="W57" i="1"/>
  <c r="AJ53" i="1"/>
  <c r="W53" i="1"/>
  <c r="AJ51" i="1"/>
  <c r="W51" i="1"/>
  <c r="AJ47" i="1"/>
  <c r="W47" i="1"/>
  <c r="AJ41" i="1"/>
  <c r="W41" i="1"/>
  <c r="AJ39" i="1"/>
  <c r="W39" i="1"/>
  <c r="AJ37" i="1"/>
  <c r="W37" i="1"/>
  <c r="AJ35" i="1"/>
  <c r="W35" i="1"/>
  <c r="W31" i="1"/>
  <c r="AJ31" i="1"/>
  <c r="AJ27" i="1"/>
  <c r="W27" i="1"/>
  <c r="W23" i="1"/>
  <c r="AJ23" i="1"/>
  <c r="AJ13" i="1"/>
  <c r="W13" i="1"/>
  <c r="AJ9" i="1"/>
  <c r="W9" i="1"/>
  <c r="W7" i="1"/>
  <c r="AJ7" i="1"/>
  <c r="X102" i="1"/>
  <c r="X100" i="1"/>
  <c r="X98" i="1"/>
  <c r="X96" i="1"/>
  <c r="X94" i="1"/>
  <c r="X92" i="1"/>
  <c r="X90" i="1"/>
  <c r="X88" i="1"/>
  <c r="X86" i="1"/>
  <c r="X84" i="1"/>
  <c r="X82" i="1"/>
  <c r="X80" i="1"/>
  <c r="X78" i="1"/>
  <c r="X75" i="1"/>
  <c r="X73" i="1"/>
  <c r="X71" i="1"/>
  <c r="X69" i="1"/>
  <c r="X67" i="1"/>
  <c r="X65" i="1"/>
  <c r="X63" i="1"/>
  <c r="X61" i="1"/>
  <c r="X59" i="1"/>
  <c r="X57" i="1"/>
  <c r="X55" i="1"/>
  <c r="X53" i="1"/>
  <c r="X50" i="1"/>
  <c r="X48" i="1"/>
  <c r="X46" i="1"/>
  <c r="X44" i="1"/>
  <c r="X42" i="1"/>
  <c r="X40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X6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6" i="1"/>
  <c r="X74" i="1"/>
  <c r="X72" i="1"/>
  <c r="X70" i="1"/>
  <c r="X68" i="1"/>
  <c r="X66" i="1"/>
  <c r="X64" i="1"/>
  <c r="X62" i="1"/>
  <c r="X60" i="1"/>
  <c r="X58" i="1"/>
  <c r="X56" i="1"/>
  <c r="X54" i="1"/>
  <c r="X52" i="1"/>
  <c r="X51" i="1"/>
  <c r="X49" i="1"/>
  <c r="X47" i="1"/>
  <c r="X45" i="1"/>
  <c r="X43" i="1"/>
  <c r="X41" i="1"/>
  <c r="X39" i="1"/>
  <c r="X38" i="1"/>
  <c r="X36" i="1"/>
  <c r="X34" i="1"/>
  <c r="X32" i="1"/>
  <c r="X30" i="1"/>
  <c r="X28" i="1"/>
  <c r="X26" i="1"/>
  <c r="X24" i="1"/>
  <c r="X22" i="1"/>
  <c r="X20" i="1"/>
  <c r="X18" i="1"/>
  <c r="X16" i="1"/>
  <c r="X14" i="1"/>
  <c r="X12" i="1"/>
  <c r="X10" i="1"/>
  <c r="X8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AH5" i="1"/>
  <c r="AG5" i="1"/>
  <c r="AF5" i="1"/>
  <c r="AE5" i="1"/>
  <c r="AD5" i="1"/>
  <c r="AC5" i="1"/>
  <c r="AB5" i="1"/>
  <c r="AA5" i="1"/>
  <c r="Z5" i="1"/>
  <c r="Y5" i="1"/>
  <c r="U5" i="1"/>
  <c r="R5" i="1"/>
  <c r="Q5" i="1"/>
  <c r="P5" i="1"/>
  <c r="O5" i="1"/>
  <c r="N5" i="1"/>
  <c r="M5" i="1"/>
  <c r="K5" i="1"/>
  <c r="F5" i="1"/>
  <c r="E5" i="1"/>
  <c r="AJ22" i="1" l="1"/>
  <c r="W22" i="1"/>
  <c r="AJ79" i="1"/>
  <c r="W79" i="1"/>
  <c r="W24" i="1"/>
  <c r="AJ24" i="1"/>
  <c r="W17" i="1"/>
  <c r="AJ17" i="1"/>
  <c r="W21" i="1"/>
  <c r="AJ21" i="1"/>
  <c r="W81" i="1"/>
  <c r="AJ81" i="1"/>
  <c r="W16" i="1"/>
  <c r="T5" i="1"/>
  <c r="AJ16" i="1"/>
  <c r="AJ78" i="1"/>
  <c r="W78" i="1"/>
  <c r="AJ90" i="1"/>
  <c r="W90" i="1"/>
  <c r="W19" i="1"/>
  <c r="AJ19" i="1"/>
  <c r="W45" i="1"/>
  <c r="AJ45" i="1"/>
  <c r="S5" i="1"/>
  <c r="W80" i="1"/>
  <c r="L5" i="1"/>
  <c r="AJ5" i="1" l="1"/>
</calcChain>
</file>

<file path=xl/sharedStrings.xml><?xml version="1.0" encoding="utf-8"?>
<sst xmlns="http://schemas.openxmlformats.org/spreadsheetml/2006/main" count="339" uniqueCount="164">
  <si>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</si>
  <si>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</si>
  <si>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</si>
  <si>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</si>
  <si>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</si>
  <si>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</si>
  <si>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</si>
  <si>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</si>
  <si>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</si>
  <si>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</si>
  <si>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</si>
  <si>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</si>
  <si>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</si>
  <si>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</si>
  <si>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</si>
  <si>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</si>
  <si>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</si>
  <si>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</si>
  <si>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</si>
  <si>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</si>
  <si>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</si>
  <si>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</si>
  <si>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</si>
  <si>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</si>
  <si>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из Донецка</t>
  </si>
  <si>
    <t>20,09,</t>
  </si>
  <si>
    <t>22,09,</t>
  </si>
  <si>
    <t>23,09,</t>
  </si>
  <si>
    <t>18,09,</t>
  </si>
  <si>
    <t>16,09,</t>
  </si>
  <si>
    <t>11,09,</t>
  </si>
  <si>
    <t>09,09,</t>
  </si>
  <si>
    <t>04,09,</t>
  </si>
  <si>
    <t>02,09,</t>
  </si>
  <si>
    <t>28,08,</t>
  </si>
  <si>
    <t>27,08,</t>
  </si>
  <si>
    <t>21,08,</t>
  </si>
  <si>
    <t>20,08,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</si>
  <si>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</si>
  <si>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</si>
  <si>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</si>
  <si>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>Мера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</si>
  <si>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</si>
  <si>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</si>
  <si>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</si>
  <si>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>ВНИМАНИЕ / матрица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</si>
  <si>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</si>
  <si>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</si>
  <si>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>нет потребности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</si>
  <si>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</si>
  <si>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</si>
  <si>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</si>
  <si>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>не в матрице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</si>
  <si>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</si>
  <si>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</si>
  <si>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</si>
  <si>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</si>
  <si>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</si>
  <si>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</si>
  <si>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</si>
  <si>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</si>
  <si>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>ТМА сентябрь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</si>
  <si>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</si>
  <si>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</si>
  <si>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</si>
  <si>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</si>
  <si>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</si>
  <si>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</si>
  <si>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</si>
  <si>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</si>
  <si>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</si>
  <si>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</si>
  <si>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</si>
  <si>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</si>
  <si>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</si>
  <si>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</si>
  <si>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</si>
  <si>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</si>
  <si>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</si>
  <si>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</si>
  <si>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</si>
  <si>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</si>
  <si>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</si>
  <si>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</si>
  <si>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</si>
  <si>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</si>
  <si>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</si>
  <si>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</si>
  <si>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</si>
  <si>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</si>
  <si>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</si>
  <si>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>нет в бланке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</si>
  <si>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</si>
  <si>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</si>
  <si>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</si>
  <si>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</si>
  <si>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</si>
  <si>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</si>
  <si>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>с 07,08,25 заказываем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</si>
  <si>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</si>
  <si>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</si>
  <si>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</si>
  <si>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</si>
  <si>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</si>
  <si>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</si>
  <si>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</si>
  <si>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</si>
  <si>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</si>
  <si>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</si>
  <si>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</si>
  <si>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</si>
  <si>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</si>
  <si>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</si>
  <si>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</si>
  <si>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</si>
  <si>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</si>
  <si>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</si>
  <si>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</si>
  <si>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</si>
  <si>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</si>
  <si>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</si>
  <si>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</si>
  <si>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</si>
  <si>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</si>
  <si>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вывод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</si>
  <si>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</si>
  <si>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</si>
  <si>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</si>
  <si>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>17,09,25 филиал обнулил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</si>
  <si>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</si>
  <si>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</si>
  <si>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</si>
  <si>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</si>
  <si>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</si>
  <si>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</si>
  <si>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</si>
  <si>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23,01,25 в уценку 70шт.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</si>
  <si>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</si>
  <si>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</si>
  <si>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</si>
  <si>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</si>
  <si>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</si>
  <si>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</si>
  <si>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Деликатесы с/к "Окорок Хамон Вяленый выдержанный" Фикс.вес 0,055 нарезка ТМ "Стародворье"</t>
  </si>
  <si>
    <t>новинка</t>
  </si>
  <si>
    <t>Сырокопченые колбасы "Сальчичон" Фикс.вес 0,07 нарезка ТМ "Стародворье"</t>
  </si>
  <si>
    <t>Сырокопченые колбасы "Сервелат Ореховый" Фикс.вес 0,07 нарезка ТМ "Стародворье"</t>
  </si>
  <si>
    <t>нужно увеличить продажи!!!</t>
  </si>
  <si>
    <t>С/к колбасы Салями Охотничья Бордо Весовые б/о терм/п 180 Стародворье</t>
  </si>
  <si>
    <t>новинка, приоритет от завода</t>
  </si>
  <si>
    <t>С/к колбасы Княжеская Бордо Весовые б/о терм/п Стародворье</t>
  </si>
  <si>
    <t>Сыровяленые колбасы «Фуэт» Фикс.вес 0,07 нарезка ТМ «Стародворье»</t>
  </si>
  <si>
    <t>Деликатесы с/к «Корейка Вяленая выдержанная» Фикс.вес 0,05 нарезка ТМ «Стародворье»</t>
  </si>
  <si>
    <t>Деликатесы с/к «Окорок Прошутто сыровяленый выдержанный» Фикс.вес 0,055 нарезка ТМ «Стародворье»</t>
  </si>
  <si>
    <t>Паштеты «Печеночный с морковью ГОСТ» Фикс.вес 0,1 ТМ «Стародворье»</t>
  </si>
  <si>
    <t>приоритет от завода, большой срок реализации</t>
  </si>
  <si>
    <t>Паштеты Со сливочным маслом ГОСТ Бордо фикс.вес 0,1 Стародворье</t>
  </si>
  <si>
    <t>Паштеты «Любительский ГОСТ» Фикс.вес 0,1 ТМ «Стародворье»</t>
  </si>
  <si>
    <t xml:space="preserve"> 465  Колбаса Филейная оригинальная ВЕС 0,8кг ТМ Особый рецепт в оболочке полиамид  ПОКОМ</t>
  </si>
  <si>
    <t>ТМА сентябрь_октябрь</t>
  </si>
  <si>
    <t>ТМА октябрь</t>
  </si>
  <si>
    <t>Мера / ТМА сентябрь_октябрь</t>
  </si>
  <si>
    <t>заказ</t>
  </si>
  <si>
    <t>27,09,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</si>
</sst>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0_ ;[Red]\-0.00\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1"/>
    <xf numFmtId="0" fontId="1" fillId="0" borderId="1"/>
  </cellStyleXfs>
  <cellXfs count="31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0" borderId="1" xfId="1" applyNumberFormat="1" applyFill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5" borderId="2" xfId="1" applyNumberFormat="1" applyFill="1" applyBorder="1"/>
    <xf numFmtId="164" fontId="4" fillId="8" borderId="1" xfId="1" applyNumberFormat="1" applyFont="1" applyFill="1"/>
    <xf numFmtId="164" fontId="1" fillId="9" borderId="1" xfId="1" applyNumberFormat="1" applyFill="1"/>
    <xf numFmtId="2" fontId="1" fillId="9" borderId="1" xfId="1" applyNumberFormat="1" applyFill="1"/>
    <xf numFmtId="164" fontId="1" fillId="9" borderId="2" xfId="1" applyNumberFormat="1" applyFill="1" applyBorder="1"/>
    <xf numFmtId="164" fontId="1" fillId="9" borderId="3" xfId="1" applyNumberFormat="1" applyFill="1" applyBorder="1"/>
    <xf numFmtId="164" fontId="5" fillId="9" borderId="1" xfId="1" applyNumberFormat="1" applyFont="1" applyFill="1"/>
    <xf numFmtId="164" fontId="1" fillId="10" borderId="1" xfId="1" applyNumberFormat="1" applyFill="1"/>
    <xf numFmtId="2" fontId="1" fillId="10" borderId="1" xfId="1" applyNumberFormat="1" applyFill="1"/>
    <xf numFmtId="164" fontId="1" fillId="10" borderId="2" xfId="1" applyNumberFormat="1" applyFill="1" applyBorder="1"/>
    <xf numFmtId="0" fontId="0" fillId="0" borderId="1" xfId="0" applyBorder="1"/>
    <xf numFmtId="165" fontId="1" fillId="0" borderId="1" xfId="1" applyNumberFormat="1"/>
    <xf numFmtId="164" fontId="1" fillId="8" borderId="2" xfId="1" applyNumberFormat="1" applyFill="1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23,09,25%20&#1073;&#1088;&#1088;&#1089;&#1095;%20&#1087;&#1086;&#1082;%20&#1082;&#1080;%20&#1086;&#1090;%20&#1057;&#1072;&#1088;&#1072;&#1085;&#1072;%20(&#1089;&#1086;&#1075;&#1083;&#1072;&#1089;&#1086;&#1074;&#1072;&#1083;&#1072;%20&#1050;&#1086;&#1074;&#1072;&#1083;&#1077;&#1085;&#1082;&#1086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">
          <cell r="A3" t="str">
            <v>Номенклатура</v>
          </cell>
          <cell r="B3" t="str">
            <v>Ед. изм.</v>
          </cell>
          <cell r="C3" t="str">
            <v>Начальный остаток</v>
          </cell>
          <cell r="D3" t="str">
            <v>Приход</v>
          </cell>
          <cell r="E3" t="str">
            <v>Расход</v>
          </cell>
          <cell r="F3" t="str">
            <v>Конечный остаток</v>
          </cell>
          <cell r="G3" t="str">
            <v>крат</v>
          </cell>
          <cell r="H3" t="str">
            <v>сроки</v>
          </cell>
          <cell r="I3" t="str">
            <v>метка</v>
          </cell>
        </row>
        <row r="5">
          <cell r="E5">
            <v>9947.5749999999989</v>
          </cell>
          <cell r="F5">
            <v>7583.9859999999971</v>
          </cell>
        </row>
        <row r="6">
          <cell r="A6" t="str">
            <v xml:space="preserve"> 005  Колбаса Докторская ГОСТ, Вязанка вектор,ВЕС. ПОКОМ</v>
          </cell>
          <cell r="B6" t="str">
            <v>кг</v>
          </cell>
          <cell r="C6">
            <v>114.514</v>
          </cell>
          <cell r="D6">
            <v>4.6210000000000004</v>
          </cell>
          <cell r="E6">
            <v>91.778999999999996</v>
          </cell>
          <cell r="F6">
            <v>25.873000000000001</v>
          </cell>
          <cell r="G6">
            <v>1</v>
          </cell>
          <cell r="H6">
            <v>50</v>
          </cell>
          <cell r="I6" t="str">
            <v>матрица</v>
          </cell>
        </row>
        <row r="7">
          <cell r="A7" t="str">
            <v xml:space="preserve"> 016  Сосиски Вязанка Молочные, Вязанка вискофан  ВЕС.ПОКОМ</v>
          </cell>
          <cell r="B7" t="str">
            <v>кг</v>
          </cell>
          <cell r="C7">
            <v>85.084000000000003</v>
          </cell>
          <cell r="D7">
            <v>65.224999999999994</v>
          </cell>
          <cell r="E7">
            <v>74.722999999999999</v>
          </cell>
          <cell r="F7">
            <v>59.335999999999999</v>
          </cell>
          <cell r="G7">
            <v>1</v>
          </cell>
          <cell r="H7">
            <v>45</v>
          </cell>
          <cell r="I7" t="str">
            <v>матрица</v>
          </cell>
        </row>
        <row r="8">
          <cell r="A8" t="str">
            <v xml:space="preserve"> 017  Сосиски Вязанка Сливочные, Вязанка амицел ВЕС.ПОКОМ</v>
          </cell>
          <cell r="B8" t="str">
            <v>кг</v>
          </cell>
          <cell r="C8">
            <v>31.527999999999999</v>
          </cell>
          <cell r="D8">
            <v>73.262</v>
          </cell>
          <cell r="E8">
            <v>43.112000000000002</v>
          </cell>
          <cell r="F8">
            <v>34.393999999999998</v>
          </cell>
          <cell r="G8">
            <v>1</v>
          </cell>
          <cell r="H8">
            <v>45</v>
          </cell>
          <cell r="I8" t="str">
            <v>матрица</v>
          </cell>
        </row>
        <row r="9">
          <cell r="A9" t="str">
            <v xml:space="preserve"> 030  Сосиски Вязанка Молочные, Вязанка вискофан МГС, 0.45кг, ПОКОМ</v>
          </cell>
          <cell r="B9" t="str">
            <v>шт</v>
          </cell>
          <cell r="C9">
            <v>78</v>
          </cell>
          <cell r="D9">
            <v>521</v>
          </cell>
          <cell r="E9">
            <v>113</v>
          </cell>
          <cell r="F9">
            <v>354</v>
          </cell>
          <cell r="G9">
            <v>0.45</v>
          </cell>
          <cell r="H9">
            <v>45</v>
          </cell>
          <cell r="I9" t="str">
            <v>матрица</v>
          </cell>
        </row>
        <row r="10">
          <cell r="A10" t="str">
            <v xml:space="preserve"> 032  Сосиски Вязанка Сливочные, Вязанка амицел МГС, 0.45кг, ПОКОМ</v>
          </cell>
          <cell r="B10" t="str">
            <v>шт</v>
          </cell>
          <cell r="C10">
            <v>294</v>
          </cell>
          <cell r="D10">
            <v>464</v>
          </cell>
          <cell r="E10">
            <v>177</v>
          </cell>
          <cell r="F10">
            <v>336</v>
          </cell>
          <cell r="G10">
            <v>0.45</v>
          </cell>
          <cell r="H10">
            <v>45</v>
          </cell>
          <cell r="I10" t="str">
            <v>матрица</v>
          </cell>
        </row>
        <row r="11">
          <cell r="A11" t="str">
            <v xml:space="preserve"> 047  Кол Баварская, белков.обол. в термоусад. пакете 0.17 кг, ТМ Стародворье  ПОКОМ</v>
          </cell>
          <cell r="B11" t="str">
            <v>шт</v>
          </cell>
          <cell r="C11">
            <v>47</v>
          </cell>
          <cell r="D11">
            <v>15</v>
          </cell>
          <cell r="E11">
            <v>35</v>
          </cell>
          <cell r="F11">
            <v>27</v>
          </cell>
          <cell r="G11">
            <v>0.17</v>
          </cell>
          <cell r="H11">
            <v>180</v>
          </cell>
          <cell r="I11" t="str">
            <v>матрица</v>
          </cell>
        </row>
        <row r="12">
          <cell r="A12" t="str">
            <v xml:space="preserve"> 062  Колбаса Кракушка пряная с сальцем, 0.3кг в/у п/к, БАВАРУШКА ПОКОМ</v>
          </cell>
          <cell r="B12" t="str">
            <v>шт</v>
          </cell>
          <cell r="C12">
            <v>21</v>
          </cell>
          <cell r="D12">
            <v>48</v>
          </cell>
          <cell r="E12">
            <v>33</v>
          </cell>
          <cell r="F12">
            <v>35</v>
          </cell>
          <cell r="G12">
            <v>0.3</v>
          </cell>
          <cell r="H12">
            <v>40</v>
          </cell>
          <cell r="I12" t="str">
            <v>матрица</v>
          </cell>
        </row>
        <row r="13">
          <cell r="A13" t="str">
            <v xml:space="preserve"> 083  Колбаса Швейцарская 0,17 кг., ШТ., сырокопченая   ПОКОМ</v>
          </cell>
          <cell r="B13" t="str">
            <v>шт</v>
          </cell>
          <cell r="C13">
            <v>69</v>
          </cell>
          <cell r="D13">
            <v>31</v>
          </cell>
          <cell r="E13">
            <v>10</v>
          </cell>
          <cell r="F13">
            <v>89</v>
          </cell>
          <cell r="G13">
            <v>0.17</v>
          </cell>
          <cell r="H13">
            <v>180</v>
          </cell>
          <cell r="I13" t="str">
            <v>матрица</v>
          </cell>
        </row>
        <row r="14">
          <cell r="A14" t="str">
            <v xml:space="preserve"> 118  Колбаса Сервелат Филейбургский с филе сочного окорока, в/у 0,35 кг срез, БАВАРУШКА ПОКОМ</v>
          </cell>
          <cell r="B14" t="str">
            <v>шт</v>
          </cell>
          <cell r="C14">
            <v>7</v>
          </cell>
          <cell r="E14">
            <v>4</v>
          </cell>
          <cell r="F14">
            <v>3</v>
          </cell>
          <cell r="G14">
            <v>0</v>
          </cell>
          <cell r="H14">
            <v>50</v>
          </cell>
          <cell r="I14" t="str">
            <v>не в матрице</v>
          </cell>
        </row>
        <row r="15">
          <cell r="A15" t="str">
            <v xml:space="preserve"> 200  Ветчина Дугушка ТМ Стародворье, вектор в/у    ПОКОМ</v>
          </cell>
          <cell r="B15" t="str">
            <v>кг</v>
          </cell>
          <cell r="C15">
            <v>69.710999999999999</v>
          </cell>
          <cell r="D15">
            <v>265.93799999999999</v>
          </cell>
          <cell r="E15">
            <v>123.663</v>
          </cell>
          <cell r="F15">
            <v>204.49600000000001</v>
          </cell>
          <cell r="G15">
            <v>1</v>
          </cell>
          <cell r="H15">
            <v>55</v>
          </cell>
          <cell r="I15" t="str">
            <v>матрица</v>
          </cell>
        </row>
        <row r="16">
          <cell r="A16" t="str">
            <v xml:space="preserve"> 201  Ветчина Нежная ТМ Особый рецепт, (2,5кг), ПОКОМ</v>
          </cell>
          <cell r="B16" t="str">
            <v>кг</v>
          </cell>
          <cell r="C16">
            <v>1031.9949999999999</v>
          </cell>
          <cell r="D16">
            <v>632.88599999999997</v>
          </cell>
          <cell r="E16">
            <v>897.71500000000003</v>
          </cell>
          <cell r="F16">
            <v>662.62400000000002</v>
          </cell>
          <cell r="G16">
            <v>1</v>
          </cell>
          <cell r="H16">
            <v>50</v>
          </cell>
          <cell r="I16" t="str">
            <v>матрица</v>
          </cell>
        </row>
        <row r="17">
          <cell r="A17" t="str">
            <v xml:space="preserve"> 215  Колбаса Докторская ГОСТ Дугушка, ВЕС, ТМ Стародворье ПОКОМ</v>
          </cell>
          <cell r="B17" t="str">
            <v>кг</v>
          </cell>
          <cell r="C17">
            <v>3.6440000000000001</v>
          </cell>
          <cell r="D17">
            <v>31.84</v>
          </cell>
          <cell r="E17">
            <v>7.9640000000000004</v>
          </cell>
          <cell r="F17">
            <v>27.52</v>
          </cell>
          <cell r="G17">
            <v>1</v>
          </cell>
          <cell r="H17">
            <v>60</v>
          </cell>
          <cell r="I17" t="str">
            <v>матрица</v>
          </cell>
        </row>
        <row r="18">
          <cell r="A18" t="str">
            <v xml:space="preserve"> 219  Колбаса Докторская Особая ТМ Особый рецепт, ВЕС  ПОКОМ</v>
          </cell>
          <cell r="B18" t="str">
            <v>кг</v>
          </cell>
          <cell r="C18">
            <v>1006.111</v>
          </cell>
          <cell r="D18">
            <v>101.8</v>
          </cell>
          <cell r="E18">
            <v>535.60299999999995</v>
          </cell>
          <cell r="F18">
            <v>470.05799999999999</v>
          </cell>
          <cell r="G18">
            <v>1</v>
          </cell>
          <cell r="H18">
            <v>60</v>
          </cell>
          <cell r="I18" t="str">
            <v>матрица</v>
          </cell>
        </row>
        <row r="19">
          <cell r="A19" t="str">
            <v xml:space="preserve"> 225  Колбаса Дугушка со шпиком, ВЕС, ТМ Стародворье   ПОКОМ</v>
          </cell>
          <cell r="B19" t="str">
            <v>кг</v>
          </cell>
          <cell r="C19">
            <v>7.0469999999999997</v>
          </cell>
          <cell r="D19">
            <v>26.617000000000001</v>
          </cell>
          <cell r="E19">
            <v>17.690000000000001</v>
          </cell>
          <cell r="F19">
            <v>15.974</v>
          </cell>
          <cell r="G19">
            <v>1</v>
          </cell>
          <cell r="H19">
            <v>60</v>
          </cell>
          <cell r="I19" t="str">
            <v>матрица</v>
          </cell>
        </row>
        <row r="20">
          <cell r="A20" t="str">
            <v xml:space="preserve"> 229  Колбаса Молочная Дугушка, в/у, ВЕС, ТМ Стародворье   ПОКОМ</v>
          </cell>
          <cell r="B20" t="str">
            <v>кг</v>
          </cell>
          <cell r="C20">
            <v>50.341000000000001</v>
          </cell>
          <cell r="D20">
            <v>204.14099999999999</v>
          </cell>
          <cell r="E20">
            <v>125.08199999999999</v>
          </cell>
          <cell r="F20">
            <v>123.205</v>
          </cell>
          <cell r="G20">
            <v>1</v>
          </cell>
          <cell r="H20">
            <v>60</v>
          </cell>
          <cell r="I20" t="str">
            <v>матрица</v>
          </cell>
        </row>
        <row r="21">
          <cell r="A21" t="str">
            <v xml:space="preserve"> 236  Колбаса Рубленая ЗАПЕЧ. Дугушка ТМ Стародворье, вектор, в/к    ПОКОМ</v>
          </cell>
          <cell r="B21" t="str">
            <v>кг</v>
          </cell>
          <cell r="C21">
            <v>21.234000000000002</v>
          </cell>
          <cell r="D21">
            <v>78.834999999999994</v>
          </cell>
          <cell r="E21">
            <v>26.398</v>
          </cell>
          <cell r="F21">
            <v>68.457999999999998</v>
          </cell>
          <cell r="G21">
            <v>1</v>
          </cell>
          <cell r="H21">
            <v>60</v>
          </cell>
          <cell r="I21" t="str">
            <v>матрица</v>
          </cell>
        </row>
        <row r="22">
          <cell r="A22" t="str">
            <v xml:space="preserve"> 239  Колбаса Салями запеч Дугушка, оболочка вектор, ВЕС, ТМ Стародворье  ПОКОМ</v>
          </cell>
          <cell r="B22" t="str">
            <v>кг</v>
          </cell>
          <cell r="C22">
            <v>-8.0000000000000002E-3</v>
          </cell>
          <cell r="D22">
            <v>73.790999999999997</v>
          </cell>
          <cell r="E22">
            <v>24.452999999999999</v>
          </cell>
          <cell r="F22">
            <v>46.72</v>
          </cell>
          <cell r="G22">
            <v>1</v>
          </cell>
          <cell r="H22">
            <v>60</v>
          </cell>
          <cell r="I22" t="str">
            <v>матрица</v>
          </cell>
        </row>
        <row r="23">
          <cell r="A23" t="str">
            <v xml:space="preserve"> 242  Колбаса Сервелат ЗАПЕЧ.Дугушка ТМ Стародворье, вектор, в/к     ПОКОМ</v>
          </cell>
          <cell r="B23" t="str">
            <v>кг</v>
          </cell>
          <cell r="C23">
            <v>35.981999999999999</v>
          </cell>
          <cell r="D23">
            <v>39.494</v>
          </cell>
          <cell r="E23">
            <v>54.542000000000002</v>
          </cell>
          <cell r="F23">
            <v>16.949000000000002</v>
          </cell>
          <cell r="G23">
            <v>1</v>
          </cell>
          <cell r="H23">
            <v>60</v>
          </cell>
          <cell r="I23" t="str">
            <v>матрица</v>
          </cell>
        </row>
        <row r="24">
          <cell r="A24" t="str">
            <v xml:space="preserve"> 247  Сардельки Нежные, ВЕС.  ПОКОМ</v>
          </cell>
          <cell r="B24" t="str">
            <v>кг</v>
          </cell>
          <cell r="G24">
            <v>0</v>
          </cell>
          <cell r="H24">
            <v>30</v>
          </cell>
          <cell r="I24" t="str">
            <v>матрица</v>
          </cell>
        </row>
        <row r="25">
          <cell r="A25" t="str">
            <v xml:space="preserve"> 248  Сардельки Сочные ТМ Особый рецепт,   ПОКОМ</v>
          </cell>
          <cell r="B25" t="str">
            <v>кг</v>
          </cell>
          <cell r="C25">
            <v>88.504999999999995</v>
          </cell>
          <cell r="D25">
            <v>102.139</v>
          </cell>
          <cell r="E25">
            <v>130.95699999999999</v>
          </cell>
          <cell r="F25">
            <v>49.276000000000003</v>
          </cell>
          <cell r="G25">
            <v>1</v>
          </cell>
          <cell r="H25">
            <v>30</v>
          </cell>
          <cell r="I25" t="str">
            <v>матрица</v>
          </cell>
        </row>
        <row r="26">
          <cell r="A26" t="str">
            <v xml:space="preserve"> 250  Сардельки стародворские с говядиной в обол. NDX, ВЕС. ПОКОМ</v>
          </cell>
          <cell r="B26" t="str">
            <v>кг</v>
          </cell>
          <cell r="C26">
            <v>117.248</v>
          </cell>
          <cell r="D26">
            <v>1.321</v>
          </cell>
          <cell r="E26">
            <v>118.72</v>
          </cell>
          <cell r="F26">
            <v>-0.151</v>
          </cell>
          <cell r="G26">
            <v>1</v>
          </cell>
          <cell r="H26">
            <v>30</v>
          </cell>
          <cell r="I26" t="str">
            <v>матрица</v>
          </cell>
        </row>
        <row r="27">
          <cell r="A27" t="str">
            <v xml:space="preserve"> 251  Сосиски Баварские, ВЕС.  ПОКОМ</v>
          </cell>
          <cell r="B27" t="str">
            <v>кг</v>
          </cell>
          <cell r="G27">
            <v>0</v>
          </cell>
          <cell r="H27">
            <v>45</v>
          </cell>
          <cell r="I27" t="str">
            <v>матрица</v>
          </cell>
        </row>
        <row r="28">
          <cell r="A28" t="str">
            <v xml:space="preserve"> 257  Сосиски Молочные оригинальные ТМ Особый рецепт, ВЕС.   ПОКОМ</v>
          </cell>
          <cell r="B28" t="str">
            <v>кг</v>
          </cell>
          <cell r="C28">
            <v>61.246000000000002</v>
          </cell>
          <cell r="E28">
            <v>15.141999999999999</v>
          </cell>
          <cell r="F28">
            <v>45.768000000000001</v>
          </cell>
          <cell r="G28">
            <v>1</v>
          </cell>
          <cell r="H28">
            <v>40</v>
          </cell>
          <cell r="I28" t="str">
            <v>матрица</v>
          </cell>
        </row>
        <row r="29">
          <cell r="A29" t="str">
            <v xml:space="preserve"> 263  Шпикачки Стародворские, ВЕС.  ПОКОМ</v>
          </cell>
          <cell r="B29" t="str">
            <v>кг</v>
          </cell>
          <cell r="C29">
            <v>61.822000000000003</v>
          </cell>
          <cell r="D29">
            <v>62.085999999999999</v>
          </cell>
          <cell r="E29">
            <v>45.688000000000002</v>
          </cell>
          <cell r="F29">
            <v>77</v>
          </cell>
          <cell r="G29">
            <v>1</v>
          </cell>
          <cell r="H29">
            <v>30</v>
          </cell>
          <cell r="I29" t="str">
            <v>матрица</v>
          </cell>
        </row>
        <row r="30">
          <cell r="A30" t="str">
            <v xml:space="preserve"> 265  Колбаса Балыкбургская, ВЕС, ТМ Баварушка  ПОКОМ</v>
          </cell>
          <cell r="B30" t="str">
            <v>кг</v>
          </cell>
          <cell r="C30">
            <v>104.492</v>
          </cell>
          <cell r="E30">
            <v>102.626</v>
          </cell>
          <cell r="F30">
            <v>-1.278</v>
          </cell>
          <cell r="G30">
            <v>1</v>
          </cell>
          <cell r="H30">
            <v>50</v>
          </cell>
          <cell r="I30" t="str">
            <v>матрица</v>
          </cell>
        </row>
        <row r="31">
          <cell r="A31" t="str">
            <v xml:space="preserve"> 267  Колбаса Салями Филейбургская зернистая, оболочка фиброуз, ВЕС, ТМ Баварушка  ПОКОМ</v>
          </cell>
          <cell r="B31" t="str">
            <v>кг</v>
          </cell>
          <cell r="C31">
            <v>35.104999999999997</v>
          </cell>
          <cell r="D31">
            <v>59.392000000000003</v>
          </cell>
          <cell r="E31">
            <v>62.779000000000003</v>
          </cell>
          <cell r="F31">
            <v>29.382999999999999</v>
          </cell>
          <cell r="G31">
            <v>1</v>
          </cell>
          <cell r="H31">
            <v>50</v>
          </cell>
          <cell r="I31" t="str">
            <v>матрица</v>
          </cell>
        </row>
        <row r="32">
          <cell r="A32" t="str">
            <v xml:space="preserve"> 273  Сосиски Сочинки с сочной грудинкой, МГС 0.4кг,   ПОКОМ</v>
          </cell>
          <cell r="B32" t="str">
            <v>шт</v>
          </cell>
          <cell r="C32">
            <v>422</v>
          </cell>
          <cell r="D32">
            <v>128</v>
          </cell>
          <cell r="E32">
            <v>530</v>
          </cell>
          <cell r="F32">
            <v>3</v>
          </cell>
          <cell r="G32">
            <v>0.4</v>
          </cell>
          <cell r="H32">
            <v>45</v>
          </cell>
          <cell r="I32" t="str">
            <v>ВНИМАНИЕ / матрица</v>
          </cell>
        </row>
        <row r="33">
          <cell r="A33" t="str">
            <v xml:space="preserve"> 276  Колбаса Сливушка ТМ Вязанка в оболочке полиамид 0,45 кг  ПОКОМ</v>
          </cell>
          <cell r="B33" t="str">
            <v>шт</v>
          </cell>
          <cell r="C33">
            <v>188</v>
          </cell>
          <cell r="D33">
            <v>24</v>
          </cell>
          <cell r="E33">
            <v>41</v>
          </cell>
          <cell r="F33">
            <v>134</v>
          </cell>
          <cell r="G33">
            <v>0.45</v>
          </cell>
          <cell r="H33">
            <v>50</v>
          </cell>
          <cell r="I33" t="str">
            <v>матрица</v>
          </cell>
        </row>
        <row r="34">
          <cell r="A34" t="str">
            <v xml:space="preserve"> 278  Сосиски Сочинки с сочным окороком, МГС 0.4кг,   ПОКОМ</v>
          </cell>
          <cell r="B34" t="str">
            <v>шт</v>
          </cell>
          <cell r="C34">
            <v>413</v>
          </cell>
          <cell r="D34">
            <v>221</v>
          </cell>
          <cell r="E34">
            <v>397</v>
          </cell>
          <cell r="F34">
            <v>218</v>
          </cell>
          <cell r="G34">
            <v>0.4</v>
          </cell>
          <cell r="H34">
            <v>45</v>
          </cell>
          <cell r="I34" t="str">
            <v>матрица</v>
          </cell>
        </row>
        <row r="35">
          <cell r="A35" t="str">
            <v xml:space="preserve"> 283  Сосиски Сочинки, ВЕС, ТМ Стародворье ПОКОМ</v>
          </cell>
          <cell r="B35" t="str">
            <v>кг</v>
          </cell>
          <cell r="C35">
            <v>11.898</v>
          </cell>
          <cell r="D35">
            <v>26.516999999999999</v>
          </cell>
          <cell r="E35">
            <v>15.042999999999999</v>
          </cell>
          <cell r="F35">
            <v>17.486000000000001</v>
          </cell>
          <cell r="G35">
            <v>1</v>
          </cell>
          <cell r="H35">
            <v>45</v>
          </cell>
          <cell r="I35" t="str">
            <v>матрица</v>
          </cell>
        </row>
        <row r="36">
          <cell r="A36" t="str">
            <v xml:space="preserve"> 284  Сосиски Молокуши миникушай ТМ Вязанка, 0.45кг, ПОКОМ</v>
          </cell>
          <cell r="B36" t="str">
            <v>шт</v>
          </cell>
          <cell r="G36">
            <v>0</v>
          </cell>
          <cell r="H36">
            <v>45</v>
          </cell>
          <cell r="I36" t="str">
            <v>не в матрице</v>
          </cell>
        </row>
        <row r="37">
          <cell r="A37" t="str">
            <v xml:space="preserve"> 296  Колбаса Мясорубская с рубленой грудинкой 0,35кг срез ТМ Стародворье  ПОКОМ</v>
          </cell>
          <cell r="B37" t="str">
            <v>шт</v>
          </cell>
          <cell r="C37">
            <v>49</v>
          </cell>
          <cell r="D37">
            <v>56</v>
          </cell>
          <cell r="E37">
            <v>66</v>
          </cell>
          <cell r="F37">
            <v>27</v>
          </cell>
          <cell r="G37">
            <v>0.35</v>
          </cell>
          <cell r="H37">
            <v>40</v>
          </cell>
          <cell r="I37" t="str">
            <v>матрица</v>
          </cell>
        </row>
        <row r="38">
          <cell r="A38" t="str">
            <v xml:space="preserve"> 297  Колбаса Мясорубская с рубленой грудинкой ВЕС ТМ Стародворье  ПОКОМ</v>
          </cell>
          <cell r="B38" t="str">
            <v>кг</v>
          </cell>
          <cell r="C38">
            <v>60.771000000000001</v>
          </cell>
          <cell r="D38">
            <v>151.648</v>
          </cell>
          <cell r="E38">
            <v>108.65</v>
          </cell>
          <cell r="F38">
            <v>102.324</v>
          </cell>
          <cell r="G38">
            <v>1</v>
          </cell>
          <cell r="H38">
            <v>40</v>
          </cell>
          <cell r="I38" t="str">
            <v>матрица</v>
          </cell>
        </row>
        <row r="39">
          <cell r="A39" t="str">
            <v xml:space="preserve"> 301  Сосиски Сочинки по-баварски с сыром,  0.4кг, ТМ Стародворье  ПОКОМ</v>
          </cell>
          <cell r="B39" t="str">
            <v>шт</v>
          </cell>
          <cell r="C39">
            <v>76</v>
          </cell>
          <cell r="D39">
            <v>122</v>
          </cell>
          <cell r="E39">
            <v>61</v>
          </cell>
          <cell r="F39">
            <v>125</v>
          </cell>
          <cell r="G39">
            <v>0.4</v>
          </cell>
          <cell r="H39">
            <v>40</v>
          </cell>
          <cell r="I39" t="str">
            <v>матрица</v>
          </cell>
        </row>
        <row r="40">
          <cell r="A40" t="str">
            <v xml:space="preserve"> 302  Сосиски Сочинки по-баварски,  0.4кг, ТМ Стародворье  ПОКОМ</v>
          </cell>
          <cell r="B40" t="str">
            <v>шт</v>
          </cell>
          <cell r="C40">
            <v>115</v>
          </cell>
          <cell r="D40">
            <v>356</v>
          </cell>
          <cell r="E40">
            <v>168</v>
          </cell>
          <cell r="F40">
            <v>298</v>
          </cell>
          <cell r="G40">
            <v>0.4</v>
          </cell>
          <cell r="H40">
            <v>45</v>
          </cell>
          <cell r="I40" t="str">
            <v>матрица</v>
          </cell>
        </row>
        <row r="41">
          <cell r="A41" t="str">
            <v xml:space="preserve"> 305  Колбаса Сервелат Мясорубский с мелкорубленным окороком в/у  ТМ Стародворье ВЕС   ПОКОМ</v>
          </cell>
          <cell r="B41" t="str">
            <v>кг</v>
          </cell>
          <cell r="C41">
            <v>144.75899999999999</v>
          </cell>
          <cell r="D41">
            <v>62.076000000000001</v>
          </cell>
          <cell r="E41">
            <v>128.25299999999999</v>
          </cell>
          <cell r="F41">
            <v>72.581999999999994</v>
          </cell>
          <cell r="G41">
            <v>1</v>
          </cell>
          <cell r="H41">
            <v>40</v>
          </cell>
          <cell r="I41" t="str">
            <v>матрица</v>
          </cell>
        </row>
        <row r="42">
          <cell r="A42" t="str">
            <v xml:space="preserve"> 307  Колбаса Сервелат Мясорубский с мелкорубленным окороком 0,35 кг срез ТМ Стародворье   Поком</v>
          </cell>
          <cell r="B42" t="str">
            <v>шт</v>
          </cell>
          <cell r="C42">
            <v>63</v>
          </cell>
          <cell r="D42">
            <v>62</v>
          </cell>
          <cell r="E42">
            <v>72</v>
          </cell>
          <cell r="F42">
            <v>47</v>
          </cell>
          <cell r="G42">
            <v>0.35</v>
          </cell>
          <cell r="H42">
            <v>40</v>
          </cell>
          <cell r="I42" t="str">
            <v>матрица</v>
          </cell>
        </row>
        <row r="43">
          <cell r="A43" t="str">
            <v xml:space="preserve"> 309  Сосиски Сочинки с сыром 0,4 кг ТМ Стародворье  ПОКОМ</v>
          </cell>
          <cell r="B43" t="str">
            <v>шт</v>
          </cell>
          <cell r="C43">
            <v>432</v>
          </cell>
          <cell r="D43">
            <v>105</v>
          </cell>
          <cell r="E43">
            <v>358</v>
          </cell>
          <cell r="F43">
            <v>172</v>
          </cell>
          <cell r="G43">
            <v>0.4</v>
          </cell>
          <cell r="H43">
            <v>40</v>
          </cell>
          <cell r="I43" t="str">
            <v>ВНИМАНИЕ / матрица</v>
          </cell>
        </row>
        <row r="44">
          <cell r="A44" t="str">
            <v xml:space="preserve"> 312  Ветчина Филейская ВЕС ТМ  Вязанка ТС Столичная  ПОКОМ</v>
          </cell>
          <cell r="B44" t="str">
            <v>кг</v>
          </cell>
          <cell r="C44">
            <v>6.7709999999999999</v>
          </cell>
          <cell r="D44">
            <v>159.81</v>
          </cell>
          <cell r="E44">
            <v>46.997</v>
          </cell>
          <cell r="F44">
            <v>88.018000000000001</v>
          </cell>
          <cell r="G44">
            <v>1</v>
          </cell>
          <cell r="H44">
            <v>50</v>
          </cell>
          <cell r="I44" t="str">
            <v>матрица</v>
          </cell>
        </row>
        <row r="45">
          <cell r="A45" t="str">
            <v xml:space="preserve"> 315  Колбаса вареная Молокуша ТМ Вязанка ВЕС, ПОКОМ</v>
          </cell>
          <cell r="B45" t="str">
            <v>кг</v>
          </cell>
          <cell r="C45">
            <v>93.858999999999995</v>
          </cell>
          <cell r="D45">
            <v>96.316000000000003</v>
          </cell>
          <cell r="E45">
            <v>85.477000000000004</v>
          </cell>
          <cell r="F45">
            <v>80.253</v>
          </cell>
          <cell r="G45">
            <v>1</v>
          </cell>
          <cell r="H45">
            <v>50</v>
          </cell>
          <cell r="I45" t="str">
            <v>матрица</v>
          </cell>
        </row>
        <row r="46">
          <cell r="A46" t="str">
            <v xml:space="preserve"> 318  Сосиски Датские ТМ Зареченские, ВЕС  ПОКОМ</v>
          </cell>
          <cell r="B46" t="str">
            <v>кг</v>
          </cell>
          <cell r="C46">
            <v>125.73399999999999</v>
          </cell>
          <cell r="D46">
            <v>9.0990000000000002</v>
          </cell>
          <cell r="E46">
            <v>88.707999999999998</v>
          </cell>
          <cell r="F46">
            <v>46.125</v>
          </cell>
          <cell r="G46">
            <v>1</v>
          </cell>
          <cell r="H46">
            <v>40</v>
          </cell>
          <cell r="I46" t="str">
            <v>матрица</v>
          </cell>
        </row>
        <row r="47">
          <cell r="A47" t="str">
            <v xml:space="preserve"> 322  Колбаса вареная Молокуша 0,45кг ТМ Вязанка  ПОКОМ</v>
          </cell>
          <cell r="B47" t="str">
            <v>шт</v>
          </cell>
          <cell r="C47">
            <v>57</v>
          </cell>
          <cell r="D47">
            <v>71</v>
          </cell>
          <cell r="E47">
            <v>34</v>
          </cell>
          <cell r="F47">
            <v>56</v>
          </cell>
          <cell r="G47">
            <v>0.45</v>
          </cell>
          <cell r="H47">
            <v>50</v>
          </cell>
          <cell r="I47" t="str">
            <v>матрица</v>
          </cell>
        </row>
        <row r="48">
          <cell r="A48" t="str">
            <v xml:space="preserve"> 327  Сосиски Сочинки с сыром ТМ Стародворье, ВЕС ПОКОМ</v>
          </cell>
          <cell r="B48" t="str">
            <v>кг</v>
          </cell>
          <cell r="G48">
            <v>0</v>
          </cell>
          <cell r="H48">
            <v>40</v>
          </cell>
          <cell r="I48" t="str">
            <v>не в матрице</v>
          </cell>
        </row>
        <row r="49">
          <cell r="A49" t="str">
            <v xml:space="preserve"> 328  Сардельки Сочинки Стародворье ТМ  0,4 кг ПОКОМ</v>
          </cell>
          <cell r="B49" t="str">
            <v>шт</v>
          </cell>
          <cell r="C49">
            <v>39</v>
          </cell>
          <cell r="D49">
            <v>18</v>
          </cell>
          <cell r="E49">
            <v>20</v>
          </cell>
          <cell r="F49">
            <v>25</v>
          </cell>
          <cell r="G49">
            <v>0.4</v>
          </cell>
          <cell r="H49">
            <v>40</v>
          </cell>
          <cell r="I49" t="str">
            <v>матрица</v>
          </cell>
        </row>
        <row r="50">
          <cell r="A50" t="str">
            <v xml:space="preserve"> 329  Сардельки Сочинки с сыром Стародворье ТМ, 0,4 кг. ПОКОМ</v>
          </cell>
          <cell r="B50" t="str">
            <v>шт</v>
          </cell>
          <cell r="C50">
            <v>6</v>
          </cell>
          <cell r="D50">
            <v>132</v>
          </cell>
          <cell r="E50">
            <v>16</v>
          </cell>
          <cell r="F50">
            <v>112</v>
          </cell>
          <cell r="G50">
            <v>0.4</v>
          </cell>
          <cell r="H50">
            <v>40</v>
          </cell>
          <cell r="I50" t="str">
            <v>матрица</v>
          </cell>
        </row>
        <row r="51">
          <cell r="A51" t="str">
            <v xml:space="preserve"> 330  Колбаса вареная Филейская ТМ Вязанка ТС Классическая ВЕС  ПОКОМ</v>
          </cell>
          <cell r="B51" t="str">
            <v>кг</v>
          </cell>
          <cell r="G51">
            <v>0</v>
          </cell>
          <cell r="H51">
            <v>50</v>
          </cell>
          <cell r="I51" t="str">
            <v>матрица</v>
          </cell>
        </row>
        <row r="52">
          <cell r="A52" t="str">
            <v xml:space="preserve"> 335  Колбаса Сливушка ТМ Вязанка. ВЕС.  ПОКОМ </v>
          </cell>
          <cell r="B52" t="str">
            <v>кг</v>
          </cell>
          <cell r="C52">
            <v>232.56899999999999</v>
          </cell>
          <cell r="D52">
            <v>6.8390000000000004</v>
          </cell>
          <cell r="E52">
            <v>116.901</v>
          </cell>
          <cell r="F52">
            <v>109.663</v>
          </cell>
          <cell r="G52">
            <v>1</v>
          </cell>
          <cell r="H52">
            <v>50</v>
          </cell>
          <cell r="I52" t="str">
            <v>матрица</v>
          </cell>
        </row>
        <row r="53">
          <cell r="A53" t="str">
            <v xml:space="preserve"> 336  Ветчина Сливушка с индейкой ТМ Вязанка. ВЕС  ПОКОМ</v>
          </cell>
          <cell r="B53" t="str">
            <v>кг</v>
          </cell>
          <cell r="C53">
            <v>-1.3029999999999999</v>
          </cell>
          <cell r="D53">
            <v>57.929000000000002</v>
          </cell>
          <cell r="E53">
            <v>18.504000000000001</v>
          </cell>
          <cell r="F53">
            <v>24.315000000000001</v>
          </cell>
          <cell r="G53">
            <v>1</v>
          </cell>
          <cell r="H53">
            <v>50</v>
          </cell>
          <cell r="I53" t="str">
            <v>матрица</v>
          </cell>
        </row>
        <row r="54">
          <cell r="A54" t="str">
            <v xml:space="preserve"> 339  Колбаса вареная Филейская ТМ Вязанка ТС Классическая, 0,40 кг.  ПОКОМ</v>
          </cell>
          <cell r="B54" t="str">
            <v>шт</v>
          </cell>
          <cell r="C54">
            <v>5</v>
          </cell>
          <cell r="D54">
            <v>169</v>
          </cell>
          <cell r="E54">
            <v>34</v>
          </cell>
          <cell r="F54">
            <v>59</v>
          </cell>
          <cell r="G54">
            <v>0.4</v>
          </cell>
          <cell r="H54">
            <v>50</v>
          </cell>
          <cell r="I54" t="str">
            <v>матрица</v>
          </cell>
        </row>
        <row r="55">
          <cell r="A55" t="str">
            <v xml:space="preserve"> 342 Сосиски Сочинки Молочные ТМ Стародворье 0,4 кг ПОКОМ</v>
          </cell>
          <cell r="B55" t="str">
            <v>шт</v>
          </cell>
          <cell r="C55">
            <v>362</v>
          </cell>
          <cell r="D55">
            <v>384</v>
          </cell>
          <cell r="E55">
            <v>481</v>
          </cell>
          <cell r="F55">
            <v>254</v>
          </cell>
          <cell r="G55">
            <v>0.4</v>
          </cell>
          <cell r="H55">
            <v>40</v>
          </cell>
          <cell r="I55" t="str">
            <v>матрица</v>
          </cell>
        </row>
        <row r="56">
          <cell r="A56" t="str">
            <v xml:space="preserve"> 343 Сосиски Сочинки Сливочные ТМ Стародворье  0,4 кг</v>
          </cell>
          <cell r="B56" t="str">
            <v>шт</v>
          </cell>
          <cell r="C56">
            <v>365</v>
          </cell>
          <cell r="D56">
            <v>63</v>
          </cell>
          <cell r="E56">
            <v>280</v>
          </cell>
          <cell r="F56">
            <v>139</v>
          </cell>
          <cell r="G56">
            <v>0.4</v>
          </cell>
          <cell r="H56">
            <v>40</v>
          </cell>
          <cell r="I56" t="str">
            <v>матрица</v>
          </cell>
        </row>
        <row r="57">
          <cell r="A57" t="str">
            <v xml:space="preserve"> 344  Колбаса Сочинка по-европейски с сочной грудинкой ТМ Стародворье, ВЕС ПОКОМ</v>
          </cell>
          <cell r="B57" t="str">
            <v>кг</v>
          </cell>
          <cell r="C57">
            <v>91.852000000000004</v>
          </cell>
          <cell r="D57">
            <v>203.15299999999999</v>
          </cell>
          <cell r="E57">
            <v>178.63499999999999</v>
          </cell>
          <cell r="F57">
            <v>110.872</v>
          </cell>
          <cell r="G57">
            <v>1</v>
          </cell>
          <cell r="H57">
            <v>40</v>
          </cell>
          <cell r="I57" t="str">
            <v>матрица</v>
          </cell>
        </row>
        <row r="58">
          <cell r="A58" t="str">
            <v xml:space="preserve"> 345  Колбаса Сочинка по-фински с сочным окроком ТМ Стародворье ВЕС ПОКОМ</v>
          </cell>
          <cell r="B58" t="str">
            <v>кг</v>
          </cell>
          <cell r="C58">
            <v>131.87</v>
          </cell>
          <cell r="D58">
            <v>91.774000000000001</v>
          </cell>
          <cell r="E58">
            <v>188.78899999999999</v>
          </cell>
          <cell r="F58">
            <v>29.312000000000001</v>
          </cell>
          <cell r="G58">
            <v>1</v>
          </cell>
          <cell r="H58">
            <v>40</v>
          </cell>
          <cell r="I58" t="str">
            <v>матрица</v>
          </cell>
        </row>
        <row r="59">
          <cell r="A59" t="str">
            <v xml:space="preserve"> 347  Колбаса Сочинка рубленая с сочным окороком ТМ Стародворье ВЕС ПОКОМ</v>
          </cell>
          <cell r="B59" t="str">
            <v>кг</v>
          </cell>
          <cell r="C59">
            <v>196.00899999999999</v>
          </cell>
          <cell r="D59">
            <v>62.295000000000002</v>
          </cell>
          <cell r="E59">
            <v>221.233</v>
          </cell>
          <cell r="F59">
            <v>29.475999999999999</v>
          </cell>
          <cell r="G59">
            <v>1</v>
          </cell>
          <cell r="H59">
            <v>40</v>
          </cell>
          <cell r="I59" t="str">
            <v>матрица</v>
          </cell>
        </row>
        <row r="60">
          <cell r="A60" t="str">
            <v xml:space="preserve"> 364  Сардельки Филейские Вязанка ВЕС NDX ТМ Вязанка  ПОКОМ</v>
          </cell>
          <cell r="B60" t="str">
            <v>кг</v>
          </cell>
          <cell r="G60">
            <v>0</v>
          </cell>
          <cell r="H60">
            <v>30</v>
          </cell>
          <cell r="I60" t="str">
            <v>матрица</v>
          </cell>
        </row>
        <row r="61">
          <cell r="A61" t="str">
            <v xml:space="preserve"> 376  Колбаса Докторская Дугушка 0,6кг ГОСТ ТМ Стародворье  ПОКОМ </v>
          </cell>
          <cell r="B61" t="str">
            <v>шт</v>
          </cell>
          <cell r="G61">
            <v>0</v>
          </cell>
          <cell r="H61">
            <v>60</v>
          </cell>
          <cell r="I61" t="str">
            <v>матрица</v>
          </cell>
        </row>
        <row r="62">
          <cell r="A62" t="str">
            <v xml:space="preserve"> 394 Ветчина Сочинка с сочным окороком ТМ Стародворье полиамид ф/в 0,35 кг  Поком</v>
          </cell>
          <cell r="B62" t="str">
            <v>шт</v>
          </cell>
          <cell r="G62">
            <v>0</v>
          </cell>
          <cell r="H62">
            <v>50</v>
          </cell>
          <cell r="I62" t="str">
            <v>матрица</v>
          </cell>
        </row>
        <row r="63">
          <cell r="A63" t="str">
            <v xml:space="preserve"> 395  Колбаса Докторская ГОСТ ТМ Вязанка в оболочке полиамид 0,37 кг. ПОКОМ</v>
          </cell>
          <cell r="B63" t="str">
            <v>шт</v>
          </cell>
          <cell r="D63">
            <v>165</v>
          </cell>
          <cell r="E63">
            <v>7</v>
          </cell>
          <cell r="F63">
            <v>103</v>
          </cell>
          <cell r="G63">
            <v>0.37</v>
          </cell>
          <cell r="H63">
            <v>50</v>
          </cell>
          <cell r="I63" t="str">
            <v>матрица</v>
          </cell>
        </row>
        <row r="64">
          <cell r="A64" t="str">
            <v xml:space="preserve"> 396  Сардельки Филейские Вязанка ТМ Вязанка в оболочке NDX  0,4 кг. ПОКОМ</v>
          </cell>
          <cell r="B64" t="str">
            <v>шт</v>
          </cell>
          <cell r="G64">
            <v>0</v>
          </cell>
          <cell r="H64">
            <v>30</v>
          </cell>
          <cell r="I64" t="str">
            <v>матрица</v>
          </cell>
        </row>
        <row r="65">
          <cell r="A65" t="str">
            <v xml:space="preserve"> 397  Ветчина Дугушка ТМ Стародворье ТС Дугушка в полиамидной оболочке 0,6 кг. ПОКОМ</v>
          </cell>
          <cell r="B65" t="str">
            <v>шт</v>
          </cell>
          <cell r="G65">
            <v>0</v>
          </cell>
          <cell r="H65">
            <v>55</v>
          </cell>
          <cell r="I65" t="str">
            <v>матрица</v>
          </cell>
        </row>
        <row r="66">
          <cell r="A66" t="str">
            <v xml:space="preserve"> 397 Сосиски Сливочные по-стародворски Бордо Фикс.вес 0,45 П/а мгс Стародворье  Поком</v>
          </cell>
          <cell r="B66" t="str">
            <v>шт</v>
          </cell>
          <cell r="G66">
            <v>0</v>
          </cell>
          <cell r="H66">
            <v>40</v>
          </cell>
          <cell r="I66" t="str">
            <v>матрица</v>
          </cell>
        </row>
        <row r="67">
          <cell r="A67" t="str">
            <v xml:space="preserve"> 408  Ветчина Сливушка с индейкой ТМ Вязанка, 0,4кг  ПОКОМ</v>
          </cell>
          <cell r="B67" t="str">
            <v>шт</v>
          </cell>
          <cell r="D67">
            <v>126</v>
          </cell>
          <cell r="E67">
            <v>15</v>
          </cell>
          <cell r="F67">
            <v>63</v>
          </cell>
          <cell r="G67">
            <v>0.4</v>
          </cell>
          <cell r="H67">
            <v>50</v>
          </cell>
          <cell r="I67" t="str">
            <v>матрица</v>
          </cell>
        </row>
        <row r="68">
          <cell r="A68" t="str">
            <v xml:space="preserve"> 435  Колбаса Молочная Стародворская  с молоком в оболочке полиамид 0,4 кг.ТМ Стародворье ПОКОМ</v>
          </cell>
          <cell r="B68" t="str">
            <v>шт</v>
          </cell>
          <cell r="G68">
            <v>0</v>
          </cell>
          <cell r="H68">
            <v>55</v>
          </cell>
          <cell r="I68" t="str">
            <v>матрица</v>
          </cell>
        </row>
        <row r="69">
          <cell r="A69" t="str">
            <v xml:space="preserve"> 436  Колбаса Молочная стародворская с молоком, ВЕС, ТМ Стародворье  ПОКОМ</v>
          </cell>
          <cell r="B69" t="str">
            <v>кг</v>
          </cell>
          <cell r="G69">
            <v>0</v>
          </cell>
          <cell r="H69">
            <v>55</v>
          </cell>
          <cell r="I69" t="str">
            <v>матрица</v>
          </cell>
        </row>
        <row r="70">
          <cell r="A70" t="str">
            <v xml:space="preserve"> 445  Колбаса Краковюрст ТМ Баварушка рубленая в оболочке черева в в.у 0,2 кг ПОКОМ</v>
          </cell>
          <cell r="B70" t="str">
            <v>шт</v>
          </cell>
          <cell r="G70">
            <v>0</v>
          </cell>
          <cell r="H70">
            <v>40</v>
          </cell>
          <cell r="I70" t="str">
            <v>не в матрице</v>
          </cell>
        </row>
        <row r="71">
          <cell r="A71" t="str">
            <v xml:space="preserve"> 447  Колбаски Краковюрст ТМ Баварушка с изысканными пряностями в оболочке NDX в в.у 0,2 кг. ПОКОМ </v>
          </cell>
          <cell r="B71" t="str">
            <v>шт</v>
          </cell>
          <cell r="C71">
            <v>30</v>
          </cell>
          <cell r="D71">
            <v>18</v>
          </cell>
          <cell r="E71">
            <v>15</v>
          </cell>
          <cell r="F71">
            <v>33</v>
          </cell>
          <cell r="G71">
            <v>0</v>
          </cell>
          <cell r="H71">
            <v>35</v>
          </cell>
          <cell r="I71" t="str">
            <v>не в матрице</v>
          </cell>
        </row>
        <row r="72">
          <cell r="A72" t="str">
            <v xml:space="preserve"> 449  Колбаса Дугушка Стародворская ВЕС ТС Дугушка ПОКОМ</v>
          </cell>
          <cell r="B72" t="str">
            <v>кг</v>
          </cell>
          <cell r="C72">
            <v>62.119</v>
          </cell>
          <cell r="D72">
            <v>27.204000000000001</v>
          </cell>
          <cell r="E72">
            <v>137.238</v>
          </cell>
          <cell r="F72">
            <v>-52.149000000000001</v>
          </cell>
          <cell r="G72">
            <v>1</v>
          </cell>
          <cell r="H72">
            <v>60</v>
          </cell>
          <cell r="I72" t="str">
            <v>матрица</v>
          </cell>
        </row>
        <row r="73">
          <cell r="A73" t="str">
            <v xml:space="preserve"> 452  Колбаса Со шпиком ВЕС большой батон ТМ Особый рецепт  ПОКОМ</v>
          </cell>
          <cell r="B73" t="str">
            <v>кг</v>
          </cell>
          <cell r="C73">
            <v>1040.681</v>
          </cell>
          <cell r="D73">
            <v>117.749</v>
          </cell>
          <cell r="E73">
            <v>789.02599999999995</v>
          </cell>
          <cell r="F73">
            <v>250.12899999999999</v>
          </cell>
          <cell r="G73">
            <v>1</v>
          </cell>
          <cell r="H73">
            <v>60</v>
          </cell>
          <cell r="I73" t="str">
            <v>матрица</v>
          </cell>
        </row>
        <row r="74">
          <cell r="A74" t="str">
            <v xml:space="preserve"> 456  Колбаса Филейная ТМ Особый рецепт ВЕС большой батон  ПОКОМ</v>
          </cell>
          <cell r="B74" t="str">
            <v>кг</v>
          </cell>
          <cell r="C74">
            <v>734.73099999999999</v>
          </cell>
          <cell r="D74">
            <v>123.19</v>
          </cell>
          <cell r="E74">
            <v>439.63299999999998</v>
          </cell>
          <cell r="F74">
            <v>289.50400000000002</v>
          </cell>
          <cell r="G74">
            <v>1</v>
          </cell>
          <cell r="H74">
            <v>60</v>
          </cell>
          <cell r="I74" t="str">
            <v>матрица</v>
          </cell>
        </row>
        <row r="75">
          <cell r="A75" t="str">
            <v xml:space="preserve"> 457  Колбаса Молочная ТМ Особый рецепт ВЕС большой батон  ПОКОМ</v>
          </cell>
          <cell r="B75" t="str">
            <v>кг</v>
          </cell>
          <cell r="C75">
            <v>1076.414</v>
          </cell>
          <cell r="D75">
            <v>927.61900000000003</v>
          </cell>
          <cell r="E75">
            <v>977.13699999999994</v>
          </cell>
          <cell r="F75">
            <v>915.24</v>
          </cell>
          <cell r="G75">
            <v>1</v>
          </cell>
          <cell r="H75">
            <v>60</v>
          </cell>
          <cell r="I75" t="str">
            <v>матрица</v>
          </cell>
        </row>
        <row r="76">
          <cell r="A76" t="str">
            <v xml:space="preserve"> 460  Колбаса Стародворская Традиционная ВЕС ТМ Стародворье в оболочке полиамид. ПОКОМ</v>
          </cell>
          <cell r="B76" t="str">
            <v>кг</v>
          </cell>
          <cell r="C76">
            <v>9.4290000000000003</v>
          </cell>
          <cell r="E76">
            <v>2.7080000000000002</v>
          </cell>
          <cell r="F76">
            <v>5.3419999999999996</v>
          </cell>
          <cell r="G76">
            <v>0</v>
          </cell>
          <cell r="H76">
            <v>55</v>
          </cell>
          <cell r="I76" t="str">
            <v>не в матрице</v>
          </cell>
        </row>
        <row r="77">
          <cell r="A77" t="str">
            <v xml:space="preserve"> 463  Колбаса Молочная Традиционнаяв оболочке полиамид.ТМ Стародворье. ВЕС ПОКОМ</v>
          </cell>
          <cell r="B77" t="str">
            <v>кг</v>
          </cell>
          <cell r="C77">
            <v>16.206</v>
          </cell>
          <cell r="E77">
            <v>5.3680000000000003</v>
          </cell>
          <cell r="F77">
            <v>10.837999999999999</v>
          </cell>
          <cell r="G77">
            <v>0</v>
          </cell>
          <cell r="H77">
            <v>55</v>
          </cell>
          <cell r="I77" t="str">
            <v>не в матрице</v>
          </cell>
        </row>
        <row r="78">
          <cell r="A78" t="str">
            <v xml:space="preserve"> 465  Колбаса Филейная оригинальная ВЕС 0,8кг ТМ Особый рецепт в оболочке полиамид  ПОКОМ</v>
          </cell>
          <cell r="B78" t="str">
            <v>кг</v>
          </cell>
          <cell r="G78">
            <v>0</v>
          </cell>
          <cell r="H78">
            <v>60</v>
          </cell>
          <cell r="I78" t="str">
            <v>матрица</v>
          </cell>
        </row>
        <row r="79">
          <cell r="A79" t="str">
            <v xml:space="preserve"> 490  Колбаса Сервелат Филейский ТМ Вязанка  0,3 кг. срез  ПОКОМ</v>
          </cell>
          <cell r="B79" t="str">
            <v>шт</v>
          </cell>
          <cell r="C79">
            <v>26</v>
          </cell>
          <cell r="D79">
            <v>48</v>
          </cell>
          <cell r="E79">
            <v>4</v>
          </cell>
          <cell r="F79">
            <v>33</v>
          </cell>
          <cell r="G79">
            <v>0</v>
          </cell>
          <cell r="H79">
            <v>40</v>
          </cell>
          <cell r="I79" t="str">
            <v>не в матрице</v>
          </cell>
        </row>
        <row r="80">
          <cell r="A80" t="str">
            <v xml:space="preserve"> 491  Колбаса Филейская Рубленая ТМ Вязанка  0,3 кг. срез.  ПОКОМ</v>
          </cell>
          <cell r="B80" t="str">
            <v>шт</v>
          </cell>
          <cell r="D80">
            <v>66</v>
          </cell>
          <cell r="E80">
            <v>19</v>
          </cell>
          <cell r="F80">
            <v>28</v>
          </cell>
          <cell r="G80">
            <v>0</v>
          </cell>
          <cell r="H80">
            <v>40</v>
          </cell>
          <cell r="I80" t="str">
            <v>не в матрице</v>
          </cell>
        </row>
        <row r="81">
          <cell r="A81" t="str">
            <v xml:space="preserve"> 498  Колбаса Сочинка рубленая с сочным окороком 0,3кг ТМ Стародворье  ПОКОМ</v>
          </cell>
          <cell r="B81" t="str">
            <v>шт</v>
          </cell>
          <cell r="C81">
            <v>33</v>
          </cell>
          <cell r="D81">
            <v>135</v>
          </cell>
          <cell r="E81">
            <v>64</v>
          </cell>
          <cell r="F81">
            <v>99</v>
          </cell>
          <cell r="G81">
            <v>0.3</v>
          </cell>
          <cell r="H81">
            <v>40</v>
          </cell>
          <cell r="I81" t="str">
            <v>матрица</v>
          </cell>
        </row>
        <row r="82">
          <cell r="A82" t="str">
            <v>090  Мини-салями со вкусом бекона,  0.05кг, ядрена копоть   ПОКОМ</v>
          </cell>
          <cell r="B82" t="str">
            <v>шт</v>
          </cell>
          <cell r="G82">
            <v>0.05</v>
          </cell>
          <cell r="H82">
            <v>120</v>
          </cell>
          <cell r="I82" t="str">
            <v>матрица</v>
          </cell>
        </row>
        <row r="83">
          <cell r="A83" t="str">
            <v>255  Сосиски Молочные для завтрака ТМ Особый рецепт, п/а МГС, ВЕС, ТМ Стародворье  ПОКОМ</v>
          </cell>
          <cell r="B83" t="str">
            <v>кг</v>
          </cell>
          <cell r="C83">
            <v>471.85399999999998</v>
          </cell>
          <cell r="D83">
            <v>351.97399999999999</v>
          </cell>
          <cell r="E83">
            <v>502.46100000000001</v>
          </cell>
          <cell r="F83">
            <v>285.04399999999998</v>
          </cell>
          <cell r="G83">
            <v>1</v>
          </cell>
          <cell r="H83">
            <v>40</v>
          </cell>
          <cell r="I83" t="str">
            <v>матрица</v>
          </cell>
        </row>
        <row r="84">
          <cell r="A84" t="str">
            <v>348  Колбаса Молочная оригинальная ТМ Особый рецепт. большой батон, ВЕС ПОКОМ</v>
          </cell>
          <cell r="B84" t="str">
            <v>кг</v>
          </cell>
          <cell r="C84">
            <v>-7.19</v>
          </cell>
          <cell r="D84">
            <v>43.231999999999999</v>
          </cell>
          <cell r="E84">
            <v>23.863</v>
          </cell>
          <cell r="F84">
            <v>12.179</v>
          </cell>
          <cell r="G84">
            <v>1</v>
          </cell>
          <cell r="H84">
            <v>60</v>
          </cell>
          <cell r="I84" t="str">
            <v>матрица</v>
          </cell>
        </row>
        <row r="85">
          <cell r="A85" t="str">
            <v>495  Колбаса Сочинка по-европейски с сочной грудинкой 0,3кг ТМ Стародворье  ПОКОМ</v>
          </cell>
          <cell r="B85" t="str">
            <v>шт</v>
          </cell>
          <cell r="C85">
            <v>68</v>
          </cell>
          <cell r="D85">
            <v>145</v>
          </cell>
          <cell r="E85">
            <v>91</v>
          </cell>
          <cell r="F85">
            <v>104</v>
          </cell>
          <cell r="G85">
            <v>0.3</v>
          </cell>
          <cell r="H85">
            <v>40</v>
          </cell>
          <cell r="I85" t="str">
            <v>матрица</v>
          </cell>
        </row>
        <row r="86">
          <cell r="A86" t="str">
            <v>496  Колбаса Сочинка по-фински с сочным окроком 0,3кг ТМ Стародворье  ПОКОМ</v>
          </cell>
          <cell r="B86" t="str">
            <v>шт</v>
          </cell>
          <cell r="C86">
            <v>82</v>
          </cell>
          <cell r="D86">
            <v>109</v>
          </cell>
          <cell r="E86">
            <v>87</v>
          </cell>
          <cell r="F86">
            <v>96</v>
          </cell>
          <cell r="G86">
            <v>0.3</v>
          </cell>
          <cell r="H86">
            <v>40</v>
          </cell>
          <cell r="I86" t="str">
            <v>матрица</v>
          </cell>
        </row>
        <row r="87">
          <cell r="A87" t="str">
            <v>501 Сосиски Филейские по-ганноверски ТМ Вязанка.в оболочке амицел в м.г.с ВЕС. ПОКОМ</v>
          </cell>
          <cell r="B87" t="str">
            <v>кг</v>
          </cell>
          <cell r="C87">
            <v>20.562000000000001</v>
          </cell>
          <cell r="D87">
            <v>7.2</v>
          </cell>
          <cell r="E87">
            <v>9.766</v>
          </cell>
          <cell r="F87">
            <v>11.128</v>
          </cell>
          <cell r="G87">
            <v>1</v>
          </cell>
          <cell r="H87">
            <v>45</v>
          </cell>
          <cell r="I87" t="str">
            <v>матрица</v>
          </cell>
        </row>
        <row r="88">
          <cell r="A88" t="str">
            <v>503 Колбаса Филейская со шпиком ТМ Вязанка в оболочке полиамид.ПОКОМ</v>
          </cell>
          <cell r="B88" t="str">
            <v>кг</v>
          </cell>
          <cell r="C88">
            <v>1.482</v>
          </cell>
          <cell r="D88">
            <v>53.026000000000003</v>
          </cell>
          <cell r="E88">
            <v>14.861000000000001</v>
          </cell>
          <cell r="F88">
            <v>31.523</v>
          </cell>
          <cell r="G88">
            <v>1</v>
          </cell>
          <cell r="H88">
            <v>50</v>
          </cell>
          <cell r="I88" t="str">
            <v>матрица</v>
          </cell>
        </row>
        <row r="89">
          <cell r="A89" t="str">
            <v>504  Ветчина Мясорубская с окороком 0,33кг срез ТМ Стародворье  ПОКОМ</v>
          </cell>
          <cell r="B89" t="str">
            <v>шт</v>
          </cell>
          <cell r="C89">
            <v>29</v>
          </cell>
          <cell r="D89">
            <v>54</v>
          </cell>
          <cell r="E89">
            <v>51</v>
          </cell>
          <cell r="F89">
            <v>32</v>
          </cell>
          <cell r="G89">
            <v>0</v>
          </cell>
          <cell r="H89">
            <v>40</v>
          </cell>
          <cell r="I89" t="str">
            <v>не в матрице</v>
          </cell>
        </row>
        <row r="90">
          <cell r="A90" t="str">
            <v>515  Колбаса Сервелат Мясорубский Делюкс 0,3кг ТМ Стародворье  ПОКОМ</v>
          </cell>
          <cell r="B90" t="str">
            <v>шт</v>
          </cell>
          <cell r="C90">
            <v>50</v>
          </cell>
          <cell r="D90">
            <v>55</v>
          </cell>
          <cell r="E90">
            <v>60</v>
          </cell>
          <cell r="F90">
            <v>41</v>
          </cell>
          <cell r="G90">
            <v>0.3</v>
          </cell>
          <cell r="H90">
            <v>40</v>
          </cell>
          <cell r="I90" t="str">
            <v>матрица</v>
          </cell>
        </row>
        <row r="91">
          <cell r="A91" t="str">
            <v>519  Грудинка 0,12 кг нарезка ТМ Стародворье  ПОКОМ</v>
          </cell>
          <cell r="B91" t="str">
            <v>шт</v>
          </cell>
          <cell r="C91">
            <v>5</v>
          </cell>
          <cell r="E91">
            <v>3</v>
          </cell>
          <cell r="F91">
            <v>2</v>
          </cell>
          <cell r="G91">
            <v>0.12</v>
          </cell>
          <cell r="H91">
            <v>45</v>
          </cell>
          <cell r="I91" t="str">
            <v>матрица</v>
          </cell>
        </row>
        <row r="92">
          <cell r="A92" t="str">
            <v>522  Колбаса Гвардейская с/к ТМ Стародворье  ПОКОМ</v>
          </cell>
          <cell r="B92" t="str">
            <v>кг</v>
          </cell>
          <cell r="C92">
            <v>15.865</v>
          </cell>
          <cell r="E92">
            <v>3.6880000000000002</v>
          </cell>
          <cell r="F92">
            <v>12.177</v>
          </cell>
          <cell r="G92">
            <v>1</v>
          </cell>
          <cell r="H92">
            <v>180</v>
          </cell>
          <cell r="I92" t="str">
            <v>матрица</v>
          </cell>
        </row>
        <row r="93">
          <cell r="A93" t="str">
            <v>Деликатесы с/к "Окорок Хамон Вяленый выдержанный" Фикс.вес 0,055 нарезка ТМ "Стародворье"</v>
          </cell>
          <cell r="B93" t="str">
            <v>шт</v>
          </cell>
          <cell r="G93">
            <v>5.5E-2</v>
          </cell>
          <cell r="H93">
            <v>90</v>
          </cell>
          <cell r="I93" t="str">
            <v>матрица</v>
          </cell>
        </row>
        <row r="94">
          <cell r="A94" t="str">
            <v>Сырокопченые колбасы "Сальчичон" Фикс.вес 0,07 нарезка ТМ "Стародворье"</v>
          </cell>
          <cell r="B94" t="str">
            <v>шт</v>
          </cell>
          <cell r="G94">
            <v>7.0000000000000007E-2</v>
          </cell>
          <cell r="H94">
            <v>90</v>
          </cell>
          <cell r="I94" t="str">
            <v>матрица</v>
          </cell>
        </row>
        <row r="95">
          <cell r="A95" t="str">
            <v>Сырокопченые колбасы "Сервелат Ореховый" Фикс.вес 0,07 нарезка ТМ "Стародворье"</v>
          </cell>
          <cell r="B95" t="str">
            <v>шт</v>
          </cell>
          <cell r="G95">
            <v>7.0000000000000007E-2</v>
          </cell>
          <cell r="H95">
            <v>90</v>
          </cell>
          <cell r="I95" t="str">
            <v>матрица</v>
          </cell>
        </row>
        <row r="96">
          <cell r="A96" t="str">
            <v>С/к колбасы Салями Охотничья Бордо Весовые б/о терм/п 180 Стародворье</v>
          </cell>
          <cell r="B96" t="str">
            <v>кг</v>
          </cell>
          <cell r="G96">
            <v>1</v>
          </cell>
          <cell r="H96">
            <v>180</v>
          </cell>
          <cell r="I96" t="str">
            <v>матрица</v>
          </cell>
        </row>
        <row r="97">
          <cell r="A97" t="str">
            <v>С/к колбасы Княжеская Бордо Весовые б/о терм/п Стародворье</v>
          </cell>
          <cell r="B97" t="str">
            <v>кг</v>
          </cell>
          <cell r="G97">
            <v>1</v>
          </cell>
          <cell r="H97">
            <v>180</v>
          </cell>
          <cell r="I97" t="str">
            <v>матрица</v>
          </cell>
        </row>
        <row r="98">
          <cell r="A98" t="str">
            <v>Сыровяленые колбасы «Фуэт» Фикс.вес 0,07 нарезка ТМ «Стародворье»</v>
          </cell>
          <cell r="B98" t="str">
            <v>шт</v>
          </cell>
          <cell r="G98">
            <v>7.0000000000000007E-2</v>
          </cell>
          <cell r="H98">
            <v>90</v>
          </cell>
          <cell r="I98" t="str">
            <v>матрица</v>
          </cell>
        </row>
        <row r="99">
          <cell r="A99" t="str">
            <v>Деликатесы с/к «Корейка Вяленая выдержанная» Фикс.вес 0,05 нарезка ТМ «Стародворье»</v>
          </cell>
          <cell r="B99" t="str">
            <v>шт</v>
          </cell>
          <cell r="G99">
            <v>0.05</v>
          </cell>
          <cell r="H99">
            <v>90</v>
          </cell>
          <cell r="I99" t="str">
            <v>матрица</v>
          </cell>
        </row>
        <row r="100">
          <cell r="A100" t="str">
            <v>Деликатесы с/к «Окорок Прошутто сыровяленый выдержанный» Фикс.вес 0,055 нарезка ТМ «Стародворье»</v>
          </cell>
          <cell r="B100" t="str">
            <v>шт</v>
          </cell>
          <cell r="G100">
            <v>0.05</v>
          </cell>
          <cell r="H100">
            <v>90</v>
          </cell>
          <cell r="I100" t="str">
            <v>матрица</v>
          </cell>
        </row>
        <row r="101">
          <cell r="A101" t="str">
            <v>Паштеты «Печеночный с морковью ГОСТ» Фикс.вес 0,1 ТМ «Стародворье»</v>
          </cell>
          <cell r="B101" t="str">
            <v>шт</v>
          </cell>
          <cell r="G101">
            <v>0.1</v>
          </cell>
          <cell r="H101">
            <v>730</v>
          </cell>
          <cell r="I101" t="str">
            <v>матрица</v>
          </cell>
        </row>
        <row r="102">
          <cell r="A102" t="str">
            <v>Паштеты Со сливочным маслом ГОСТ Бордо фикс.вес 0,1 Стародворье</v>
          </cell>
          <cell r="B102" t="str">
            <v>шт</v>
          </cell>
          <cell r="G102">
            <v>0.1</v>
          </cell>
          <cell r="H102">
            <v>730</v>
          </cell>
          <cell r="I102" t="str">
            <v>матрица</v>
          </cell>
        </row>
        <row r="103">
          <cell r="A103" t="str">
            <v>Паштеты «Любительский ГОСТ» Фикс.вес 0,1 ТМ «Стародворье»</v>
          </cell>
          <cell r="B103" t="str">
            <v>шт</v>
          </cell>
          <cell r="G103">
            <v>0.1</v>
          </cell>
          <cell r="H103">
            <v>730</v>
          </cell>
          <cell r="I103" t="str">
            <v>матрица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7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U4" sqref="U4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19" width="7" customWidth="1"/>
    <col min="20" max="20" width="7" style="28" customWidth="1"/>
    <col min="21" max="21" width="7" customWidth="1"/>
    <col min="22" max="22" width="17.28515625" customWidth="1"/>
    <col min="23" max="24" width="5" customWidth="1"/>
    <col min="25" max="34" width="6" customWidth="1"/>
    <col min="35" max="35" width="22.85546875" customWidth="1"/>
    <col min="36" max="36" width="7" customWidth="1"/>
    <col min="37" max="50" width="3" customWidth="1"/>
  </cols>
  <sheetData>
    <row r="1" spans="1:50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9">
        <v>1.8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14</v>
      </c>
      <c r="R3" s="2" t="s">
        <v>15</v>
      </c>
      <c r="S3" s="3" t="s">
        <v>16</v>
      </c>
      <c r="T3" s="3" t="s">
        <v>162</v>
      </c>
      <c r="U3" s="7" t="s">
        <v>17</v>
      </c>
      <c r="V3" s="7" t="s">
        <v>18</v>
      </c>
      <c r="W3" s="2" t="s">
        <v>19</v>
      </c>
      <c r="X3" s="2" t="s">
        <v>20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21</v>
      </c>
      <c r="AI3" s="2" t="s">
        <v>22</v>
      </c>
      <c r="AJ3" s="2" t="s">
        <v>23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 t="s">
        <v>26</v>
      </c>
      <c r="R4" s="1" t="s">
        <v>27</v>
      </c>
      <c r="S4" s="1"/>
      <c r="T4" s="1" t="s">
        <v>163</v>
      </c>
      <c r="U4" s="1"/>
      <c r="V4" s="1"/>
      <c r="W4" s="1"/>
      <c r="X4" s="1"/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SUM(E6:E497)</f>
        <v>26364.006999999998</v>
      </c>
      <c r="F5" s="4">
        <f>SUM(F6:F497)</f>
        <v>8497.7739999999976</v>
      </c>
      <c r="G5" s="8"/>
      <c r="H5" s="1"/>
      <c r="I5" s="1"/>
      <c r="J5" s="1"/>
      <c r="K5" s="4">
        <f t="shared" ref="K5:U5" si="0">SUM(K6:K497)</f>
        <v>11368.83</v>
      </c>
      <c r="L5" s="4">
        <f t="shared" si="0"/>
        <v>14995.177</v>
      </c>
      <c r="M5" s="4">
        <f t="shared" si="0"/>
        <v>11186.559000000001</v>
      </c>
      <c r="N5" s="4">
        <f t="shared" si="0"/>
        <v>15177.448</v>
      </c>
      <c r="O5" s="4">
        <f t="shared" si="0"/>
        <v>400</v>
      </c>
      <c r="P5" s="4">
        <f t="shared" si="0"/>
        <v>3807.4594000000016</v>
      </c>
      <c r="Q5" s="4">
        <f t="shared" si="0"/>
        <v>7087.8440000000019</v>
      </c>
      <c r="R5" s="4">
        <f t="shared" si="0"/>
        <v>2237.3118000000013</v>
      </c>
      <c r="S5" s="4">
        <f t="shared" si="0"/>
        <v>5756.9357999999966</v>
      </c>
      <c r="T5" s="4">
        <f t="shared" si="0"/>
        <v>7127.3816799999977</v>
      </c>
      <c r="U5" s="4">
        <f t="shared" si="0"/>
        <v>310</v>
      </c>
      <c r="V5" s="1"/>
      <c r="W5" s="1"/>
      <c r="X5" s="1"/>
      <c r="Y5" s="4">
        <f t="shared" ref="Y5:AH5" si="1">SUM(Y6:Y497)</f>
        <v>2162.7587999999996</v>
      </c>
      <c r="Z5" s="4">
        <f t="shared" si="1"/>
        <v>1955.1507999999994</v>
      </c>
      <c r="AA5" s="4">
        <f t="shared" si="1"/>
        <v>2062.8399999999992</v>
      </c>
      <c r="AB5" s="4">
        <f t="shared" si="1"/>
        <v>2251.7184000000002</v>
      </c>
      <c r="AC5" s="4">
        <f t="shared" si="1"/>
        <v>1944.7291999999991</v>
      </c>
      <c r="AD5" s="4">
        <f t="shared" si="1"/>
        <v>1629.8642000000009</v>
      </c>
      <c r="AE5" s="4">
        <f t="shared" si="1"/>
        <v>1903.5886</v>
      </c>
      <c r="AF5" s="4">
        <f t="shared" si="1"/>
        <v>2076.8016000000002</v>
      </c>
      <c r="AG5" s="4">
        <f t="shared" si="1"/>
        <v>2224.6266000000005</v>
      </c>
      <c r="AH5" s="4">
        <f t="shared" si="1"/>
        <v>2064.2138000000009</v>
      </c>
      <c r="AI5" s="1"/>
      <c r="AJ5" s="4">
        <f>SUM(AJ6:AJ497)</f>
        <v>5418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38</v>
      </c>
      <c r="B6" s="1" t="s">
        <v>39</v>
      </c>
      <c r="C6" s="1">
        <v>61.036999999999999</v>
      </c>
      <c r="D6" s="1">
        <v>224.54</v>
      </c>
      <c r="E6" s="1">
        <v>92.224000000000004</v>
      </c>
      <c r="F6" s="1">
        <v>101.062</v>
      </c>
      <c r="G6" s="8">
        <v>1</v>
      </c>
      <c r="H6" s="1">
        <v>50</v>
      </c>
      <c r="I6" s="1" t="str">
        <f>VLOOKUP(A6,[1]Sheet!$A:$I,9,0)</f>
        <v>матрица</v>
      </c>
      <c r="J6" s="1"/>
      <c r="K6" s="1">
        <v>96.85</v>
      </c>
      <c r="L6" s="1">
        <f t="shared" ref="L6:L37" si="2">E6-K6</f>
        <v>-4.6259999999999906</v>
      </c>
      <c r="M6" s="1">
        <f>E6-N6</f>
        <v>92.224000000000004</v>
      </c>
      <c r="N6" s="1"/>
      <c r="O6" s="1"/>
      <c r="P6" s="1">
        <v>0</v>
      </c>
      <c r="Q6" s="1">
        <v>42.421400000000027</v>
      </c>
      <c r="R6" s="1">
        <f>M6/5</f>
        <v>18.444800000000001</v>
      </c>
      <c r="S6" s="5">
        <f>11*R6-Q6-P6-O6-F6</f>
        <v>59.409399999999991</v>
      </c>
      <c r="T6" s="5">
        <f>S6</f>
        <v>59.409399999999991</v>
      </c>
      <c r="U6" s="5"/>
      <c r="V6" s="1"/>
      <c r="W6" s="1">
        <f>(F6+O6+P6+Q6+T6)/R6</f>
        <v>11</v>
      </c>
      <c r="X6" s="1">
        <f>(F6+O6+P6+Q6)/R6</f>
        <v>7.7790705239417077</v>
      </c>
      <c r="Y6" s="1">
        <v>16.295999999999999</v>
      </c>
      <c r="Z6" s="1">
        <v>15.8028</v>
      </c>
      <c r="AA6" s="1">
        <v>17.895600000000002</v>
      </c>
      <c r="AB6" s="1">
        <v>15.923999999999999</v>
      </c>
      <c r="AC6" s="1">
        <v>14.7324</v>
      </c>
      <c r="AD6" s="1">
        <v>13.678800000000001</v>
      </c>
      <c r="AE6" s="1">
        <v>11.5404</v>
      </c>
      <c r="AF6" s="1">
        <v>11.502800000000001</v>
      </c>
      <c r="AG6" s="1">
        <v>14.341200000000001</v>
      </c>
      <c r="AH6" s="1">
        <v>13.537599999999999</v>
      </c>
      <c r="AI6" s="1"/>
      <c r="AJ6" s="1">
        <f>ROUND(G6*T6,0)</f>
        <v>59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40</v>
      </c>
      <c r="B7" s="1" t="s">
        <v>39</v>
      </c>
      <c r="C7" s="1">
        <v>26.777000000000001</v>
      </c>
      <c r="D7" s="1">
        <v>625.54200000000003</v>
      </c>
      <c r="E7" s="1">
        <v>169.70500000000001</v>
      </c>
      <c r="F7" s="1">
        <v>305.935</v>
      </c>
      <c r="G7" s="8">
        <v>1</v>
      </c>
      <c r="H7" s="1">
        <v>45</v>
      </c>
      <c r="I7" s="1" t="str">
        <f>VLOOKUP(A7,[1]Sheet!$A:$I,9,0)</f>
        <v>матрица</v>
      </c>
      <c r="J7" s="1"/>
      <c r="K7" s="1">
        <v>172</v>
      </c>
      <c r="L7" s="1">
        <f t="shared" si="2"/>
        <v>-2.2949999999999875</v>
      </c>
      <c r="M7" s="1">
        <f t="shared" ref="M7:M68" si="3">E7-N7</f>
        <v>169.70500000000001</v>
      </c>
      <c r="N7" s="1"/>
      <c r="O7" s="1"/>
      <c r="P7" s="1">
        <v>0</v>
      </c>
      <c r="Q7" s="1">
        <v>0</v>
      </c>
      <c r="R7" s="1">
        <f t="shared" ref="R7:R68" si="4">M7/5</f>
        <v>33.941000000000003</v>
      </c>
      <c r="S7" s="5">
        <f t="shared" ref="S7:S10" si="5">11*R7-Q7-P7-O7-F7</f>
        <v>67.415999999999997</v>
      </c>
      <c r="T7" s="5">
        <f t="shared" ref="T7:T70" si="6">S7</f>
        <v>67.415999999999997</v>
      </c>
      <c r="U7" s="5"/>
      <c r="V7" s="1"/>
      <c r="W7" s="1">
        <f t="shared" ref="W7:W70" si="7">(F7+O7+P7+Q7+T7)/R7</f>
        <v>11</v>
      </c>
      <c r="X7" s="1">
        <f t="shared" ref="X7:X68" si="8">(F7+O7+P7+Q7)/R7</f>
        <v>9.0137297074334874</v>
      </c>
      <c r="Y7" s="1">
        <v>22.399000000000001</v>
      </c>
      <c r="Z7" s="1">
        <v>35.649000000000001</v>
      </c>
      <c r="AA7" s="1">
        <v>44.858800000000002</v>
      </c>
      <c r="AB7" s="1">
        <v>39.044400000000003</v>
      </c>
      <c r="AC7" s="1">
        <v>27.504799999999999</v>
      </c>
      <c r="AD7" s="1">
        <v>24.325399999999998</v>
      </c>
      <c r="AE7" s="1">
        <v>34.388199999999998</v>
      </c>
      <c r="AF7" s="1">
        <v>37.658200000000001</v>
      </c>
      <c r="AG7" s="1">
        <v>40.628399999999999</v>
      </c>
      <c r="AH7" s="1">
        <v>35.458199999999998</v>
      </c>
      <c r="AI7" s="1" t="s">
        <v>41</v>
      </c>
      <c r="AJ7" s="1">
        <f t="shared" ref="AJ7:AJ70" si="9">ROUND(G7*T7,0)</f>
        <v>67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42</v>
      </c>
      <c r="B8" s="1" t="s">
        <v>39</v>
      </c>
      <c r="C8" s="1">
        <v>108.726</v>
      </c>
      <c r="D8" s="1">
        <v>265.5</v>
      </c>
      <c r="E8" s="1">
        <v>132.93899999999999</v>
      </c>
      <c r="F8" s="1">
        <v>104.474</v>
      </c>
      <c r="G8" s="8">
        <v>1</v>
      </c>
      <c r="H8" s="1">
        <v>45</v>
      </c>
      <c r="I8" s="1" t="str">
        <f>VLOOKUP(A8,[1]Sheet!$A:$I,9,0)</f>
        <v>матрица</v>
      </c>
      <c r="J8" s="1"/>
      <c r="K8" s="1">
        <v>126.96</v>
      </c>
      <c r="L8" s="1">
        <f t="shared" si="2"/>
        <v>5.9789999999999992</v>
      </c>
      <c r="M8" s="1">
        <f t="shared" si="3"/>
        <v>132.93899999999999</v>
      </c>
      <c r="N8" s="1"/>
      <c r="O8" s="1"/>
      <c r="P8" s="1">
        <v>51.45380000000003</v>
      </c>
      <c r="Q8" s="1">
        <v>81.34079999999993</v>
      </c>
      <c r="R8" s="1">
        <f t="shared" si="4"/>
        <v>26.587799999999998</v>
      </c>
      <c r="S8" s="5">
        <f t="shared" si="5"/>
        <v>55.197200000000024</v>
      </c>
      <c r="T8" s="5">
        <f t="shared" si="6"/>
        <v>55.197200000000024</v>
      </c>
      <c r="U8" s="5"/>
      <c r="V8" s="1"/>
      <c r="W8" s="1">
        <f t="shared" si="7"/>
        <v>11.000000000000002</v>
      </c>
      <c r="X8" s="1">
        <f t="shared" si="8"/>
        <v>8.9239651268626972</v>
      </c>
      <c r="Y8" s="1">
        <v>25.763000000000002</v>
      </c>
      <c r="Z8" s="1">
        <v>25.241199999999999</v>
      </c>
      <c r="AA8" s="1">
        <v>24.2636</v>
      </c>
      <c r="AB8" s="1">
        <v>27.418199999999999</v>
      </c>
      <c r="AC8" s="1">
        <v>25.1632</v>
      </c>
      <c r="AD8" s="1">
        <v>21.8184</v>
      </c>
      <c r="AE8" s="1">
        <v>23.7286</v>
      </c>
      <c r="AF8" s="1">
        <v>23.892399999999999</v>
      </c>
      <c r="AG8" s="1">
        <v>22.481000000000002</v>
      </c>
      <c r="AH8" s="1">
        <v>23.019400000000001</v>
      </c>
      <c r="AI8" s="1"/>
      <c r="AJ8" s="1">
        <f t="shared" si="9"/>
        <v>55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43</v>
      </c>
      <c r="B9" s="1" t="s">
        <v>44</v>
      </c>
      <c r="C9" s="1">
        <v>245</v>
      </c>
      <c r="D9" s="1">
        <v>193</v>
      </c>
      <c r="E9" s="1">
        <v>211</v>
      </c>
      <c r="F9" s="1">
        <v>60</v>
      </c>
      <c r="G9" s="8">
        <v>0.45</v>
      </c>
      <c r="H9" s="1">
        <v>45</v>
      </c>
      <c r="I9" s="1" t="str">
        <f>VLOOKUP(A9,[1]Sheet!$A:$I,9,0)</f>
        <v>матрица</v>
      </c>
      <c r="J9" s="1"/>
      <c r="K9" s="1">
        <v>222</v>
      </c>
      <c r="L9" s="1">
        <f t="shared" si="2"/>
        <v>-11</v>
      </c>
      <c r="M9" s="1">
        <f t="shared" si="3"/>
        <v>211</v>
      </c>
      <c r="N9" s="1"/>
      <c r="O9" s="1"/>
      <c r="P9" s="1">
        <v>86</v>
      </c>
      <c r="Q9" s="1">
        <v>200.6</v>
      </c>
      <c r="R9" s="1">
        <f t="shared" si="4"/>
        <v>42.2</v>
      </c>
      <c r="S9" s="5">
        <f t="shared" si="5"/>
        <v>117.60000000000002</v>
      </c>
      <c r="T9" s="5">
        <f t="shared" si="6"/>
        <v>117.60000000000002</v>
      </c>
      <c r="U9" s="5"/>
      <c r="V9" s="1"/>
      <c r="W9" s="1">
        <f t="shared" si="7"/>
        <v>11</v>
      </c>
      <c r="X9" s="1">
        <f t="shared" si="8"/>
        <v>8.2132701421800949</v>
      </c>
      <c r="Y9" s="1">
        <v>42.6</v>
      </c>
      <c r="Z9" s="1">
        <v>35</v>
      </c>
      <c r="AA9" s="1">
        <v>34.6</v>
      </c>
      <c r="AB9" s="1">
        <v>42</v>
      </c>
      <c r="AC9" s="1">
        <v>46</v>
      </c>
      <c r="AD9" s="1">
        <v>43.8</v>
      </c>
      <c r="AE9" s="1">
        <v>50</v>
      </c>
      <c r="AF9" s="1">
        <v>57.2</v>
      </c>
      <c r="AG9" s="1">
        <v>54.2</v>
      </c>
      <c r="AH9" s="1">
        <v>32.4</v>
      </c>
      <c r="AI9" s="1" t="s">
        <v>41</v>
      </c>
      <c r="AJ9" s="1">
        <f t="shared" si="9"/>
        <v>53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46</v>
      </c>
      <c r="B10" s="1" t="s">
        <v>44</v>
      </c>
      <c r="C10" s="1">
        <v>87</v>
      </c>
      <c r="D10" s="1">
        <v>404</v>
      </c>
      <c r="E10" s="1">
        <v>228</v>
      </c>
      <c r="F10" s="1">
        <v>138</v>
      </c>
      <c r="G10" s="8">
        <v>0.45</v>
      </c>
      <c r="H10" s="1">
        <v>45</v>
      </c>
      <c r="I10" s="1" t="str">
        <f>VLOOKUP(A10,[1]Sheet!$A:$I,9,0)</f>
        <v>матрица</v>
      </c>
      <c r="J10" s="1"/>
      <c r="K10" s="1">
        <v>225</v>
      </c>
      <c r="L10" s="1">
        <f t="shared" si="2"/>
        <v>3</v>
      </c>
      <c r="M10" s="1">
        <f t="shared" si="3"/>
        <v>228</v>
      </c>
      <c r="N10" s="1"/>
      <c r="O10" s="1"/>
      <c r="P10" s="1">
        <v>0</v>
      </c>
      <c r="Q10" s="1">
        <v>201.8</v>
      </c>
      <c r="R10" s="1">
        <f t="shared" si="4"/>
        <v>45.6</v>
      </c>
      <c r="S10" s="5">
        <f t="shared" si="5"/>
        <v>161.80000000000001</v>
      </c>
      <c r="T10" s="5">
        <f t="shared" si="6"/>
        <v>161.80000000000001</v>
      </c>
      <c r="U10" s="5"/>
      <c r="V10" s="1"/>
      <c r="W10" s="1">
        <f t="shared" si="7"/>
        <v>11</v>
      </c>
      <c r="X10" s="1">
        <f t="shared" si="8"/>
        <v>7.4517543859649127</v>
      </c>
      <c r="Y10" s="1">
        <v>40</v>
      </c>
      <c r="Z10" s="1">
        <v>32.4</v>
      </c>
      <c r="AA10" s="1">
        <v>39</v>
      </c>
      <c r="AB10" s="1">
        <v>38.799999999999997</v>
      </c>
      <c r="AC10" s="1">
        <v>32.200000000000003</v>
      </c>
      <c r="AD10" s="1">
        <v>14.6</v>
      </c>
      <c r="AE10" s="1">
        <v>28.6</v>
      </c>
      <c r="AF10" s="1">
        <v>47.8</v>
      </c>
      <c r="AG10" s="1">
        <v>41.4</v>
      </c>
      <c r="AH10" s="1">
        <v>32.200000000000003</v>
      </c>
      <c r="AI10" s="1"/>
      <c r="AJ10" s="1">
        <f t="shared" si="9"/>
        <v>73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5" t="s">
        <v>47</v>
      </c>
      <c r="B11" s="15" t="s">
        <v>44</v>
      </c>
      <c r="C11" s="15"/>
      <c r="D11" s="15"/>
      <c r="E11" s="15"/>
      <c r="F11" s="15"/>
      <c r="G11" s="16">
        <v>0</v>
      </c>
      <c r="H11" s="15">
        <v>180</v>
      </c>
      <c r="I11" s="1" t="str">
        <f>VLOOKUP(A11,[1]Sheet!$A:$I,9,0)</f>
        <v>матрица</v>
      </c>
      <c r="J11" s="15"/>
      <c r="K11" s="15"/>
      <c r="L11" s="15">
        <f t="shared" si="2"/>
        <v>0</v>
      </c>
      <c r="M11" s="15">
        <f t="shared" si="3"/>
        <v>0</v>
      </c>
      <c r="N11" s="15"/>
      <c r="O11" s="15"/>
      <c r="P11" s="15">
        <v>0</v>
      </c>
      <c r="Q11" s="15">
        <v>0</v>
      </c>
      <c r="R11" s="15">
        <f t="shared" si="4"/>
        <v>0</v>
      </c>
      <c r="S11" s="17"/>
      <c r="T11" s="5">
        <f t="shared" si="6"/>
        <v>0</v>
      </c>
      <c r="U11" s="17"/>
      <c r="V11" s="1"/>
      <c r="W11" s="1" t="e">
        <f t="shared" si="7"/>
        <v>#DIV/0!</v>
      </c>
      <c r="X11" s="15" t="e">
        <f t="shared" si="8"/>
        <v>#DIV/0!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 t="s">
        <v>48</v>
      </c>
      <c r="AJ11" s="1">
        <f t="shared" si="9"/>
        <v>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49</v>
      </c>
      <c r="B12" s="1" t="s">
        <v>44</v>
      </c>
      <c r="C12" s="1">
        <v>37</v>
      </c>
      <c r="D12" s="1">
        <v>110</v>
      </c>
      <c r="E12" s="1">
        <v>29</v>
      </c>
      <c r="F12" s="1">
        <v>50</v>
      </c>
      <c r="G12" s="8">
        <v>0.3</v>
      </c>
      <c r="H12" s="1">
        <v>40</v>
      </c>
      <c r="I12" s="1" t="str">
        <f>VLOOKUP(A12,[1]Sheet!$A:$I,9,0)</f>
        <v>матрица</v>
      </c>
      <c r="J12" s="1"/>
      <c r="K12" s="1">
        <v>31</v>
      </c>
      <c r="L12" s="1">
        <f t="shared" si="2"/>
        <v>-2</v>
      </c>
      <c r="M12" s="1">
        <f t="shared" si="3"/>
        <v>29</v>
      </c>
      <c r="N12" s="1"/>
      <c r="O12" s="1"/>
      <c r="P12" s="1">
        <v>0</v>
      </c>
      <c r="Q12" s="1">
        <v>0</v>
      </c>
      <c r="R12" s="1">
        <f t="shared" si="4"/>
        <v>5.8</v>
      </c>
      <c r="S12" s="5">
        <f t="shared" ref="S12:S13" si="10">11*R12-Q12-P12-O12-F12</f>
        <v>13.799999999999997</v>
      </c>
      <c r="T12" s="5">
        <f t="shared" si="6"/>
        <v>13.799999999999997</v>
      </c>
      <c r="U12" s="5"/>
      <c r="V12" s="1"/>
      <c r="W12" s="1">
        <f t="shared" si="7"/>
        <v>11</v>
      </c>
      <c r="X12" s="1">
        <f t="shared" si="8"/>
        <v>8.6206896551724146</v>
      </c>
      <c r="Y12" s="1">
        <v>4.5999999999999996</v>
      </c>
      <c r="Z12" s="1">
        <v>4.8</v>
      </c>
      <c r="AA12" s="1">
        <v>8</v>
      </c>
      <c r="AB12" s="1">
        <v>8.6</v>
      </c>
      <c r="AC12" s="1">
        <v>6.6</v>
      </c>
      <c r="AD12" s="1">
        <v>8.6</v>
      </c>
      <c r="AE12" s="1">
        <v>9.4</v>
      </c>
      <c r="AF12" s="1">
        <v>9.4</v>
      </c>
      <c r="AG12" s="1">
        <v>7</v>
      </c>
      <c r="AH12" s="1">
        <v>8.1999999999999993</v>
      </c>
      <c r="AI12" s="1"/>
      <c r="AJ12" s="1">
        <f t="shared" si="9"/>
        <v>4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50</v>
      </c>
      <c r="B13" s="1" t="s">
        <v>44</v>
      </c>
      <c r="C13" s="1">
        <v>26</v>
      </c>
      <c r="D13" s="1">
        <v>68</v>
      </c>
      <c r="E13" s="1">
        <v>37</v>
      </c>
      <c r="F13" s="1">
        <v>50</v>
      </c>
      <c r="G13" s="8">
        <v>0.17</v>
      </c>
      <c r="H13" s="1">
        <v>180</v>
      </c>
      <c r="I13" s="1" t="str">
        <f>VLOOKUP(A13,[1]Sheet!$A:$I,9,0)</f>
        <v>матрица</v>
      </c>
      <c r="J13" s="1"/>
      <c r="K13" s="1">
        <v>37</v>
      </c>
      <c r="L13" s="1">
        <f t="shared" si="2"/>
        <v>0</v>
      </c>
      <c r="M13" s="1">
        <f t="shared" si="3"/>
        <v>37</v>
      </c>
      <c r="N13" s="1"/>
      <c r="O13" s="1"/>
      <c r="P13" s="1">
        <v>0</v>
      </c>
      <c r="Q13" s="1">
        <v>5.4000000000000057</v>
      </c>
      <c r="R13" s="1">
        <f t="shared" si="4"/>
        <v>7.4</v>
      </c>
      <c r="S13" s="5">
        <f t="shared" si="10"/>
        <v>26</v>
      </c>
      <c r="T13" s="5">
        <f t="shared" si="6"/>
        <v>26</v>
      </c>
      <c r="U13" s="5"/>
      <c r="V13" s="1"/>
      <c r="W13" s="1">
        <f t="shared" si="7"/>
        <v>11</v>
      </c>
      <c r="X13" s="1">
        <f t="shared" si="8"/>
        <v>7.4864864864864868</v>
      </c>
      <c r="Y13" s="1">
        <v>6.4</v>
      </c>
      <c r="Z13" s="1">
        <v>3.2</v>
      </c>
      <c r="AA13" s="1">
        <v>5.6</v>
      </c>
      <c r="AB13" s="1">
        <v>9</v>
      </c>
      <c r="AC13" s="1">
        <v>5.6</v>
      </c>
      <c r="AD13" s="1">
        <v>2.6</v>
      </c>
      <c r="AE13" s="1">
        <v>8</v>
      </c>
      <c r="AF13" s="1">
        <v>8</v>
      </c>
      <c r="AG13" s="1">
        <v>6.6</v>
      </c>
      <c r="AH13" s="1">
        <v>6.8</v>
      </c>
      <c r="AI13" s="1"/>
      <c r="AJ13" s="1">
        <f t="shared" si="9"/>
        <v>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2" t="s">
        <v>51</v>
      </c>
      <c r="B14" s="12" t="s">
        <v>44</v>
      </c>
      <c r="C14" s="12"/>
      <c r="D14" s="12">
        <v>24</v>
      </c>
      <c r="E14" s="12">
        <v>24</v>
      </c>
      <c r="F14" s="12"/>
      <c r="G14" s="13">
        <v>0</v>
      </c>
      <c r="H14" s="12" t="e">
        <v>#N/A</v>
      </c>
      <c r="I14" s="12" t="s">
        <v>52</v>
      </c>
      <c r="J14" s="12"/>
      <c r="K14" s="12"/>
      <c r="L14" s="12">
        <f t="shared" si="2"/>
        <v>24</v>
      </c>
      <c r="M14" s="12">
        <f t="shared" si="3"/>
        <v>0</v>
      </c>
      <c r="N14" s="12">
        <v>24</v>
      </c>
      <c r="O14" s="12"/>
      <c r="P14" s="12"/>
      <c r="Q14" s="12"/>
      <c r="R14" s="12">
        <f t="shared" si="4"/>
        <v>0</v>
      </c>
      <c r="S14" s="14"/>
      <c r="T14" s="5">
        <f t="shared" si="6"/>
        <v>0</v>
      </c>
      <c r="U14" s="14"/>
      <c r="V14" s="1"/>
      <c r="W14" s="1" t="e">
        <f t="shared" si="7"/>
        <v>#DIV/0!</v>
      </c>
      <c r="X14" s="12" t="e">
        <f t="shared" si="8"/>
        <v>#DIV/0!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/>
      <c r="AJ14" s="1">
        <f t="shared" si="9"/>
        <v>0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2" t="s">
        <v>53</v>
      </c>
      <c r="B15" s="12" t="s">
        <v>44</v>
      </c>
      <c r="C15" s="12">
        <v>47</v>
      </c>
      <c r="D15" s="12">
        <v>20</v>
      </c>
      <c r="E15" s="12">
        <v>60</v>
      </c>
      <c r="F15" s="12"/>
      <c r="G15" s="13">
        <v>0</v>
      </c>
      <c r="H15" s="12">
        <v>50</v>
      </c>
      <c r="I15" s="12" t="str">
        <f>VLOOKUP(A15,[1]Sheet!$A:$I,9,0)</f>
        <v>не в матрице</v>
      </c>
      <c r="J15" s="12"/>
      <c r="K15" s="12">
        <v>63</v>
      </c>
      <c r="L15" s="12">
        <f t="shared" si="2"/>
        <v>-3</v>
      </c>
      <c r="M15" s="12">
        <f t="shared" si="3"/>
        <v>60</v>
      </c>
      <c r="N15" s="12"/>
      <c r="O15" s="12"/>
      <c r="P15" s="12">
        <v>75.199999999999989</v>
      </c>
      <c r="Q15" s="12">
        <v>58</v>
      </c>
      <c r="R15" s="12">
        <f t="shared" si="4"/>
        <v>12</v>
      </c>
      <c r="S15" s="14"/>
      <c r="T15" s="5">
        <f t="shared" si="6"/>
        <v>0</v>
      </c>
      <c r="U15" s="14"/>
      <c r="V15" s="1"/>
      <c r="W15" s="1">
        <f t="shared" si="7"/>
        <v>11.1</v>
      </c>
      <c r="X15" s="12">
        <f t="shared" si="8"/>
        <v>11.1</v>
      </c>
      <c r="Y15" s="12">
        <v>15</v>
      </c>
      <c r="Z15" s="12">
        <v>13.4</v>
      </c>
      <c r="AA15" s="12">
        <v>9.8000000000000007</v>
      </c>
      <c r="AB15" s="12">
        <v>8.8000000000000007</v>
      </c>
      <c r="AC15" s="12">
        <v>4.5999999999999996</v>
      </c>
      <c r="AD15" s="12">
        <v>2</v>
      </c>
      <c r="AE15" s="12">
        <v>10.199999999999999</v>
      </c>
      <c r="AF15" s="12">
        <v>16</v>
      </c>
      <c r="AG15" s="12">
        <v>15.2</v>
      </c>
      <c r="AH15" s="12">
        <v>9</v>
      </c>
      <c r="AI15" s="12"/>
      <c r="AJ15" s="1">
        <f t="shared" si="9"/>
        <v>0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20" t="s">
        <v>54</v>
      </c>
      <c r="B16" s="20" t="s">
        <v>39</v>
      </c>
      <c r="C16" s="20">
        <v>204.84</v>
      </c>
      <c r="D16" s="20">
        <v>339.57499999999999</v>
      </c>
      <c r="E16" s="20">
        <v>492.48700000000002</v>
      </c>
      <c r="F16" s="20">
        <v>1.4570000000000001</v>
      </c>
      <c r="G16" s="21">
        <v>1</v>
      </c>
      <c r="H16" s="20">
        <v>55</v>
      </c>
      <c r="I16" s="11" t="s">
        <v>45</v>
      </c>
      <c r="J16" s="20"/>
      <c r="K16" s="20">
        <v>233.03</v>
      </c>
      <c r="L16" s="20">
        <f t="shared" si="2"/>
        <v>259.45699999999999</v>
      </c>
      <c r="M16" s="20">
        <f t="shared" si="3"/>
        <v>236.57600000000002</v>
      </c>
      <c r="N16" s="20">
        <v>255.911</v>
      </c>
      <c r="O16" s="20"/>
      <c r="P16" s="20">
        <v>100</v>
      </c>
      <c r="Q16" s="20">
        <v>135.81200000000001</v>
      </c>
      <c r="R16" s="20">
        <f t="shared" si="4"/>
        <v>47.315200000000004</v>
      </c>
      <c r="S16" s="22">
        <f>11*R16-Q16-P16-O16-F16</f>
        <v>283.19820000000004</v>
      </c>
      <c r="T16" s="5">
        <f t="shared" si="6"/>
        <v>283.19820000000004</v>
      </c>
      <c r="U16" s="22"/>
      <c r="V16" s="20"/>
      <c r="W16" s="1">
        <f t="shared" si="7"/>
        <v>11</v>
      </c>
      <c r="X16" s="20">
        <f t="shared" si="8"/>
        <v>5.014646456107128</v>
      </c>
      <c r="Y16" s="20">
        <v>39.2346</v>
      </c>
      <c r="Z16" s="20">
        <v>25.499200000000009</v>
      </c>
      <c r="AA16" s="20">
        <v>25.249600000000001</v>
      </c>
      <c r="AB16" s="20">
        <v>44.499000000000002</v>
      </c>
      <c r="AC16" s="20">
        <v>40.938600000000001</v>
      </c>
      <c r="AD16" s="20">
        <v>31.4116</v>
      </c>
      <c r="AE16" s="20">
        <v>26.1874</v>
      </c>
      <c r="AF16" s="20">
        <v>27.7834</v>
      </c>
      <c r="AG16" s="20">
        <v>32.445800000000013</v>
      </c>
      <c r="AH16" s="20">
        <v>30.450199999999999</v>
      </c>
      <c r="AI16" s="20" t="s">
        <v>161</v>
      </c>
      <c r="AJ16" s="1">
        <f t="shared" si="9"/>
        <v>283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20" t="s">
        <v>55</v>
      </c>
      <c r="B17" s="20" t="s">
        <v>39</v>
      </c>
      <c r="C17" s="20">
        <v>19.536000000000001</v>
      </c>
      <c r="D17" s="20">
        <v>3487.7359999999999</v>
      </c>
      <c r="E17" s="20">
        <v>2177.7890000000002</v>
      </c>
      <c r="F17" s="20">
        <v>742.68200000000002</v>
      </c>
      <c r="G17" s="21">
        <v>1</v>
      </c>
      <c r="H17" s="20">
        <v>50</v>
      </c>
      <c r="I17" s="20" t="str">
        <f>VLOOKUP(A17,[1]Sheet!$A:$I,9,0)</f>
        <v>матрица</v>
      </c>
      <c r="J17" s="20"/>
      <c r="K17" s="20">
        <v>657.8</v>
      </c>
      <c r="L17" s="20">
        <f t="shared" si="2"/>
        <v>1519.9890000000003</v>
      </c>
      <c r="M17" s="20">
        <f t="shared" si="3"/>
        <v>661.50300000000016</v>
      </c>
      <c r="N17" s="20">
        <v>1516.2860000000001</v>
      </c>
      <c r="O17" s="20"/>
      <c r="P17" s="20">
        <v>320.14600000000138</v>
      </c>
      <c r="Q17" s="20">
        <v>272.30599999999998</v>
      </c>
      <c r="R17" s="20">
        <f t="shared" si="4"/>
        <v>132.30060000000003</v>
      </c>
      <c r="S17" s="22">
        <f>12*R17-Q17-P17-O17-F17</f>
        <v>252.473199999999</v>
      </c>
      <c r="T17" s="30">
        <f>S17+$T$1*R17</f>
        <v>490.6142799999991</v>
      </c>
      <c r="U17" s="22"/>
      <c r="V17" s="20"/>
      <c r="W17" s="1">
        <f t="shared" si="7"/>
        <v>13.8</v>
      </c>
      <c r="X17" s="20">
        <f t="shared" si="8"/>
        <v>10.09167003021907</v>
      </c>
      <c r="Y17" s="20">
        <v>136.15299999999999</v>
      </c>
      <c r="Z17" s="20">
        <v>143.82640000000001</v>
      </c>
      <c r="AA17" s="20">
        <v>140.49680000000001</v>
      </c>
      <c r="AB17" s="20">
        <v>130.65680000000009</v>
      </c>
      <c r="AC17" s="20">
        <v>90.294600000000003</v>
      </c>
      <c r="AD17" s="20">
        <v>84.281200000000084</v>
      </c>
      <c r="AE17" s="20">
        <v>112.8419999999999</v>
      </c>
      <c r="AF17" s="20">
        <v>120.276</v>
      </c>
      <c r="AG17" s="20">
        <v>148.91560000000001</v>
      </c>
      <c r="AH17" s="20">
        <v>145.95959999999999</v>
      </c>
      <c r="AI17" s="20" t="s">
        <v>159</v>
      </c>
      <c r="AJ17" s="1">
        <f t="shared" si="9"/>
        <v>491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56</v>
      </c>
      <c r="B18" s="1" t="s">
        <v>39</v>
      </c>
      <c r="C18" s="1">
        <v>43.165999999999997</v>
      </c>
      <c r="D18" s="1">
        <v>334.00400000000002</v>
      </c>
      <c r="E18" s="1">
        <v>122.182</v>
      </c>
      <c r="F18" s="1">
        <v>127.133</v>
      </c>
      <c r="G18" s="8">
        <v>1</v>
      </c>
      <c r="H18" s="1">
        <v>60</v>
      </c>
      <c r="I18" s="1" t="str">
        <f>VLOOKUP(A18,[1]Sheet!$A:$I,9,0)</f>
        <v>матрица</v>
      </c>
      <c r="J18" s="1"/>
      <c r="K18" s="1">
        <v>117.2</v>
      </c>
      <c r="L18" s="1">
        <f t="shared" si="2"/>
        <v>4.9819999999999993</v>
      </c>
      <c r="M18" s="1">
        <f t="shared" si="3"/>
        <v>122.182</v>
      </c>
      <c r="N18" s="1"/>
      <c r="O18" s="1"/>
      <c r="P18" s="1">
        <v>22.376000000000001</v>
      </c>
      <c r="Q18" s="1">
        <v>157.06700000000001</v>
      </c>
      <c r="R18" s="1">
        <f t="shared" si="4"/>
        <v>24.436399999999999</v>
      </c>
      <c r="S18" s="5"/>
      <c r="T18" s="5">
        <f t="shared" si="6"/>
        <v>0</v>
      </c>
      <c r="U18" s="5"/>
      <c r="V18" s="1"/>
      <c r="W18" s="1">
        <f t="shared" si="7"/>
        <v>12.545874187687222</v>
      </c>
      <c r="X18" s="1">
        <f t="shared" si="8"/>
        <v>12.545874187687222</v>
      </c>
      <c r="Y18" s="1">
        <v>26.915800000000001</v>
      </c>
      <c r="Z18" s="1">
        <v>22.376000000000001</v>
      </c>
      <c r="AA18" s="1">
        <v>22.249199999999998</v>
      </c>
      <c r="AB18" s="1">
        <v>24.6724</v>
      </c>
      <c r="AC18" s="1">
        <v>19.2896</v>
      </c>
      <c r="AD18" s="1">
        <v>13.482799999999999</v>
      </c>
      <c r="AE18" s="1">
        <v>23.007000000000001</v>
      </c>
      <c r="AF18" s="1">
        <v>23.900200000000002</v>
      </c>
      <c r="AG18" s="1">
        <v>24.472200000000001</v>
      </c>
      <c r="AH18" s="1">
        <v>24.25</v>
      </c>
      <c r="AI18" s="1"/>
      <c r="AJ18" s="1">
        <f t="shared" si="9"/>
        <v>0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20" t="s">
        <v>57</v>
      </c>
      <c r="B19" s="20" t="s">
        <v>39</v>
      </c>
      <c r="C19" s="20">
        <v>69.144999999999996</v>
      </c>
      <c r="D19" s="20">
        <v>745.97500000000002</v>
      </c>
      <c r="E19" s="20">
        <v>541.80600000000004</v>
      </c>
      <c r="F19" s="20">
        <v>210.89699999999999</v>
      </c>
      <c r="G19" s="21">
        <v>1</v>
      </c>
      <c r="H19" s="20">
        <v>60</v>
      </c>
      <c r="I19" s="20" t="str">
        <f>VLOOKUP(A19,[1]Sheet!$A:$I,9,0)</f>
        <v>матрица</v>
      </c>
      <c r="J19" s="20"/>
      <c r="K19" s="20">
        <v>546</v>
      </c>
      <c r="L19" s="20">
        <f t="shared" si="2"/>
        <v>-4.19399999999996</v>
      </c>
      <c r="M19" s="20">
        <f t="shared" si="3"/>
        <v>541.80600000000004</v>
      </c>
      <c r="N19" s="20"/>
      <c r="O19" s="20">
        <v>400</v>
      </c>
      <c r="P19" s="20">
        <v>0</v>
      </c>
      <c r="Q19" s="20">
        <v>552.70360000000016</v>
      </c>
      <c r="R19" s="20">
        <f t="shared" si="4"/>
        <v>108.36120000000001</v>
      </c>
      <c r="S19" s="22">
        <f>12*R19-Q19-P19-O19-F19</f>
        <v>136.73380000000003</v>
      </c>
      <c r="T19" s="30">
        <f>S19+$T$1*R19</f>
        <v>331.78396000000009</v>
      </c>
      <c r="U19" s="22"/>
      <c r="V19" s="20"/>
      <c r="W19" s="1">
        <f t="shared" si="7"/>
        <v>13.800000000000002</v>
      </c>
      <c r="X19" s="20">
        <f t="shared" si="8"/>
        <v>10.738166428574067</v>
      </c>
      <c r="Y19" s="20">
        <v>114.61020000000001</v>
      </c>
      <c r="Z19" s="20">
        <v>99.337199999999996</v>
      </c>
      <c r="AA19" s="20">
        <v>89.854799999999997</v>
      </c>
      <c r="AB19" s="20">
        <v>98.065799999999996</v>
      </c>
      <c r="AC19" s="20">
        <v>68.467999999999989</v>
      </c>
      <c r="AD19" s="20">
        <v>59.059600000000003</v>
      </c>
      <c r="AE19" s="20">
        <v>78.028800000000004</v>
      </c>
      <c r="AF19" s="20">
        <v>76.179200000000009</v>
      </c>
      <c r="AG19" s="20">
        <v>94.695799999999991</v>
      </c>
      <c r="AH19" s="20">
        <v>94.131399999999999</v>
      </c>
      <c r="AI19" s="20" t="s">
        <v>159</v>
      </c>
      <c r="AJ19" s="1">
        <f t="shared" si="9"/>
        <v>332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5" t="s">
        <v>58</v>
      </c>
      <c r="B20" s="15" t="s">
        <v>39</v>
      </c>
      <c r="C20" s="15"/>
      <c r="D20" s="15"/>
      <c r="E20" s="15"/>
      <c r="F20" s="15"/>
      <c r="G20" s="16">
        <v>0</v>
      </c>
      <c r="H20" s="15">
        <v>60</v>
      </c>
      <c r="I20" s="1" t="str">
        <f>VLOOKUP(A20,[1]Sheet!$A:$I,9,0)</f>
        <v>матрица</v>
      </c>
      <c r="J20" s="15"/>
      <c r="K20" s="15"/>
      <c r="L20" s="15">
        <f t="shared" si="2"/>
        <v>0</v>
      </c>
      <c r="M20" s="15">
        <f t="shared" si="3"/>
        <v>0</v>
      </c>
      <c r="N20" s="15"/>
      <c r="O20" s="15"/>
      <c r="P20" s="15">
        <v>0</v>
      </c>
      <c r="Q20" s="15">
        <v>0</v>
      </c>
      <c r="R20" s="15">
        <f t="shared" si="4"/>
        <v>0</v>
      </c>
      <c r="S20" s="17"/>
      <c r="T20" s="5">
        <f t="shared" si="6"/>
        <v>0</v>
      </c>
      <c r="U20" s="17"/>
      <c r="V20" s="1"/>
      <c r="W20" s="1" t="e">
        <f t="shared" si="7"/>
        <v>#DIV/0!</v>
      </c>
      <c r="X20" s="15" t="e">
        <f t="shared" si="8"/>
        <v>#DIV/0!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 t="s">
        <v>48</v>
      </c>
      <c r="AJ20" s="1">
        <f t="shared" si="9"/>
        <v>0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20" t="s">
        <v>59</v>
      </c>
      <c r="B21" s="20" t="s">
        <v>39</v>
      </c>
      <c r="C21" s="20">
        <v>192.572</v>
      </c>
      <c r="D21" s="20">
        <v>701.63</v>
      </c>
      <c r="E21" s="20">
        <v>478.40800000000002</v>
      </c>
      <c r="F21" s="20">
        <v>152.744</v>
      </c>
      <c r="G21" s="21">
        <v>1</v>
      </c>
      <c r="H21" s="20">
        <v>60</v>
      </c>
      <c r="I21" s="20" t="str">
        <f>VLOOKUP(A21,[1]Sheet!$A:$I,9,0)</f>
        <v>матрица</v>
      </c>
      <c r="J21" s="20"/>
      <c r="K21" s="20">
        <v>263.86</v>
      </c>
      <c r="L21" s="20">
        <f t="shared" si="2"/>
        <v>214.548</v>
      </c>
      <c r="M21" s="20">
        <f t="shared" si="3"/>
        <v>277.99800000000005</v>
      </c>
      <c r="N21" s="20">
        <v>200.41</v>
      </c>
      <c r="O21" s="20"/>
      <c r="P21" s="20">
        <v>220</v>
      </c>
      <c r="Q21" s="20">
        <v>183.19759999999999</v>
      </c>
      <c r="R21" s="20">
        <f t="shared" si="4"/>
        <v>55.599600000000009</v>
      </c>
      <c r="S21" s="22">
        <f>12*R21-Q21-P21-O21-F21</f>
        <v>111.25360000000015</v>
      </c>
      <c r="T21" s="30">
        <f>S21+$T$1*R21</f>
        <v>211.33288000000016</v>
      </c>
      <c r="U21" s="22"/>
      <c r="V21" s="20"/>
      <c r="W21" s="1">
        <f t="shared" si="7"/>
        <v>13.8</v>
      </c>
      <c r="X21" s="20">
        <f t="shared" si="8"/>
        <v>9.9990215756947869</v>
      </c>
      <c r="Y21" s="20">
        <v>56.397199999999998</v>
      </c>
      <c r="Z21" s="20">
        <v>55.669199999999996</v>
      </c>
      <c r="AA21" s="20">
        <v>49.654800000000002</v>
      </c>
      <c r="AB21" s="20">
        <v>58.536000000000001</v>
      </c>
      <c r="AC21" s="20">
        <v>51.022399999999998</v>
      </c>
      <c r="AD21" s="20">
        <v>44.437600000000003</v>
      </c>
      <c r="AE21" s="20">
        <v>54.493600000000001</v>
      </c>
      <c r="AF21" s="20">
        <v>53.763599999999997</v>
      </c>
      <c r="AG21" s="20">
        <v>52.411999999999999</v>
      </c>
      <c r="AH21" s="20">
        <v>49.102400000000003</v>
      </c>
      <c r="AI21" s="20" t="s">
        <v>159</v>
      </c>
      <c r="AJ21" s="1">
        <f t="shared" si="9"/>
        <v>211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25" t="s">
        <v>60</v>
      </c>
      <c r="B22" s="25" t="s">
        <v>39</v>
      </c>
      <c r="C22" s="25">
        <v>71.272000000000006</v>
      </c>
      <c r="D22" s="25">
        <v>287.03399999999999</v>
      </c>
      <c r="E22" s="25">
        <v>192.464</v>
      </c>
      <c r="F22" s="25">
        <v>148.47999999999999</v>
      </c>
      <c r="G22" s="26">
        <v>1</v>
      </c>
      <c r="H22" s="25">
        <v>60</v>
      </c>
      <c r="I22" s="25" t="str">
        <f>VLOOKUP(A22,[1]Sheet!$A:$I,9,0)</f>
        <v>матрица</v>
      </c>
      <c r="J22" s="25"/>
      <c r="K22" s="25">
        <v>102.21</v>
      </c>
      <c r="L22" s="25">
        <f t="shared" si="2"/>
        <v>90.254000000000005</v>
      </c>
      <c r="M22" s="25">
        <f t="shared" si="3"/>
        <v>108.214</v>
      </c>
      <c r="N22" s="25">
        <v>84.25</v>
      </c>
      <c r="O22" s="25"/>
      <c r="P22" s="25">
        <v>0</v>
      </c>
      <c r="Q22" s="25">
        <v>54.756000000000043</v>
      </c>
      <c r="R22" s="25">
        <f t="shared" si="4"/>
        <v>21.642800000000001</v>
      </c>
      <c r="S22" s="27">
        <f>10*R22-Q22-P22-O22-F22</f>
        <v>13.191999999999979</v>
      </c>
      <c r="T22" s="5">
        <f t="shared" si="6"/>
        <v>13.191999999999979</v>
      </c>
      <c r="U22" s="27"/>
      <c r="V22" s="25"/>
      <c r="W22" s="1">
        <f t="shared" si="7"/>
        <v>10</v>
      </c>
      <c r="X22" s="25">
        <f t="shared" si="8"/>
        <v>9.3904670375367338</v>
      </c>
      <c r="Y22" s="25">
        <v>19.861999999999998</v>
      </c>
      <c r="Z22" s="25">
        <v>11.957599999999999</v>
      </c>
      <c r="AA22" s="25">
        <v>16.301600000000001</v>
      </c>
      <c r="AB22" s="25">
        <v>25.4208</v>
      </c>
      <c r="AC22" s="25">
        <v>16.643999999999998</v>
      </c>
      <c r="AD22" s="25">
        <v>11.7592</v>
      </c>
      <c r="AE22" s="25">
        <v>13.013999999999999</v>
      </c>
      <c r="AF22" s="25">
        <v>14.064</v>
      </c>
      <c r="AG22" s="25">
        <v>13.125999999999999</v>
      </c>
      <c r="AH22" s="25">
        <v>11.193199999999999</v>
      </c>
      <c r="AI22" s="25" t="s">
        <v>61</v>
      </c>
      <c r="AJ22" s="1">
        <f t="shared" si="9"/>
        <v>13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62</v>
      </c>
      <c r="B23" s="1" t="s">
        <v>39</v>
      </c>
      <c r="C23" s="1">
        <v>8.2949999999999999</v>
      </c>
      <c r="D23" s="1">
        <v>150.98099999999999</v>
      </c>
      <c r="E23" s="1">
        <v>136.55500000000001</v>
      </c>
      <c r="F23" s="1">
        <v>-0.377</v>
      </c>
      <c r="G23" s="8">
        <v>1</v>
      </c>
      <c r="H23" s="1">
        <v>60</v>
      </c>
      <c r="I23" s="1" t="str">
        <f>VLOOKUP(A23,[1]Sheet!$A:$I,9,0)</f>
        <v>матрица</v>
      </c>
      <c r="J23" s="1"/>
      <c r="K23" s="1">
        <v>104.56</v>
      </c>
      <c r="L23" s="1">
        <f t="shared" si="2"/>
        <v>31.995000000000005</v>
      </c>
      <c r="M23" s="1">
        <f t="shared" si="3"/>
        <v>84.39200000000001</v>
      </c>
      <c r="N23" s="1">
        <v>52.162999999999997</v>
      </c>
      <c r="O23" s="1"/>
      <c r="P23" s="1">
        <v>81.571200000000005</v>
      </c>
      <c r="Q23" s="1">
        <v>11.69940000000001</v>
      </c>
      <c r="R23" s="1">
        <f t="shared" si="4"/>
        <v>16.878400000000003</v>
      </c>
      <c r="S23" s="5">
        <f t="shared" ref="S23" si="11">11*R23-Q23-P23-O23-F23</f>
        <v>92.768800000000013</v>
      </c>
      <c r="T23" s="5">
        <f t="shared" si="6"/>
        <v>92.768800000000013</v>
      </c>
      <c r="U23" s="5"/>
      <c r="V23" s="1"/>
      <c r="W23" s="1">
        <f t="shared" si="7"/>
        <v>11.000000000000002</v>
      </c>
      <c r="X23" s="1">
        <f t="shared" si="8"/>
        <v>5.5036970328941139</v>
      </c>
      <c r="Y23" s="1">
        <v>14.2554</v>
      </c>
      <c r="Z23" s="1">
        <v>15.67</v>
      </c>
      <c r="AA23" s="1">
        <v>11.442600000000001</v>
      </c>
      <c r="AB23" s="1">
        <v>10.732799999999999</v>
      </c>
      <c r="AC23" s="1">
        <v>11.9648</v>
      </c>
      <c r="AD23" s="1">
        <v>6.8634000000000004</v>
      </c>
      <c r="AE23" s="1">
        <v>6.6622000000000003</v>
      </c>
      <c r="AF23" s="1">
        <v>9.9914000000000005</v>
      </c>
      <c r="AG23" s="1">
        <v>16.775400000000001</v>
      </c>
      <c r="AH23" s="1">
        <v>14.8504</v>
      </c>
      <c r="AI23" s="1"/>
      <c r="AJ23" s="1">
        <f t="shared" si="9"/>
        <v>93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20" t="s">
        <v>63</v>
      </c>
      <c r="B24" s="20" t="s">
        <v>39</v>
      </c>
      <c r="C24" s="20">
        <v>13.866</v>
      </c>
      <c r="D24" s="20">
        <v>432.75</v>
      </c>
      <c r="E24" s="20">
        <v>259.27300000000002</v>
      </c>
      <c r="F24" s="20">
        <v>75.454999999999998</v>
      </c>
      <c r="G24" s="21">
        <v>1</v>
      </c>
      <c r="H24" s="20">
        <v>60</v>
      </c>
      <c r="I24" s="20" t="str">
        <f>VLOOKUP(A24,[1]Sheet!$A:$I,9,0)</f>
        <v>матрица</v>
      </c>
      <c r="J24" s="20"/>
      <c r="K24" s="20">
        <v>161.38</v>
      </c>
      <c r="L24" s="20">
        <f t="shared" si="2"/>
        <v>97.893000000000029</v>
      </c>
      <c r="M24" s="20">
        <f t="shared" si="3"/>
        <v>159.79500000000002</v>
      </c>
      <c r="N24" s="20">
        <v>99.477999999999994</v>
      </c>
      <c r="O24" s="20"/>
      <c r="P24" s="20">
        <v>116.62779999999999</v>
      </c>
      <c r="Q24" s="20">
        <v>0</v>
      </c>
      <c r="R24" s="20">
        <f t="shared" si="4"/>
        <v>31.959000000000003</v>
      </c>
      <c r="S24" s="22">
        <f>12*R24-Q24-P24-O24-F24</f>
        <v>191.42520000000007</v>
      </c>
      <c r="T24" s="30">
        <f>S24+$T$1*R24</f>
        <v>248.95140000000009</v>
      </c>
      <c r="U24" s="22"/>
      <c r="V24" s="20"/>
      <c r="W24" s="1">
        <f t="shared" si="7"/>
        <v>13.8</v>
      </c>
      <c r="X24" s="20">
        <f t="shared" si="8"/>
        <v>6.010288181732844</v>
      </c>
      <c r="Y24" s="20">
        <v>25.218</v>
      </c>
      <c r="Z24" s="20">
        <v>29.107800000000001</v>
      </c>
      <c r="AA24" s="20">
        <v>23.7516</v>
      </c>
      <c r="AB24" s="20">
        <v>21.629000000000001</v>
      </c>
      <c r="AC24" s="20">
        <v>17.9346</v>
      </c>
      <c r="AD24" s="20">
        <v>18.2698</v>
      </c>
      <c r="AE24" s="20">
        <v>18.921800000000001</v>
      </c>
      <c r="AF24" s="20">
        <v>16.984400000000001</v>
      </c>
      <c r="AG24" s="20">
        <v>27.388999999999999</v>
      </c>
      <c r="AH24" s="20">
        <v>27.215599999999998</v>
      </c>
      <c r="AI24" s="20" t="s">
        <v>159</v>
      </c>
      <c r="AJ24" s="1">
        <f t="shared" si="9"/>
        <v>249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2" t="s">
        <v>64</v>
      </c>
      <c r="B25" s="12" t="s">
        <v>39</v>
      </c>
      <c r="C25" s="12"/>
      <c r="D25" s="12">
        <v>84.179000000000002</v>
      </c>
      <c r="E25" s="12">
        <v>84.179000000000002</v>
      </c>
      <c r="F25" s="12"/>
      <c r="G25" s="13">
        <v>0</v>
      </c>
      <c r="H25" s="12" t="e">
        <v>#N/A</v>
      </c>
      <c r="I25" s="12" t="s">
        <v>52</v>
      </c>
      <c r="J25" s="12"/>
      <c r="K25" s="12"/>
      <c r="L25" s="12">
        <f t="shared" si="2"/>
        <v>84.179000000000002</v>
      </c>
      <c r="M25" s="12">
        <f t="shared" si="3"/>
        <v>0</v>
      </c>
      <c r="N25" s="12">
        <v>84.179000000000002</v>
      </c>
      <c r="O25" s="12"/>
      <c r="P25" s="12"/>
      <c r="Q25" s="12"/>
      <c r="R25" s="12">
        <f t="shared" si="4"/>
        <v>0</v>
      </c>
      <c r="S25" s="14"/>
      <c r="T25" s="5">
        <f t="shared" si="6"/>
        <v>0</v>
      </c>
      <c r="U25" s="14"/>
      <c r="V25" s="1"/>
      <c r="W25" s="1" t="e">
        <f t="shared" si="7"/>
        <v>#DIV/0!</v>
      </c>
      <c r="X25" s="12" t="e">
        <f t="shared" si="8"/>
        <v>#DIV/0!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/>
      <c r="AJ25" s="1">
        <f t="shared" si="9"/>
        <v>0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65</v>
      </c>
      <c r="B26" s="1" t="s">
        <v>39</v>
      </c>
      <c r="C26" s="1">
        <v>31.477</v>
      </c>
      <c r="D26" s="1">
        <v>348.63099999999997</v>
      </c>
      <c r="E26" s="1">
        <v>333.13200000000001</v>
      </c>
      <c r="F26" s="1">
        <v>34.115000000000002</v>
      </c>
      <c r="G26" s="8">
        <v>1</v>
      </c>
      <c r="H26" s="1">
        <v>30</v>
      </c>
      <c r="I26" s="1" t="str">
        <f>VLOOKUP(A26,[1]Sheet!$A:$I,9,0)</f>
        <v>матрица</v>
      </c>
      <c r="J26" s="1"/>
      <c r="K26" s="1">
        <v>40</v>
      </c>
      <c r="L26" s="1">
        <f t="shared" si="2"/>
        <v>293.13200000000001</v>
      </c>
      <c r="M26" s="1">
        <f t="shared" si="3"/>
        <v>38.251000000000033</v>
      </c>
      <c r="N26" s="1">
        <v>294.88099999999997</v>
      </c>
      <c r="O26" s="1"/>
      <c r="P26" s="1">
        <v>4.2871999999999844</v>
      </c>
      <c r="Q26" s="1">
        <v>28.714400000000001</v>
      </c>
      <c r="R26" s="1">
        <f t="shared" si="4"/>
        <v>7.650200000000007</v>
      </c>
      <c r="S26" s="5">
        <f t="shared" ref="S26:S27" si="12">11*R26-Q26-P26-O26-F26</f>
        <v>17.035600000000095</v>
      </c>
      <c r="T26" s="5">
        <f t="shared" si="6"/>
        <v>17.035600000000095</v>
      </c>
      <c r="U26" s="5"/>
      <c r="V26" s="1"/>
      <c r="W26" s="1">
        <f t="shared" si="7"/>
        <v>11</v>
      </c>
      <c r="X26" s="1">
        <f t="shared" si="8"/>
        <v>8.7731824004601098</v>
      </c>
      <c r="Y26" s="1">
        <v>6.7203999999999997</v>
      </c>
      <c r="Z26" s="1">
        <v>5.9139999999999988</v>
      </c>
      <c r="AA26" s="1">
        <v>6.4598000000000004</v>
      </c>
      <c r="AB26" s="1">
        <v>6.3419999999999987</v>
      </c>
      <c r="AC26" s="1">
        <v>7.3623999999999992</v>
      </c>
      <c r="AD26" s="1">
        <v>6.0004000000000017</v>
      </c>
      <c r="AE26" s="1">
        <v>4.9559999999999942</v>
      </c>
      <c r="AF26" s="1">
        <v>7.6322000000000001</v>
      </c>
      <c r="AG26" s="1">
        <v>9.1295999999999999</v>
      </c>
      <c r="AH26" s="1">
        <v>7.3430000000000009</v>
      </c>
      <c r="AI26" s="1"/>
      <c r="AJ26" s="1">
        <f t="shared" si="9"/>
        <v>17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66</v>
      </c>
      <c r="B27" s="1" t="s">
        <v>39</v>
      </c>
      <c r="C27" s="1">
        <v>58.255000000000003</v>
      </c>
      <c r="D27" s="1">
        <v>1203.4349999999999</v>
      </c>
      <c r="E27" s="1">
        <v>1098.915</v>
      </c>
      <c r="F27" s="1">
        <v>78.691000000000003</v>
      </c>
      <c r="G27" s="8">
        <v>1</v>
      </c>
      <c r="H27" s="1">
        <v>30</v>
      </c>
      <c r="I27" s="1" t="str">
        <f>VLOOKUP(A27,[1]Sheet!$A:$I,9,0)</f>
        <v>матрица</v>
      </c>
      <c r="J27" s="1"/>
      <c r="K27" s="1">
        <v>133.30000000000001</v>
      </c>
      <c r="L27" s="1">
        <f t="shared" si="2"/>
        <v>965.61500000000001</v>
      </c>
      <c r="M27" s="1">
        <f t="shared" si="3"/>
        <v>148.93700000000001</v>
      </c>
      <c r="N27" s="1">
        <v>949.97799999999995</v>
      </c>
      <c r="O27" s="1"/>
      <c r="P27" s="1">
        <v>81.716800000000035</v>
      </c>
      <c r="Q27" s="1">
        <v>8.8066000000000315</v>
      </c>
      <c r="R27" s="1">
        <f t="shared" si="4"/>
        <v>29.787400000000002</v>
      </c>
      <c r="S27" s="5">
        <f t="shared" si="12"/>
        <v>158.44699999999992</v>
      </c>
      <c r="T27" s="5">
        <f t="shared" si="6"/>
        <v>158.44699999999992</v>
      </c>
      <c r="U27" s="5"/>
      <c r="V27" s="1"/>
      <c r="W27" s="1">
        <f t="shared" si="7"/>
        <v>10.999999999999998</v>
      </c>
      <c r="X27" s="1">
        <f t="shared" si="8"/>
        <v>5.6807374930339698</v>
      </c>
      <c r="Y27" s="1">
        <v>24.2852</v>
      </c>
      <c r="Z27" s="1">
        <v>29.025600000000001</v>
      </c>
      <c r="AA27" s="1">
        <v>27.221800000000002</v>
      </c>
      <c r="AB27" s="1">
        <v>27.510999999999999</v>
      </c>
      <c r="AC27" s="1">
        <v>23.443000000000001</v>
      </c>
      <c r="AD27" s="1">
        <v>15.309200000000009</v>
      </c>
      <c r="AE27" s="1">
        <v>25.754200000000001</v>
      </c>
      <c r="AF27" s="1">
        <v>26.2364</v>
      </c>
      <c r="AG27" s="1">
        <v>21.1416</v>
      </c>
      <c r="AH27" s="1">
        <v>15.401999999999999</v>
      </c>
      <c r="AI27" s="1"/>
      <c r="AJ27" s="1">
        <f t="shared" si="9"/>
        <v>158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20" t="s">
        <v>67</v>
      </c>
      <c r="B28" s="20" t="s">
        <v>39</v>
      </c>
      <c r="C28" s="20">
        <v>31.7</v>
      </c>
      <c r="D28" s="20">
        <v>14.016</v>
      </c>
      <c r="E28" s="20">
        <v>34.674999999999997</v>
      </c>
      <c r="F28" s="20"/>
      <c r="G28" s="21">
        <v>1</v>
      </c>
      <c r="H28" s="20">
        <v>30</v>
      </c>
      <c r="I28" s="20" t="str">
        <f>VLOOKUP(A28,[1]Sheet!$A:$I,9,0)</f>
        <v>матрица</v>
      </c>
      <c r="J28" s="20"/>
      <c r="K28" s="20">
        <v>49.1</v>
      </c>
      <c r="L28" s="20">
        <f t="shared" si="2"/>
        <v>-14.425000000000004</v>
      </c>
      <c r="M28" s="20">
        <f t="shared" si="3"/>
        <v>34.674999999999997</v>
      </c>
      <c r="N28" s="20"/>
      <c r="O28" s="20"/>
      <c r="P28" s="20">
        <v>65.400400000000005</v>
      </c>
      <c r="Q28" s="20">
        <v>34.423000000000002</v>
      </c>
      <c r="R28" s="20">
        <f t="shared" si="4"/>
        <v>6.9349999999999996</v>
      </c>
      <c r="S28" s="22"/>
      <c r="T28" s="5">
        <f t="shared" si="6"/>
        <v>0</v>
      </c>
      <c r="U28" s="22"/>
      <c r="V28" s="20"/>
      <c r="W28" s="1">
        <f t="shared" si="7"/>
        <v>14.394145638067775</v>
      </c>
      <c r="X28" s="20">
        <f t="shared" si="8"/>
        <v>14.394145638067775</v>
      </c>
      <c r="Y28" s="20">
        <v>10.598000000000001</v>
      </c>
      <c r="Z28" s="20">
        <v>10.2288</v>
      </c>
      <c r="AA28" s="20">
        <v>6.3982000000000001</v>
      </c>
      <c r="AB28" s="20">
        <v>8.4252000000000002</v>
      </c>
      <c r="AC28" s="20">
        <v>11.4694</v>
      </c>
      <c r="AD28" s="20">
        <v>10.337199999999999</v>
      </c>
      <c r="AE28" s="20">
        <v>12.898999999999999</v>
      </c>
      <c r="AF28" s="20">
        <v>14.743</v>
      </c>
      <c r="AG28" s="20">
        <v>16.214400000000001</v>
      </c>
      <c r="AH28" s="20">
        <v>15.645799999999999</v>
      </c>
      <c r="AI28" s="20" t="s">
        <v>160</v>
      </c>
      <c r="AJ28" s="1">
        <f t="shared" si="9"/>
        <v>0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5" t="s">
        <v>68</v>
      </c>
      <c r="B29" s="15" t="s">
        <v>39</v>
      </c>
      <c r="C29" s="15"/>
      <c r="D29" s="15"/>
      <c r="E29" s="15"/>
      <c r="F29" s="15"/>
      <c r="G29" s="16">
        <v>0</v>
      </c>
      <c r="H29" s="15">
        <v>45</v>
      </c>
      <c r="I29" s="1" t="str">
        <f>VLOOKUP(A29,[1]Sheet!$A:$I,9,0)</f>
        <v>матрица</v>
      </c>
      <c r="J29" s="15"/>
      <c r="K29" s="15"/>
      <c r="L29" s="15">
        <f t="shared" si="2"/>
        <v>0</v>
      </c>
      <c r="M29" s="15">
        <f t="shared" si="3"/>
        <v>0</v>
      </c>
      <c r="N29" s="15"/>
      <c r="O29" s="15"/>
      <c r="P29" s="15">
        <v>0</v>
      </c>
      <c r="Q29" s="15">
        <v>0</v>
      </c>
      <c r="R29" s="15">
        <f t="shared" si="4"/>
        <v>0</v>
      </c>
      <c r="S29" s="17"/>
      <c r="T29" s="5">
        <f t="shared" si="6"/>
        <v>0</v>
      </c>
      <c r="U29" s="17"/>
      <c r="V29" s="1"/>
      <c r="W29" s="1" t="e">
        <f t="shared" si="7"/>
        <v>#DIV/0!</v>
      </c>
      <c r="X29" s="15" t="e">
        <f t="shared" si="8"/>
        <v>#DIV/0!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 t="s">
        <v>48</v>
      </c>
      <c r="AJ29" s="1">
        <f t="shared" si="9"/>
        <v>0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69</v>
      </c>
      <c r="B30" s="1" t="s">
        <v>39</v>
      </c>
      <c r="C30" s="1">
        <v>40.548999999999999</v>
      </c>
      <c r="D30" s="1">
        <v>141.857</v>
      </c>
      <c r="E30" s="1">
        <v>85.009</v>
      </c>
      <c r="F30" s="1">
        <v>75.197999999999993</v>
      </c>
      <c r="G30" s="8">
        <v>1</v>
      </c>
      <c r="H30" s="1">
        <v>40</v>
      </c>
      <c r="I30" s="1" t="str">
        <f>VLOOKUP(A30,[1]Sheet!$A:$I,9,0)</f>
        <v>матрица</v>
      </c>
      <c r="J30" s="1"/>
      <c r="K30" s="1">
        <v>73.400000000000006</v>
      </c>
      <c r="L30" s="1">
        <f t="shared" si="2"/>
        <v>11.608999999999995</v>
      </c>
      <c r="M30" s="1">
        <f t="shared" si="3"/>
        <v>85.009</v>
      </c>
      <c r="N30" s="1"/>
      <c r="O30" s="1"/>
      <c r="P30" s="1">
        <v>0</v>
      </c>
      <c r="Q30" s="1">
        <v>91.041600000000003</v>
      </c>
      <c r="R30" s="1">
        <f t="shared" si="4"/>
        <v>17.001799999999999</v>
      </c>
      <c r="S30" s="5">
        <f t="shared" ref="S30:S32" si="13">11*R30-Q30-P30-O30-F30</f>
        <v>20.780200000000008</v>
      </c>
      <c r="T30" s="5">
        <f t="shared" si="6"/>
        <v>20.780200000000008</v>
      </c>
      <c r="U30" s="5"/>
      <c r="V30" s="1"/>
      <c r="W30" s="1">
        <f t="shared" si="7"/>
        <v>11</v>
      </c>
      <c r="X30" s="1">
        <f t="shared" si="8"/>
        <v>9.7777647072662894</v>
      </c>
      <c r="Y30" s="1">
        <v>18.8386</v>
      </c>
      <c r="Z30" s="1">
        <v>13.8878</v>
      </c>
      <c r="AA30" s="1">
        <v>14.053599999999999</v>
      </c>
      <c r="AB30" s="1">
        <v>19.469000000000001</v>
      </c>
      <c r="AC30" s="1">
        <v>13.545</v>
      </c>
      <c r="AD30" s="1">
        <v>5.3944000000000001</v>
      </c>
      <c r="AE30" s="1">
        <v>14.574400000000001</v>
      </c>
      <c r="AF30" s="1">
        <v>16.449000000000002</v>
      </c>
      <c r="AG30" s="1">
        <v>14.0648</v>
      </c>
      <c r="AH30" s="1">
        <v>14.38</v>
      </c>
      <c r="AI30" s="1"/>
      <c r="AJ30" s="1">
        <f t="shared" si="9"/>
        <v>21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70</v>
      </c>
      <c r="B31" s="1" t="s">
        <v>39</v>
      </c>
      <c r="C31" s="1">
        <v>5.13</v>
      </c>
      <c r="D31" s="1">
        <v>33.981999999999999</v>
      </c>
      <c r="E31" s="1">
        <v>21.523</v>
      </c>
      <c r="F31" s="1">
        <v>6.7439999999999998</v>
      </c>
      <c r="G31" s="8">
        <v>1</v>
      </c>
      <c r="H31" s="1">
        <v>30</v>
      </c>
      <c r="I31" s="1" t="str">
        <f>VLOOKUP(A31,[1]Sheet!$A:$I,9,0)</f>
        <v>матрица</v>
      </c>
      <c r="J31" s="1"/>
      <c r="K31" s="1">
        <v>24.1</v>
      </c>
      <c r="L31" s="1">
        <f t="shared" si="2"/>
        <v>-2.5770000000000017</v>
      </c>
      <c r="M31" s="1">
        <f t="shared" si="3"/>
        <v>21.523</v>
      </c>
      <c r="N31" s="1"/>
      <c r="O31" s="1"/>
      <c r="P31" s="1">
        <v>22.767199999999999</v>
      </c>
      <c r="Q31" s="1">
        <v>8.3351999999999968</v>
      </c>
      <c r="R31" s="1">
        <f t="shared" si="4"/>
        <v>4.3045999999999998</v>
      </c>
      <c r="S31" s="5">
        <f t="shared" si="13"/>
        <v>9.5042000000000009</v>
      </c>
      <c r="T31" s="5">
        <f t="shared" si="6"/>
        <v>9.5042000000000009</v>
      </c>
      <c r="U31" s="5"/>
      <c r="V31" s="1"/>
      <c r="W31" s="1">
        <f t="shared" si="7"/>
        <v>11</v>
      </c>
      <c r="X31" s="1">
        <f t="shared" si="8"/>
        <v>8.7920828880732227</v>
      </c>
      <c r="Y31" s="1">
        <v>4.8643999999999998</v>
      </c>
      <c r="Z31" s="1">
        <v>4.8811999999999998</v>
      </c>
      <c r="AA31" s="1">
        <v>3.1103999999999998</v>
      </c>
      <c r="AB31" s="1">
        <v>4.8156000000000008</v>
      </c>
      <c r="AC31" s="1">
        <v>4.3075999999999999</v>
      </c>
      <c r="AD31" s="1">
        <v>2.0139999999999998</v>
      </c>
      <c r="AE31" s="1">
        <v>0.2984</v>
      </c>
      <c r="AF31" s="1">
        <v>1.7547999999999999</v>
      </c>
      <c r="AG31" s="1">
        <v>4.0851999999999986</v>
      </c>
      <c r="AH31" s="1">
        <v>3.3231999999999999</v>
      </c>
      <c r="AI31" s="1"/>
      <c r="AJ31" s="1">
        <f t="shared" si="9"/>
        <v>10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71</v>
      </c>
      <c r="B32" s="1" t="s">
        <v>39</v>
      </c>
      <c r="C32" s="1">
        <v>13.378</v>
      </c>
      <c r="D32" s="1">
        <v>127.483</v>
      </c>
      <c r="E32" s="1">
        <v>108.104</v>
      </c>
      <c r="F32" s="1">
        <v>21.864000000000001</v>
      </c>
      <c r="G32" s="8">
        <v>1</v>
      </c>
      <c r="H32" s="1">
        <v>50</v>
      </c>
      <c r="I32" s="1" t="str">
        <f>VLOOKUP(A32,[1]Sheet!$A:$I,9,0)</f>
        <v>матрица</v>
      </c>
      <c r="J32" s="1"/>
      <c r="K32" s="1">
        <v>73.7</v>
      </c>
      <c r="L32" s="1">
        <f t="shared" si="2"/>
        <v>34.403999999999996</v>
      </c>
      <c r="M32" s="1">
        <f t="shared" si="3"/>
        <v>75.658000000000001</v>
      </c>
      <c r="N32" s="1">
        <v>32.445999999999998</v>
      </c>
      <c r="O32" s="1"/>
      <c r="P32" s="1">
        <v>4.878399999999985</v>
      </c>
      <c r="Q32" s="1">
        <v>44.154200000000031</v>
      </c>
      <c r="R32" s="1">
        <f t="shared" si="4"/>
        <v>15.131600000000001</v>
      </c>
      <c r="S32" s="5">
        <f t="shared" si="13"/>
        <v>95.550999999999974</v>
      </c>
      <c r="T32" s="5">
        <f t="shared" si="6"/>
        <v>95.550999999999974</v>
      </c>
      <c r="U32" s="5"/>
      <c r="V32" s="1"/>
      <c r="W32" s="1">
        <f t="shared" si="7"/>
        <v>11</v>
      </c>
      <c r="X32" s="1">
        <f t="shared" si="8"/>
        <v>4.685334003013562</v>
      </c>
      <c r="Y32" s="1">
        <v>11.2296</v>
      </c>
      <c r="Z32" s="1">
        <v>9.5993999999999993</v>
      </c>
      <c r="AA32" s="1">
        <v>10.4018</v>
      </c>
      <c r="AB32" s="1">
        <v>12.895</v>
      </c>
      <c r="AC32" s="1">
        <v>9.7123999999999988</v>
      </c>
      <c r="AD32" s="1">
        <v>4.33</v>
      </c>
      <c r="AE32" s="1">
        <v>8.5505999999999993</v>
      </c>
      <c r="AF32" s="1">
        <v>11.1</v>
      </c>
      <c r="AG32" s="1">
        <v>13.4716</v>
      </c>
      <c r="AH32" s="1">
        <v>14.7156</v>
      </c>
      <c r="AI32" s="1"/>
      <c r="AJ32" s="1">
        <f t="shared" si="9"/>
        <v>96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2" t="s">
        <v>72</v>
      </c>
      <c r="B33" s="12" t="s">
        <v>39</v>
      </c>
      <c r="C33" s="12"/>
      <c r="D33" s="12">
        <v>53.82</v>
      </c>
      <c r="E33" s="12">
        <v>53.82</v>
      </c>
      <c r="F33" s="12"/>
      <c r="G33" s="13">
        <v>0</v>
      </c>
      <c r="H33" s="12" t="e">
        <v>#N/A</v>
      </c>
      <c r="I33" s="12" t="s">
        <v>52</v>
      </c>
      <c r="J33" s="12"/>
      <c r="K33" s="12"/>
      <c r="L33" s="12">
        <f t="shared" si="2"/>
        <v>53.82</v>
      </c>
      <c r="M33" s="12">
        <f t="shared" si="3"/>
        <v>0</v>
      </c>
      <c r="N33" s="12">
        <v>53.82</v>
      </c>
      <c r="O33" s="12"/>
      <c r="P33" s="12"/>
      <c r="Q33" s="12"/>
      <c r="R33" s="12">
        <f t="shared" si="4"/>
        <v>0</v>
      </c>
      <c r="S33" s="14"/>
      <c r="T33" s="5">
        <f t="shared" si="6"/>
        <v>0</v>
      </c>
      <c r="U33" s="14"/>
      <c r="V33" s="1"/>
      <c r="W33" s="1" t="e">
        <f t="shared" si="7"/>
        <v>#DIV/0!</v>
      </c>
      <c r="X33" s="12" t="e">
        <f t="shared" si="8"/>
        <v>#DIV/0!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/>
      <c r="AJ33" s="1">
        <f t="shared" si="9"/>
        <v>0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73</v>
      </c>
      <c r="B34" s="1" t="s">
        <v>39</v>
      </c>
      <c r="C34" s="1">
        <v>10.438000000000001</v>
      </c>
      <c r="D34" s="1">
        <v>235.13</v>
      </c>
      <c r="E34" s="1">
        <v>91.236999999999995</v>
      </c>
      <c r="F34" s="1">
        <v>108.983</v>
      </c>
      <c r="G34" s="8">
        <v>1</v>
      </c>
      <c r="H34" s="1">
        <v>50</v>
      </c>
      <c r="I34" s="1" t="str">
        <f>VLOOKUP(A34,[1]Sheet!$A:$I,9,0)</f>
        <v>матрица</v>
      </c>
      <c r="J34" s="1"/>
      <c r="K34" s="1">
        <v>52.6</v>
      </c>
      <c r="L34" s="1">
        <f t="shared" si="2"/>
        <v>38.636999999999993</v>
      </c>
      <c r="M34" s="1">
        <f t="shared" si="3"/>
        <v>48.316999999999993</v>
      </c>
      <c r="N34" s="1">
        <v>42.92</v>
      </c>
      <c r="O34" s="1"/>
      <c r="P34" s="1">
        <v>0</v>
      </c>
      <c r="Q34" s="1">
        <v>0</v>
      </c>
      <c r="R34" s="1">
        <f t="shared" si="4"/>
        <v>9.6633999999999993</v>
      </c>
      <c r="S34" s="5"/>
      <c r="T34" s="5">
        <f t="shared" si="6"/>
        <v>0</v>
      </c>
      <c r="U34" s="5"/>
      <c r="V34" s="1"/>
      <c r="W34" s="1">
        <f t="shared" si="7"/>
        <v>11.27791460562535</v>
      </c>
      <c r="X34" s="1">
        <f t="shared" si="8"/>
        <v>11.27791460562535</v>
      </c>
      <c r="Y34" s="1">
        <v>3.61</v>
      </c>
      <c r="Z34" s="1">
        <v>5.8529999999999998</v>
      </c>
      <c r="AA34" s="1">
        <v>13.8978</v>
      </c>
      <c r="AB34" s="1">
        <v>11.9122</v>
      </c>
      <c r="AC34" s="1">
        <v>5.3472</v>
      </c>
      <c r="AD34" s="1">
        <v>5.7472000000000003</v>
      </c>
      <c r="AE34" s="1">
        <v>8.757200000000001</v>
      </c>
      <c r="AF34" s="1">
        <v>8.1997999999999998</v>
      </c>
      <c r="AG34" s="1">
        <v>5.5720000000000001</v>
      </c>
      <c r="AH34" s="1">
        <v>7.2165999999999997</v>
      </c>
      <c r="AI34" s="1"/>
      <c r="AJ34" s="1">
        <f t="shared" si="9"/>
        <v>0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74</v>
      </c>
      <c r="B35" s="1" t="s">
        <v>44</v>
      </c>
      <c r="C35" s="1">
        <v>471</v>
      </c>
      <c r="D35" s="1">
        <v>1474</v>
      </c>
      <c r="E35" s="1">
        <v>921</v>
      </c>
      <c r="F35" s="1">
        <v>240</v>
      </c>
      <c r="G35" s="8">
        <v>0.4</v>
      </c>
      <c r="H35" s="1">
        <v>45</v>
      </c>
      <c r="I35" s="11" t="s">
        <v>45</v>
      </c>
      <c r="J35" s="1"/>
      <c r="K35" s="1">
        <v>450</v>
      </c>
      <c r="L35" s="1">
        <f t="shared" si="2"/>
        <v>471</v>
      </c>
      <c r="M35" s="1">
        <f t="shared" si="3"/>
        <v>441</v>
      </c>
      <c r="N35" s="1">
        <v>480</v>
      </c>
      <c r="O35" s="1"/>
      <c r="P35" s="1">
        <v>0</v>
      </c>
      <c r="Q35" s="1">
        <v>428.60000000000008</v>
      </c>
      <c r="R35" s="1">
        <f t="shared" si="4"/>
        <v>88.2</v>
      </c>
      <c r="S35" s="5">
        <f t="shared" ref="S35:S37" si="14">11*R35-Q35-P35-O35-F35</f>
        <v>301.59999999999991</v>
      </c>
      <c r="T35" s="5">
        <f t="shared" si="6"/>
        <v>301.59999999999991</v>
      </c>
      <c r="U35" s="5"/>
      <c r="V35" s="1"/>
      <c r="W35" s="1">
        <f t="shared" si="7"/>
        <v>11</v>
      </c>
      <c r="X35" s="1">
        <f t="shared" si="8"/>
        <v>7.5804988662131532</v>
      </c>
      <c r="Y35" s="1">
        <v>80.400000000000006</v>
      </c>
      <c r="Z35" s="1">
        <v>52.8</v>
      </c>
      <c r="AA35" s="1">
        <v>77.2</v>
      </c>
      <c r="AB35" s="1">
        <v>101.8</v>
      </c>
      <c r="AC35" s="1">
        <v>92.4</v>
      </c>
      <c r="AD35" s="1">
        <v>80.400000000000006</v>
      </c>
      <c r="AE35" s="1">
        <v>76</v>
      </c>
      <c r="AF35" s="1">
        <v>81.599999999999994</v>
      </c>
      <c r="AG35" s="1">
        <v>81.400000000000006</v>
      </c>
      <c r="AH35" s="1">
        <v>71.599999999999994</v>
      </c>
      <c r="AI35" s="1" t="s">
        <v>41</v>
      </c>
      <c r="AJ35" s="1">
        <f t="shared" si="9"/>
        <v>121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75</v>
      </c>
      <c r="B36" s="1" t="s">
        <v>44</v>
      </c>
      <c r="C36" s="1">
        <v>250</v>
      </c>
      <c r="D36" s="1">
        <v>576</v>
      </c>
      <c r="E36" s="1">
        <v>171</v>
      </c>
      <c r="F36" s="1">
        <v>327</v>
      </c>
      <c r="G36" s="8">
        <v>0.45</v>
      </c>
      <c r="H36" s="1">
        <v>50</v>
      </c>
      <c r="I36" s="1" t="str">
        <f>VLOOKUP(A36,[1]Sheet!$A:$I,9,0)</f>
        <v>матрица</v>
      </c>
      <c r="J36" s="1"/>
      <c r="K36" s="1">
        <v>168</v>
      </c>
      <c r="L36" s="1">
        <f t="shared" si="2"/>
        <v>3</v>
      </c>
      <c r="M36" s="1">
        <f t="shared" si="3"/>
        <v>171</v>
      </c>
      <c r="N36" s="1"/>
      <c r="O36" s="1"/>
      <c r="P36" s="1">
        <v>0</v>
      </c>
      <c r="Q36" s="1">
        <v>0</v>
      </c>
      <c r="R36" s="1">
        <f t="shared" si="4"/>
        <v>34.200000000000003</v>
      </c>
      <c r="S36" s="5">
        <f t="shared" si="14"/>
        <v>49.200000000000045</v>
      </c>
      <c r="T36" s="30">
        <f>S36+$T$1*R36</f>
        <v>110.76000000000005</v>
      </c>
      <c r="U36" s="5"/>
      <c r="V36" s="1"/>
      <c r="W36" s="1">
        <f t="shared" si="7"/>
        <v>12.8</v>
      </c>
      <c r="X36" s="1">
        <f t="shared" si="8"/>
        <v>9.5614035087719298</v>
      </c>
      <c r="Y36" s="1">
        <v>29.8</v>
      </c>
      <c r="Z36" s="1">
        <v>29.6</v>
      </c>
      <c r="AA36" s="1">
        <v>44.2</v>
      </c>
      <c r="AB36" s="1">
        <v>48.6</v>
      </c>
      <c r="AC36" s="1">
        <v>48.2</v>
      </c>
      <c r="AD36" s="1">
        <v>47.2</v>
      </c>
      <c r="AE36" s="1">
        <v>41.272399999999998</v>
      </c>
      <c r="AF36" s="1">
        <v>47.272399999999998</v>
      </c>
      <c r="AG36" s="1">
        <v>37</v>
      </c>
      <c r="AH36" s="1">
        <v>29.8</v>
      </c>
      <c r="AI36" s="1" t="s">
        <v>41</v>
      </c>
      <c r="AJ36" s="1">
        <f t="shared" si="9"/>
        <v>50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76</v>
      </c>
      <c r="B37" s="1" t="s">
        <v>44</v>
      </c>
      <c r="C37" s="1">
        <v>547</v>
      </c>
      <c r="D37" s="1">
        <v>796</v>
      </c>
      <c r="E37" s="1">
        <v>990</v>
      </c>
      <c r="F37" s="1">
        <v>158</v>
      </c>
      <c r="G37" s="8">
        <v>0.4</v>
      </c>
      <c r="H37" s="1">
        <v>45</v>
      </c>
      <c r="I37" s="1" t="str">
        <f>VLOOKUP(A37,[1]Sheet!$A:$I,9,0)</f>
        <v>матрица</v>
      </c>
      <c r="J37" s="1"/>
      <c r="K37" s="1">
        <v>392</v>
      </c>
      <c r="L37" s="1">
        <f t="shared" si="2"/>
        <v>598</v>
      </c>
      <c r="M37" s="1">
        <f t="shared" si="3"/>
        <v>390</v>
      </c>
      <c r="N37" s="1">
        <v>600</v>
      </c>
      <c r="O37" s="1"/>
      <c r="P37" s="1">
        <v>9.6000000000000227</v>
      </c>
      <c r="Q37" s="1">
        <v>421.6</v>
      </c>
      <c r="R37" s="1">
        <f t="shared" si="4"/>
        <v>78</v>
      </c>
      <c r="S37" s="5">
        <f t="shared" si="14"/>
        <v>268.79999999999995</v>
      </c>
      <c r="T37" s="5">
        <f t="shared" si="6"/>
        <v>268.79999999999995</v>
      </c>
      <c r="U37" s="5"/>
      <c r="V37" s="1"/>
      <c r="W37" s="1">
        <f t="shared" si="7"/>
        <v>11</v>
      </c>
      <c r="X37" s="1">
        <f t="shared" si="8"/>
        <v>7.5538461538461545</v>
      </c>
      <c r="Y37" s="1">
        <v>69.2</v>
      </c>
      <c r="Z37" s="1">
        <v>50.6</v>
      </c>
      <c r="AA37" s="1">
        <v>56.6</v>
      </c>
      <c r="AB37" s="1">
        <v>71.2</v>
      </c>
      <c r="AC37" s="1">
        <v>88</v>
      </c>
      <c r="AD37" s="1">
        <v>75.599999999999994</v>
      </c>
      <c r="AE37" s="1">
        <v>69.400000000000006</v>
      </c>
      <c r="AF37" s="1">
        <v>68</v>
      </c>
      <c r="AG37" s="1">
        <v>67</v>
      </c>
      <c r="AH37" s="1">
        <v>68.400000000000006</v>
      </c>
      <c r="AI37" s="1"/>
      <c r="AJ37" s="1">
        <f t="shared" si="9"/>
        <v>108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5" t="s">
        <v>77</v>
      </c>
      <c r="B38" s="15" t="s">
        <v>39</v>
      </c>
      <c r="C38" s="15"/>
      <c r="D38" s="15">
        <v>89.168000000000006</v>
      </c>
      <c r="E38" s="15">
        <v>89.168000000000006</v>
      </c>
      <c r="F38" s="15"/>
      <c r="G38" s="16">
        <v>0</v>
      </c>
      <c r="H38" s="15">
        <v>45</v>
      </c>
      <c r="I38" s="1" t="str">
        <f>VLOOKUP(A38,[1]Sheet!$A:$I,9,0)</f>
        <v>матрица</v>
      </c>
      <c r="J38" s="15"/>
      <c r="K38" s="15"/>
      <c r="L38" s="15">
        <f t="shared" ref="L38:L67" si="15">E38-K38</f>
        <v>89.168000000000006</v>
      </c>
      <c r="M38" s="15">
        <f t="shared" si="3"/>
        <v>0</v>
      </c>
      <c r="N38" s="15">
        <v>89.168000000000006</v>
      </c>
      <c r="O38" s="15"/>
      <c r="P38" s="15">
        <v>0</v>
      </c>
      <c r="Q38" s="15">
        <v>0</v>
      </c>
      <c r="R38" s="15">
        <f t="shared" si="4"/>
        <v>0</v>
      </c>
      <c r="S38" s="17"/>
      <c r="T38" s="5">
        <f t="shared" si="6"/>
        <v>0</v>
      </c>
      <c r="U38" s="17"/>
      <c r="V38" s="1"/>
      <c r="W38" s="1" t="e">
        <f t="shared" si="7"/>
        <v>#DIV/0!</v>
      </c>
      <c r="X38" s="15" t="e">
        <f t="shared" si="8"/>
        <v>#DIV/0!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 t="s">
        <v>48</v>
      </c>
      <c r="AJ38" s="1">
        <f t="shared" si="9"/>
        <v>0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78</v>
      </c>
      <c r="B39" s="1" t="s">
        <v>44</v>
      </c>
      <c r="C39" s="1">
        <v>45</v>
      </c>
      <c r="D39" s="1">
        <v>233</v>
      </c>
      <c r="E39" s="1">
        <v>87</v>
      </c>
      <c r="F39" s="1">
        <v>92</v>
      </c>
      <c r="G39" s="8">
        <v>0.35</v>
      </c>
      <c r="H39" s="1">
        <v>40</v>
      </c>
      <c r="I39" s="1" t="str">
        <f>VLOOKUP(A39,[1]Sheet!$A:$I,9,0)</f>
        <v>матрица</v>
      </c>
      <c r="J39" s="1"/>
      <c r="K39" s="1">
        <v>97</v>
      </c>
      <c r="L39" s="1">
        <f t="shared" si="15"/>
        <v>-10</v>
      </c>
      <c r="M39" s="1">
        <f t="shared" si="3"/>
        <v>87</v>
      </c>
      <c r="N39" s="1"/>
      <c r="O39" s="1"/>
      <c r="P39" s="1">
        <v>3.8000000000000109</v>
      </c>
      <c r="Q39" s="1">
        <v>23</v>
      </c>
      <c r="R39" s="1">
        <f t="shared" si="4"/>
        <v>17.399999999999999</v>
      </c>
      <c r="S39" s="5">
        <f t="shared" ref="S39:S42" si="16">11*R39-Q39-P39-O39-F39</f>
        <v>72.599999999999966</v>
      </c>
      <c r="T39" s="5">
        <f t="shared" si="6"/>
        <v>72.599999999999966</v>
      </c>
      <c r="U39" s="5"/>
      <c r="V39" s="1"/>
      <c r="W39" s="1">
        <f t="shared" si="7"/>
        <v>11</v>
      </c>
      <c r="X39" s="1">
        <f t="shared" si="8"/>
        <v>6.8275862068965534</v>
      </c>
      <c r="Y39" s="1">
        <v>16.399999999999999</v>
      </c>
      <c r="Z39" s="1">
        <v>17.399999999999999</v>
      </c>
      <c r="AA39" s="1">
        <v>21.2</v>
      </c>
      <c r="AB39" s="1">
        <v>20.6</v>
      </c>
      <c r="AC39" s="1">
        <v>20.6</v>
      </c>
      <c r="AD39" s="1">
        <v>20.2</v>
      </c>
      <c r="AE39" s="1">
        <v>24.8</v>
      </c>
      <c r="AF39" s="1">
        <v>24.2</v>
      </c>
      <c r="AG39" s="1">
        <v>34.4</v>
      </c>
      <c r="AH39" s="1">
        <v>33</v>
      </c>
      <c r="AI39" s="1" t="s">
        <v>41</v>
      </c>
      <c r="AJ39" s="1">
        <f t="shared" si="9"/>
        <v>25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79</v>
      </c>
      <c r="B40" s="1" t="s">
        <v>39</v>
      </c>
      <c r="C40" s="1">
        <v>16.969000000000001</v>
      </c>
      <c r="D40" s="1">
        <v>216.011</v>
      </c>
      <c r="E40" s="1">
        <v>127.733</v>
      </c>
      <c r="F40" s="1">
        <v>37.539000000000001</v>
      </c>
      <c r="G40" s="8">
        <v>1</v>
      </c>
      <c r="H40" s="1">
        <v>40</v>
      </c>
      <c r="I40" s="1" t="str">
        <f>VLOOKUP(A40,[1]Sheet!$A:$I,9,0)</f>
        <v>матрица</v>
      </c>
      <c r="J40" s="1"/>
      <c r="K40" s="1">
        <v>120.3</v>
      </c>
      <c r="L40" s="1">
        <f t="shared" si="15"/>
        <v>7.4330000000000069</v>
      </c>
      <c r="M40" s="1">
        <f t="shared" si="3"/>
        <v>93.177000000000007</v>
      </c>
      <c r="N40" s="1">
        <v>34.555999999999997</v>
      </c>
      <c r="O40" s="1"/>
      <c r="P40" s="1">
        <v>46.733799999999967</v>
      </c>
      <c r="Q40" s="1">
        <v>39.996200000000002</v>
      </c>
      <c r="R40" s="1">
        <f t="shared" si="4"/>
        <v>18.635400000000001</v>
      </c>
      <c r="S40" s="5">
        <f t="shared" si="16"/>
        <v>80.720400000000026</v>
      </c>
      <c r="T40" s="5">
        <f t="shared" si="6"/>
        <v>80.720400000000026</v>
      </c>
      <c r="U40" s="5"/>
      <c r="V40" s="1"/>
      <c r="W40" s="1">
        <f t="shared" si="7"/>
        <v>10.999999999999998</v>
      </c>
      <c r="X40" s="1">
        <f t="shared" si="8"/>
        <v>6.6684374899385022</v>
      </c>
      <c r="Y40" s="1">
        <v>17.623000000000001</v>
      </c>
      <c r="Z40" s="1">
        <v>17.579799999999999</v>
      </c>
      <c r="AA40" s="1">
        <v>17.539200000000001</v>
      </c>
      <c r="AB40" s="1">
        <v>17.778199999999998</v>
      </c>
      <c r="AC40" s="1">
        <v>15.005800000000001</v>
      </c>
      <c r="AD40" s="1">
        <v>15.5442</v>
      </c>
      <c r="AE40" s="1">
        <v>18.109400000000001</v>
      </c>
      <c r="AF40" s="1">
        <v>19.280200000000001</v>
      </c>
      <c r="AG40" s="1">
        <v>19.498999999999999</v>
      </c>
      <c r="AH40" s="1">
        <v>24.464200000000002</v>
      </c>
      <c r="AI40" s="1"/>
      <c r="AJ40" s="1">
        <f t="shared" si="9"/>
        <v>81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80</v>
      </c>
      <c r="B41" s="1" t="s">
        <v>44</v>
      </c>
      <c r="C41" s="1">
        <v>97</v>
      </c>
      <c r="D41" s="1">
        <v>79</v>
      </c>
      <c r="E41" s="1">
        <v>128</v>
      </c>
      <c r="F41" s="1"/>
      <c r="G41" s="8">
        <v>0.4</v>
      </c>
      <c r="H41" s="1">
        <v>40</v>
      </c>
      <c r="I41" s="1" t="str">
        <f>VLOOKUP(A41,[1]Sheet!$A:$I,9,0)</f>
        <v>матрица</v>
      </c>
      <c r="J41" s="1"/>
      <c r="K41" s="1">
        <v>141</v>
      </c>
      <c r="L41" s="1">
        <f t="shared" si="15"/>
        <v>-13</v>
      </c>
      <c r="M41" s="1">
        <f t="shared" si="3"/>
        <v>128</v>
      </c>
      <c r="N41" s="1"/>
      <c r="O41" s="1"/>
      <c r="P41" s="1">
        <v>56.199999999999989</v>
      </c>
      <c r="Q41" s="1">
        <v>149</v>
      </c>
      <c r="R41" s="1">
        <f t="shared" si="4"/>
        <v>25.6</v>
      </c>
      <c r="S41" s="5">
        <f t="shared" si="16"/>
        <v>76.400000000000034</v>
      </c>
      <c r="T41" s="5">
        <f t="shared" si="6"/>
        <v>76.400000000000034</v>
      </c>
      <c r="U41" s="5"/>
      <c r="V41" s="1"/>
      <c r="W41" s="1">
        <f t="shared" si="7"/>
        <v>11</v>
      </c>
      <c r="X41" s="1">
        <f t="shared" si="8"/>
        <v>8.0156249999999982</v>
      </c>
      <c r="Y41" s="1">
        <v>24.2</v>
      </c>
      <c r="Z41" s="1">
        <v>17.2</v>
      </c>
      <c r="AA41" s="1">
        <v>13.6</v>
      </c>
      <c r="AB41" s="1">
        <v>20</v>
      </c>
      <c r="AC41" s="1">
        <v>20.6</v>
      </c>
      <c r="AD41" s="1">
        <v>11.2</v>
      </c>
      <c r="AE41" s="1">
        <v>-0.2</v>
      </c>
      <c r="AF41" s="1">
        <v>-0.2</v>
      </c>
      <c r="AG41" s="1">
        <v>24</v>
      </c>
      <c r="AH41" s="1">
        <v>30.2</v>
      </c>
      <c r="AI41" s="1"/>
      <c r="AJ41" s="1">
        <f t="shared" si="9"/>
        <v>31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81</v>
      </c>
      <c r="B42" s="1" t="s">
        <v>44</v>
      </c>
      <c r="C42" s="1">
        <v>203</v>
      </c>
      <c r="D42" s="1">
        <v>470</v>
      </c>
      <c r="E42" s="1">
        <v>212</v>
      </c>
      <c r="F42" s="1">
        <v>356</v>
      </c>
      <c r="G42" s="8">
        <v>0.4</v>
      </c>
      <c r="H42" s="1">
        <v>45</v>
      </c>
      <c r="I42" s="1" t="str">
        <f>VLOOKUP(A42,[1]Sheet!$A:$I,9,0)</f>
        <v>матрица</v>
      </c>
      <c r="J42" s="1"/>
      <c r="K42" s="1">
        <v>213</v>
      </c>
      <c r="L42" s="1">
        <f t="shared" si="15"/>
        <v>-1</v>
      </c>
      <c r="M42" s="1">
        <f t="shared" si="3"/>
        <v>212</v>
      </c>
      <c r="N42" s="1"/>
      <c r="O42" s="1"/>
      <c r="P42" s="1">
        <v>0</v>
      </c>
      <c r="Q42" s="1">
        <v>68.399999999999977</v>
      </c>
      <c r="R42" s="1">
        <f t="shared" si="4"/>
        <v>42.4</v>
      </c>
      <c r="S42" s="5">
        <f t="shared" si="16"/>
        <v>42</v>
      </c>
      <c r="T42" s="5">
        <f t="shared" si="6"/>
        <v>42</v>
      </c>
      <c r="U42" s="5"/>
      <c r="V42" s="1"/>
      <c r="W42" s="1">
        <f t="shared" si="7"/>
        <v>11</v>
      </c>
      <c r="X42" s="1">
        <f t="shared" si="8"/>
        <v>10.009433962264151</v>
      </c>
      <c r="Y42" s="1">
        <v>47.4</v>
      </c>
      <c r="Z42" s="1">
        <v>34.799999999999997</v>
      </c>
      <c r="AA42" s="1">
        <v>51.8</v>
      </c>
      <c r="AB42" s="1">
        <v>66.400000000000006</v>
      </c>
      <c r="AC42" s="1">
        <v>52.4</v>
      </c>
      <c r="AD42" s="1">
        <v>31</v>
      </c>
      <c r="AE42" s="1">
        <v>26</v>
      </c>
      <c r="AF42" s="1">
        <v>38.200000000000003</v>
      </c>
      <c r="AG42" s="1">
        <v>53.4</v>
      </c>
      <c r="AH42" s="1">
        <v>39.4</v>
      </c>
      <c r="AI42" s="1"/>
      <c r="AJ42" s="1">
        <f t="shared" si="9"/>
        <v>17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2" t="s">
        <v>82</v>
      </c>
      <c r="B43" s="12" t="s">
        <v>39</v>
      </c>
      <c r="C43" s="12"/>
      <c r="D43" s="12">
        <v>43.838000000000001</v>
      </c>
      <c r="E43" s="12">
        <v>43.838000000000001</v>
      </c>
      <c r="F43" s="12"/>
      <c r="G43" s="13">
        <v>0</v>
      </c>
      <c r="H43" s="12" t="e">
        <v>#N/A</v>
      </c>
      <c r="I43" s="12" t="s">
        <v>52</v>
      </c>
      <c r="J43" s="12"/>
      <c r="K43" s="12"/>
      <c r="L43" s="12">
        <f t="shared" si="15"/>
        <v>43.838000000000001</v>
      </c>
      <c r="M43" s="12">
        <f t="shared" si="3"/>
        <v>0</v>
      </c>
      <c r="N43" s="12">
        <v>43.838000000000001</v>
      </c>
      <c r="O43" s="12"/>
      <c r="P43" s="12"/>
      <c r="Q43" s="12"/>
      <c r="R43" s="12">
        <f t="shared" si="4"/>
        <v>0</v>
      </c>
      <c r="S43" s="14"/>
      <c r="T43" s="5">
        <f t="shared" si="6"/>
        <v>0</v>
      </c>
      <c r="U43" s="14"/>
      <c r="V43" s="1"/>
      <c r="W43" s="1" t="e">
        <f t="shared" si="7"/>
        <v>#DIV/0!</v>
      </c>
      <c r="X43" s="12" t="e">
        <f t="shared" si="8"/>
        <v>#DIV/0!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/>
      <c r="AJ43" s="1">
        <f t="shared" si="9"/>
        <v>0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83</v>
      </c>
      <c r="B44" s="1" t="s">
        <v>39</v>
      </c>
      <c r="C44" s="1">
        <v>17.43</v>
      </c>
      <c r="D44" s="1">
        <v>191.761</v>
      </c>
      <c r="E44" s="1">
        <v>171.655</v>
      </c>
      <c r="F44" s="1">
        <v>15.409000000000001</v>
      </c>
      <c r="G44" s="8">
        <v>1</v>
      </c>
      <c r="H44" s="1">
        <v>40</v>
      </c>
      <c r="I44" s="1" t="str">
        <f>VLOOKUP(A44,[1]Sheet!$A:$I,9,0)</f>
        <v>матрица</v>
      </c>
      <c r="J44" s="1"/>
      <c r="K44" s="1">
        <v>98.1</v>
      </c>
      <c r="L44" s="1">
        <f t="shared" si="15"/>
        <v>73.555000000000007</v>
      </c>
      <c r="M44" s="1">
        <f t="shared" si="3"/>
        <v>85.51</v>
      </c>
      <c r="N44" s="1">
        <v>86.144999999999996</v>
      </c>
      <c r="O44" s="1"/>
      <c r="P44" s="1">
        <v>106.01220000000001</v>
      </c>
      <c r="Q44" s="1">
        <v>41.158200000000008</v>
      </c>
      <c r="R44" s="1">
        <f t="shared" si="4"/>
        <v>17.102</v>
      </c>
      <c r="S44" s="5">
        <f t="shared" ref="S44:S47" si="17">11*R44-Q44-P44-O44-F44</f>
        <v>25.542599999999986</v>
      </c>
      <c r="T44" s="5">
        <f t="shared" si="6"/>
        <v>25.542599999999986</v>
      </c>
      <c r="U44" s="5"/>
      <c r="V44" s="1"/>
      <c r="W44" s="1">
        <f t="shared" si="7"/>
        <v>11</v>
      </c>
      <c r="X44" s="1">
        <f t="shared" si="8"/>
        <v>9.50645538533505</v>
      </c>
      <c r="Y44" s="1">
        <v>19.081600000000002</v>
      </c>
      <c r="Z44" s="1">
        <v>18.8734</v>
      </c>
      <c r="AA44" s="1">
        <v>14.425000000000001</v>
      </c>
      <c r="AB44" s="1">
        <v>12.331799999999999</v>
      </c>
      <c r="AC44" s="1">
        <v>13.1966</v>
      </c>
      <c r="AD44" s="1">
        <v>15.023</v>
      </c>
      <c r="AE44" s="1">
        <v>15.917999999999999</v>
      </c>
      <c r="AF44" s="1">
        <v>15.9222</v>
      </c>
      <c r="AG44" s="1">
        <v>14.425800000000001</v>
      </c>
      <c r="AH44" s="1">
        <v>10.923400000000001</v>
      </c>
      <c r="AI44" s="1"/>
      <c r="AJ44" s="1">
        <f t="shared" si="9"/>
        <v>26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20" t="s">
        <v>84</v>
      </c>
      <c r="B45" s="20" t="s">
        <v>44</v>
      </c>
      <c r="C45" s="20">
        <v>114</v>
      </c>
      <c r="D45" s="20">
        <v>185</v>
      </c>
      <c r="E45" s="20">
        <v>146</v>
      </c>
      <c r="F45" s="20">
        <v>77</v>
      </c>
      <c r="G45" s="21">
        <v>0.35</v>
      </c>
      <c r="H45" s="20">
        <v>40</v>
      </c>
      <c r="I45" s="20" t="str">
        <f>VLOOKUP(A45,[1]Sheet!$A:$I,9,0)</f>
        <v>матрица</v>
      </c>
      <c r="J45" s="20"/>
      <c r="K45" s="20">
        <v>122</v>
      </c>
      <c r="L45" s="20">
        <f t="shared" si="15"/>
        <v>24</v>
      </c>
      <c r="M45" s="20">
        <f t="shared" si="3"/>
        <v>122</v>
      </c>
      <c r="N45" s="20">
        <v>24</v>
      </c>
      <c r="O45" s="20"/>
      <c r="P45" s="20">
        <v>108.8</v>
      </c>
      <c r="Q45" s="20">
        <v>66.399999999999977</v>
      </c>
      <c r="R45" s="20">
        <f t="shared" si="4"/>
        <v>24.4</v>
      </c>
      <c r="S45" s="22">
        <f>12*R45-Q45-P45-O45-F45</f>
        <v>40.59999999999998</v>
      </c>
      <c r="T45" s="5">
        <f t="shared" si="6"/>
        <v>40.59999999999998</v>
      </c>
      <c r="U45" s="22"/>
      <c r="V45" s="20"/>
      <c r="W45" s="1">
        <f t="shared" si="7"/>
        <v>11.999999999999998</v>
      </c>
      <c r="X45" s="20">
        <f t="shared" si="8"/>
        <v>10.336065573770492</v>
      </c>
      <c r="Y45" s="20">
        <v>27.2</v>
      </c>
      <c r="Z45" s="20">
        <v>26.8</v>
      </c>
      <c r="AA45" s="20">
        <v>20.8</v>
      </c>
      <c r="AB45" s="20">
        <v>27.8</v>
      </c>
      <c r="AC45" s="20">
        <v>27</v>
      </c>
      <c r="AD45" s="20">
        <v>17.600000000000001</v>
      </c>
      <c r="AE45" s="20">
        <v>22.8</v>
      </c>
      <c r="AF45" s="20">
        <v>23.4</v>
      </c>
      <c r="AG45" s="20">
        <v>22.8</v>
      </c>
      <c r="AH45" s="20">
        <v>21</v>
      </c>
      <c r="AI45" s="20" t="s">
        <v>160</v>
      </c>
      <c r="AJ45" s="1">
        <f t="shared" si="9"/>
        <v>14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85</v>
      </c>
      <c r="B46" s="1" t="s">
        <v>44</v>
      </c>
      <c r="C46" s="1">
        <v>267</v>
      </c>
      <c r="D46" s="1">
        <v>989</v>
      </c>
      <c r="E46" s="1">
        <v>1001</v>
      </c>
      <c r="F46" s="1">
        <v>95</v>
      </c>
      <c r="G46" s="8">
        <v>0.4</v>
      </c>
      <c r="H46" s="1">
        <v>40</v>
      </c>
      <c r="I46" s="11" t="s">
        <v>45</v>
      </c>
      <c r="J46" s="1"/>
      <c r="K46" s="1">
        <v>399</v>
      </c>
      <c r="L46" s="1">
        <f t="shared" si="15"/>
        <v>602</v>
      </c>
      <c r="M46" s="1">
        <f t="shared" si="3"/>
        <v>401</v>
      </c>
      <c r="N46" s="1">
        <v>600</v>
      </c>
      <c r="O46" s="1"/>
      <c r="P46" s="1">
        <v>150</v>
      </c>
      <c r="Q46" s="1">
        <v>263.2</v>
      </c>
      <c r="R46" s="1">
        <f t="shared" si="4"/>
        <v>80.2</v>
      </c>
      <c r="S46" s="5">
        <f>10*R46-Q46-P46-O46-F46</f>
        <v>293.79999999999995</v>
      </c>
      <c r="T46" s="5">
        <f t="shared" si="6"/>
        <v>293.79999999999995</v>
      </c>
      <c r="U46" s="5"/>
      <c r="V46" s="1"/>
      <c r="W46" s="1">
        <f t="shared" si="7"/>
        <v>10</v>
      </c>
      <c r="X46" s="1">
        <f t="shared" si="8"/>
        <v>6.3366583541147126</v>
      </c>
      <c r="Y46" s="1">
        <v>69.400000000000006</v>
      </c>
      <c r="Z46" s="1">
        <v>53.4</v>
      </c>
      <c r="AA46" s="1">
        <v>56.8</v>
      </c>
      <c r="AB46" s="1">
        <v>68.8</v>
      </c>
      <c r="AC46" s="1">
        <v>74.400000000000006</v>
      </c>
      <c r="AD46" s="1">
        <v>33.799999999999997</v>
      </c>
      <c r="AE46" s="1">
        <v>42.6</v>
      </c>
      <c r="AF46" s="1">
        <v>70.599999999999994</v>
      </c>
      <c r="AG46" s="1">
        <v>85</v>
      </c>
      <c r="AH46" s="1">
        <v>60.8</v>
      </c>
      <c r="AI46" s="1" t="s">
        <v>41</v>
      </c>
      <c r="AJ46" s="1">
        <f t="shared" si="9"/>
        <v>118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86</v>
      </c>
      <c r="B47" s="1" t="s">
        <v>39</v>
      </c>
      <c r="C47" s="1">
        <v>16.117000000000001</v>
      </c>
      <c r="D47" s="1">
        <v>63.588000000000001</v>
      </c>
      <c r="E47" s="1">
        <v>43.408999999999999</v>
      </c>
      <c r="F47" s="1">
        <v>15.861000000000001</v>
      </c>
      <c r="G47" s="8">
        <v>1</v>
      </c>
      <c r="H47" s="1">
        <v>50</v>
      </c>
      <c r="I47" s="1" t="str">
        <f>VLOOKUP(A47,[1]Sheet!$A:$I,9,0)</f>
        <v>матрица</v>
      </c>
      <c r="J47" s="1"/>
      <c r="K47" s="1">
        <v>44.4</v>
      </c>
      <c r="L47" s="1">
        <f t="shared" si="15"/>
        <v>-0.99099999999999966</v>
      </c>
      <c r="M47" s="1">
        <f t="shared" si="3"/>
        <v>43.408999999999999</v>
      </c>
      <c r="N47" s="1"/>
      <c r="O47" s="1"/>
      <c r="P47" s="1">
        <v>25.757999999999999</v>
      </c>
      <c r="Q47" s="1">
        <v>42.916400000000017</v>
      </c>
      <c r="R47" s="1">
        <f t="shared" si="4"/>
        <v>8.6817999999999991</v>
      </c>
      <c r="S47" s="5">
        <f t="shared" si="17"/>
        <v>10.964399999999976</v>
      </c>
      <c r="T47" s="5">
        <f t="shared" si="6"/>
        <v>10.964399999999976</v>
      </c>
      <c r="U47" s="5"/>
      <c r="V47" s="1"/>
      <c r="W47" s="1">
        <f t="shared" si="7"/>
        <v>11</v>
      </c>
      <c r="X47" s="1">
        <f t="shared" si="8"/>
        <v>9.7370821718998393</v>
      </c>
      <c r="Y47" s="1">
        <v>9.5267999999999997</v>
      </c>
      <c r="Z47" s="1">
        <v>7.5983999999999998</v>
      </c>
      <c r="AA47" s="1">
        <v>6.1928000000000001</v>
      </c>
      <c r="AB47" s="1">
        <v>6.4864000000000006</v>
      </c>
      <c r="AC47" s="1">
        <v>6.2008000000000001</v>
      </c>
      <c r="AD47" s="1">
        <v>5.3864000000000001</v>
      </c>
      <c r="AE47" s="1">
        <v>4.872399999999999</v>
      </c>
      <c r="AF47" s="1">
        <v>5.9588000000000001</v>
      </c>
      <c r="AG47" s="1">
        <v>7.3068</v>
      </c>
      <c r="AH47" s="1">
        <v>5.9523999999999999</v>
      </c>
      <c r="AI47" s="1"/>
      <c r="AJ47" s="1">
        <f t="shared" si="9"/>
        <v>11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87</v>
      </c>
      <c r="B48" s="1" t="s">
        <v>39</v>
      </c>
      <c r="C48" s="1">
        <v>2.698</v>
      </c>
      <c r="D48" s="1">
        <v>257.209</v>
      </c>
      <c r="E48" s="1">
        <v>85.144000000000005</v>
      </c>
      <c r="F48" s="1">
        <v>141.51400000000001</v>
      </c>
      <c r="G48" s="8">
        <v>1</v>
      </c>
      <c r="H48" s="1">
        <v>50</v>
      </c>
      <c r="I48" s="1" t="str">
        <f>VLOOKUP(A48,[1]Sheet!$A:$I,9,0)</f>
        <v>матрица</v>
      </c>
      <c r="J48" s="1"/>
      <c r="K48" s="1">
        <v>85.4</v>
      </c>
      <c r="L48" s="1">
        <f t="shared" si="15"/>
        <v>-0.25600000000000023</v>
      </c>
      <c r="M48" s="1">
        <f t="shared" si="3"/>
        <v>85.144000000000005</v>
      </c>
      <c r="N48" s="1"/>
      <c r="O48" s="1"/>
      <c r="P48" s="1">
        <v>52.435799999999993</v>
      </c>
      <c r="Q48" s="1">
        <v>0</v>
      </c>
      <c r="R48" s="1">
        <f t="shared" si="4"/>
        <v>17.0288</v>
      </c>
      <c r="S48" s="5"/>
      <c r="T48" s="5">
        <f t="shared" si="6"/>
        <v>0</v>
      </c>
      <c r="U48" s="5"/>
      <c r="V48" s="1"/>
      <c r="W48" s="1">
        <f t="shared" si="7"/>
        <v>11.389516583670018</v>
      </c>
      <c r="X48" s="1">
        <f t="shared" si="8"/>
        <v>11.389516583670018</v>
      </c>
      <c r="Y48" s="1">
        <v>18.832799999999999</v>
      </c>
      <c r="Z48" s="1">
        <v>23.448599999999999</v>
      </c>
      <c r="AA48" s="1">
        <v>20.438600000000001</v>
      </c>
      <c r="AB48" s="1">
        <v>18.9434</v>
      </c>
      <c r="AC48" s="1">
        <v>14.3362</v>
      </c>
      <c r="AD48" s="1">
        <v>8.7896000000000001</v>
      </c>
      <c r="AE48" s="1">
        <v>13.1304</v>
      </c>
      <c r="AF48" s="1">
        <v>17.216799999999999</v>
      </c>
      <c r="AG48" s="1">
        <v>22.933199999999999</v>
      </c>
      <c r="AH48" s="1">
        <v>18.846800000000002</v>
      </c>
      <c r="AI48" s="1"/>
      <c r="AJ48" s="1">
        <f t="shared" si="9"/>
        <v>0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88</v>
      </c>
      <c r="B49" s="1" t="s">
        <v>39</v>
      </c>
      <c r="C49" s="1">
        <v>86.183999999999997</v>
      </c>
      <c r="D49" s="1">
        <v>220.75</v>
      </c>
      <c r="E49" s="1">
        <v>114.58499999999999</v>
      </c>
      <c r="F49" s="1">
        <v>89.478999999999999</v>
      </c>
      <c r="G49" s="8">
        <v>1</v>
      </c>
      <c r="H49" s="1">
        <v>40</v>
      </c>
      <c r="I49" s="1" t="str">
        <f>VLOOKUP(A49,[1]Sheet!$A:$I,9,0)</f>
        <v>матрица</v>
      </c>
      <c r="J49" s="1"/>
      <c r="K49" s="1">
        <v>104</v>
      </c>
      <c r="L49" s="1">
        <f t="shared" si="15"/>
        <v>10.584999999999994</v>
      </c>
      <c r="M49" s="1">
        <f t="shared" si="3"/>
        <v>114.58499999999999</v>
      </c>
      <c r="N49" s="1"/>
      <c r="O49" s="1"/>
      <c r="P49" s="1">
        <v>41.770200000000017</v>
      </c>
      <c r="Q49" s="1">
        <v>120.8434</v>
      </c>
      <c r="R49" s="1">
        <f t="shared" si="4"/>
        <v>22.916999999999998</v>
      </c>
      <c r="S49" s="5"/>
      <c r="T49" s="5">
        <f t="shared" si="6"/>
        <v>0</v>
      </c>
      <c r="U49" s="5"/>
      <c r="V49" s="1"/>
      <c r="W49" s="1">
        <f t="shared" si="7"/>
        <v>11.000244360082037</v>
      </c>
      <c r="X49" s="1">
        <f t="shared" si="8"/>
        <v>11.000244360082037</v>
      </c>
      <c r="Y49" s="1">
        <v>28.8626</v>
      </c>
      <c r="Z49" s="1">
        <v>23.276199999999999</v>
      </c>
      <c r="AA49" s="1">
        <v>20.372599999999998</v>
      </c>
      <c r="AB49" s="1">
        <v>28.519600000000001</v>
      </c>
      <c r="AC49" s="1">
        <v>24.2362</v>
      </c>
      <c r="AD49" s="1">
        <v>20.622800000000002</v>
      </c>
      <c r="AE49" s="1">
        <v>29.609200000000001</v>
      </c>
      <c r="AF49" s="1">
        <v>33.5608</v>
      </c>
      <c r="AG49" s="1">
        <v>34.162400000000012</v>
      </c>
      <c r="AH49" s="1">
        <v>24.038</v>
      </c>
      <c r="AI49" s="1"/>
      <c r="AJ49" s="1">
        <f t="shared" si="9"/>
        <v>0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2" t="s">
        <v>89</v>
      </c>
      <c r="B50" s="12" t="s">
        <v>44</v>
      </c>
      <c r="C50" s="12"/>
      <c r="D50" s="12">
        <v>30</v>
      </c>
      <c r="E50" s="12">
        <v>30</v>
      </c>
      <c r="F50" s="12"/>
      <c r="G50" s="13">
        <v>0</v>
      </c>
      <c r="H50" s="12" t="e">
        <v>#N/A</v>
      </c>
      <c r="I50" s="12" t="s">
        <v>52</v>
      </c>
      <c r="J50" s="12"/>
      <c r="K50" s="12"/>
      <c r="L50" s="12">
        <f t="shared" si="15"/>
        <v>30</v>
      </c>
      <c r="M50" s="12">
        <f t="shared" si="3"/>
        <v>0</v>
      </c>
      <c r="N50" s="12">
        <v>30</v>
      </c>
      <c r="O50" s="12"/>
      <c r="P50" s="12"/>
      <c r="Q50" s="12"/>
      <c r="R50" s="12">
        <f t="shared" si="4"/>
        <v>0</v>
      </c>
      <c r="S50" s="14"/>
      <c r="T50" s="5">
        <f t="shared" si="6"/>
        <v>0</v>
      </c>
      <c r="U50" s="14"/>
      <c r="V50" s="1"/>
      <c r="W50" s="1" t="e">
        <f t="shared" si="7"/>
        <v>#DIV/0!</v>
      </c>
      <c r="X50" s="12" t="e">
        <f t="shared" si="8"/>
        <v>#DIV/0!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/>
      <c r="AJ50" s="1">
        <f t="shared" si="9"/>
        <v>0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90</v>
      </c>
      <c r="B51" s="1" t="s">
        <v>44</v>
      </c>
      <c r="C51" s="1">
        <v>84</v>
      </c>
      <c r="D51" s="1">
        <v>689</v>
      </c>
      <c r="E51" s="1">
        <v>186</v>
      </c>
      <c r="F51" s="1">
        <v>400</v>
      </c>
      <c r="G51" s="8">
        <v>0.45</v>
      </c>
      <c r="H51" s="1">
        <v>50</v>
      </c>
      <c r="I51" s="1" t="str">
        <f>VLOOKUP(A51,[1]Sheet!$A:$I,9,0)</f>
        <v>матрица</v>
      </c>
      <c r="J51" s="1"/>
      <c r="K51" s="1">
        <v>187</v>
      </c>
      <c r="L51" s="1">
        <f t="shared" si="15"/>
        <v>-1</v>
      </c>
      <c r="M51" s="1">
        <f t="shared" si="3"/>
        <v>186</v>
      </c>
      <c r="N51" s="1"/>
      <c r="O51" s="1"/>
      <c r="P51" s="1">
        <v>0</v>
      </c>
      <c r="Q51" s="1">
        <v>0</v>
      </c>
      <c r="R51" s="1">
        <f t="shared" si="4"/>
        <v>37.200000000000003</v>
      </c>
      <c r="S51" s="5">
        <f t="shared" ref="S51:S53" si="18">11*R51-Q51-P51-O51-F51</f>
        <v>9.2000000000000455</v>
      </c>
      <c r="T51" s="30">
        <f>S51+$T$1*R51</f>
        <v>76.160000000000053</v>
      </c>
      <c r="U51" s="5"/>
      <c r="V51" s="1"/>
      <c r="W51" s="1">
        <f t="shared" si="7"/>
        <v>12.8</v>
      </c>
      <c r="X51" s="1">
        <f t="shared" si="8"/>
        <v>10.75268817204301</v>
      </c>
      <c r="Y51" s="1">
        <v>36.200000000000003</v>
      </c>
      <c r="Z51" s="1">
        <v>39.200000000000003</v>
      </c>
      <c r="AA51" s="1">
        <v>51.4</v>
      </c>
      <c r="AB51" s="1">
        <v>40.4</v>
      </c>
      <c r="AC51" s="1">
        <v>28</v>
      </c>
      <c r="AD51" s="1">
        <v>33</v>
      </c>
      <c r="AE51" s="1">
        <v>45.4</v>
      </c>
      <c r="AF51" s="1">
        <v>54.2</v>
      </c>
      <c r="AG51" s="1">
        <v>42</v>
      </c>
      <c r="AH51" s="1">
        <v>35</v>
      </c>
      <c r="AI51" s="1"/>
      <c r="AJ51" s="1">
        <f t="shared" si="9"/>
        <v>34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92</v>
      </c>
      <c r="B52" s="1" t="s">
        <v>44</v>
      </c>
      <c r="C52" s="1">
        <v>158</v>
      </c>
      <c r="D52" s="1">
        <v>140</v>
      </c>
      <c r="E52" s="1">
        <v>182</v>
      </c>
      <c r="F52" s="1"/>
      <c r="G52" s="8">
        <v>0.4</v>
      </c>
      <c r="H52" s="1">
        <v>40</v>
      </c>
      <c r="I52" s="1" t="str">
        <f>VLOOKUP(A52,[1]Sheet!$A:$I,9,0)</f>
        <v>матрица</v>
      </c>
      <c r="J52" s="1"/>
      <c r="K52" s="1">
        <v>167</v>
      </c>
      <c r="L52" s="1">
        <f t="shared" si="15"/>
        <v>15</v>
      </c>
      <c r="M52" s="1">
        <f t="shared" si="3"/>
        <v>146</v>
      </c>
      <c r="N52" s="1">
        <v>36</v>
      </c>
      <c r="O52" s="1"/>
      <c r="P52" s="1">
        <v>95</v>
      </c>
      <c r="Q52" s="1">
        <v>211</v>
      </c>
      <c r="R52" s="1">
        <f t="shared" si="4"/>
        <v>29.2</v>
      </c>
      <c r="S52" s="5">
        <f t="shared" si="18"/>
        <v>15.199999999999989</v>
      </c>
      <c r="T52" s="5">
        <f t="shared" si="6"/>
        <v>15.199999999999989</v>
      </c>
      <c r="U52" s="5"/>
      <c r="V52" s="1"/>
      <c r="W52" s="1">
        <f t="shared" si="7"/>
        <v>11</v>
      </c>
      <c r="X52" s="1">
        <f t="shared" si="8"/>
        <v>10.479452054794521</v>
      </c>
      <c r="Y52" s="1">
        <v>34</v>
      </c>
      <c r="Z52" s="1">
        <v>23</v>
      </c>
      <c r="AA52" s="1">
        <v>13.6</v>
      </c>
      <c r="AB52" s="1">
        <v>20.8</v>
      </c>
      <c r="AC52" s="1">
        <v>27.8</v>
      </c>
      <c r="AD52" s="1">
        <v>13</v>
      </c>
      <c r="AE52" s="1">
        <v>6.4</v>
      </c>
      <c r="AF52" s="1">
        <v>16.8</v>
      </c>
      <c r="AG52" s="1">
        <v>30</v>
      </c>
      <c r="AH52" s="1">
        <v>23.2</v>
      </c>
      <c r="AI52" s="1"/>
      <c r="AJ52" s="1">
        <f t="shared" si="9"/>
        <v>6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93</v>
      </c>
      <c r="B53" s="1" t="s">
        <v>44</v>
      </c>
      <c r="C53" s="1">
        <v>179</v>
      </c>
      <c r="D53" s="1">
        <v>244</v>
      </c>
      <c r="E53" s="1">
        <v>178</v>
      </c>
      <c r="F53" s="1">
        <v>130</v>
      </c>
      <c r="G53" s="8">
        <v>0.4</v>
      </c>
      <c r="H53" s="1">
        <v>40</v>
      </c>
      <c r="I53" s="1" t="str">
        <f>VLOOKUP(A53,[1]Sheet!$A:$I,9,0)</f>
        <v>матрица</v>
      </c>
      <c r="J53" s="1"/>
      <c r="K53" s="1">
        <v>183</v>
      </c>
      <c r="L53" s="1">
        <f t="shared" si="15"/>
        <v>-5</v>
      </c>
      <c r="M53" s="1">
        <f t="shared" si="3"/>
        <v>178</v>
      </c>
      <c r="N53" s="1"/>
      <c r="O53" s="1"/>
      <c r="P53" s="1">
        <v>0</v>
      </c>
      <c r="Q53" s="1">
        <v>191.6</v>
      </c>
      <c r="R53" s="1">
        <f t="shared" si="4"/>
        <v>35.6</v>
      </c>
      <c r="S53" s="5">
        <f t="shared" si="18"/>
        <v>70.000000000000028</v>
      </c>
      <c r="T53" s="5">
        <f t="shared" si="6"/>
        <v>70.000000000000028</v>
      </c>
      <c r="U53" s="5"/>
      <c r="V53" s="1"/>
      <c r="W53" s="1">
        <f t="shared" si="7"/>
        <v>11</v>
      </c>
      <c r="X53" s="1">
        <f t="shared" si="8"/>
        <v>9.0337078651685392</v>
      </c>
      <c r="Y53" s="1">
        <v>35.6</v>
      </c>
      <c r="Z53" s="1">
        <v>21.8</v>
      </c>
      <c r="AA53" s="1">
        <v>26</v>
      </c>
      <c r="AB53" s="1">
        <v>37.200000000000003</v>
      </c>
      <c r="AC53" s="1">
        <v>34.799999999999997</v>
      </c>
      <c r="AD53" s="1">
        <v>22.2</v>
      </c>
      <c r="AE53" s="1">
        <v>27.4</v>
      </c>
      <c r="AF53" s="1">
        <v>35.4</v>
      </c>
      <c r="AG53" s="1">
        <v>29.8</v>
      </c>
      <c r="AH53" s="1">
        <v>20</v>
      </c>
      <c r="AI53" s="1"/>
      <c r="AJ53" s="1">
        <f t="shared" si="9"/>
        <v>28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5" t="s">
        <v>94</v>
      </c>
      <c r="B54" s="15" t="s">
        <v>39</v>
      </c>
      <c r="C54" s="15">
        <v>-1.35</v>
      </c>
      <c r="D54" s="15">
        <v>152.357</v>
      </c>
      <c r="E54" s="15">
        <v>151.00700000000001</v>
      </c>
      <c r="F54" s="15"/>
      <c r="G54" s="16">
        <v>0</v>
      </c>
      <c r="H54" s="15">
        <v>50</v>
      </c>
      <c r="I54" s="1" t="str">
        <f>VLOOKUP(A54,[1]Sheet!$A:$I,9,0)</f>
        <v>матрица</v>
      </c>
      <c r="J54" s="15"/>
      <c r="K54" s="15"/>
      <c r="L54" s="15">
        <f t="shared" si="15"/>
        <v>151.00700000000001</v>
      </c>
      <c r="M54" s="15">
        <f t="shared" si="3"/>
        <v>0</v>
      </c>
      <c r="N54" s="15">
        <v>151.00700000000001</v>
      </c>
      <c r="O54" s="15"/>
      <c r="P54" s="15">
        <v>0</v>
      </c>
      <c r="Q54" s="15">
        <v>0</v>
      </c>
      <c r="R54" s="15">
        <f t="shared" si="4"/>
        <v>0</v>
      </c>
      <c r="S54" s="17"/>
      <c r="T54" s="5">
        <f t="shared" si="6"/>
        <v>0</v>
      </c>
      <c r="U54" s="17"/>
      <c r="V54" s="1"/>
      <c r="W54" s="1" t="e">
        <f t="shared" si="7"/>
        <v>#DIV/0!</v>
      </c>
      <c r="X54" s="15" t="e">
        <f t="shared" si="8"/>
        <v>#DIV/0!</v>
      </c>
      <c r="Y54" s="15">
        <v>0.27</v>
      </c>
      <c r="Z54" s="15">
        <v>0.27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 t="s">
        <v>48</v>
      </c>
      <c r="AJ54" s="1">
        <f t="shared" si="9"/>
        <v>0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95</v>
      </c>
      <c r="B55" s="1" t="s">
        <v>39</v>
      </c>
      <c r="C55" s="1">
        <v>-0.317</v>
      </c>
      <c r="D55" s="1">
        <v>324.12700000000001</v>
      </c>
      <c r="E55" s="1">
        <v>80.144000000000005</v>
      </c>
      <c r="F55" s="1">
        <v>189.30600000000001</v>
      </c>
      <c r="G55" s="8">
        <v>1</v>
      </c>
      <c r="H55" s="1">
        <v>50</v>
      </c>
      <c r="I55" s="1" t="str">
        <f>VLOOKUP(A55,[1]Sheet!$A:$I,9,0)</f>
        <v>матрица</v>
      </c>
      <c r="J55" s="1"/>
      <c r="K55" s="1">
        <v>81.8</v>
      </c>
      <c r="L55" s="1">
        <f t="shared" si="15"/>
        <v>-1.6559999999999917</v>
      </c>
      <c r="M55" s="1">
        <f t="shared" si="3"/>
        <v>80.144000000000005</v>
      </c>
      <c r="N55" s="1"/>
      <c r="O55" s="1"/>
      <c r="P55" s="1">
        <v>0</v>
      </c>
      <c r="Q55" s="1">
        <v>0</v>
      </c>
      <c r="R55" s="1">
        <f t="shared" si="4"/>
        <v>16.0288</v>
      </c>
      <c r="S55" s="5"/>
      <c r="T55" s="5">
        <f t="shared" si="6"/>
        <v>0</v>
      </c>
      <c r="U55" s="5"/>
      <c r="V55" s="1"/>
      <c r="W55" s="1">
        <f t="shared" si="7"/>
        <v>11.810366340586944</v>
      </c>
      <c r="X55" s="1">
        <f t="shared" si="8"/>
        <v>11.810366340586944</v>
      </c>
      <c r="Y55" s="1">
        <v>13.587199999999999</v>
      </c>
      <c r="Z55" s="1">
        <v>18.232399999999998</v>
      </c>
      <c r="AA55" s="1">
        <v>23.126999999999999</v>
      </c>
      <c r="AB55" s="1">
        <v>19.654199999999999</v>
      </c>
      <c r="AC55" s="1">
        <v>10.3916</v>
      </c>
      <c r="AD55" s="1">
        <v>10.530799999999999</v>
      </c>
      <c r="AE55" s="1">
        <v>14.255599999999999</v>
      </c>
      <c r="AF55" s="1">
        <v>14.012</v>
      </c>
      <c r="AG55" s="1">
        <v>18.624199999999998</v>
      </c>
      <c r="AH55" s="1">
        <v>30.759599999999999</v>
      </c>
      <c r="AI55" s="1"/>
      <c r="AJ55" s="1">
        <f t="shared" si="9"/>
        <v>0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96</v>
      </c>
      <c r="B56" s="1" t="s">
        <v>39</v>
      </c>
      <c r="C56" s="1">
        <v>10.794</v>
      </c>
      <c r="D56" s="1">
        <v>31.702000000000002</v>
      </c>
      <c r="E56" s="1">
        <v>21.866</v>
      </c>
      <c r="F56" s="1">
        <v>0.214</v>
      </c>
      <c r="G56" s="8">
        <v>1</v>
      </c>
      <c r="H56" s="1">
        <v>50</v>
      </c>
      <c r="I56" s="1" t="str">
        <f>VLOOKUP(A56,[1]Sheet!$A:$I,9,0)</f>
        <v>матрица</v>
      </c>
      <c r="J56" s="1"/>
      <c r="K56" s="1">
        <v>24.5</v>
      </c>
      <c r="L56" s="1">
        <f t="shared" si="15"/>
        <v>-2.6340000000000003</v>
      </c>
      <c r="M56" s="1">
        <f t="shared" si="3"/>
        <v>21.866</v>
      </c>
      <c r="N56" s="1"/>
      <c r="O56" s="1"/>
      <c r="P56" s="1">
        <v>54.507199999999997</v>
      </c>
      <c r="Q56" s="1">
        <v>39.885600000000011</v>
      </c>
      <c r="R56" s="1">
        <f t="shared" si="4"/>
        <v>4.3731999999999998</v>
      </c>
      <c r="S56" s="5"/>
      <c r="T56" s="5">
        <f t="shared" si="6"/>
        <v>0</v>
      </c>
      <c r="U56" s="5"/>
      <c r="V56" s="1"/>
      <c r="W56" s="1">
        <f t="shared" si="7"/>
        <v>21.633311991219248</v>
      </c>
      <c r="X56" s="1">
        <f t="shared" si="8"/>
        <v>21.633311991219248</v>
      </c>
      <c r="Y56" s="1">
        <v>8.9808000000000003</v>
      </c>
      <c r="Z56" s="1">
        <v>8.718399999999999</v>
      </c>
      <c r="AA56" s="1">
        <v>4.3600000000000003</v>
      </c>
      <c r="AB56" s="1">
        <v>4.1487999999999996</v>
      </c>
      <c r="AC56" s="1">
        <v>3.8675999999999999</v>
      </c>
      <c r="AD56" s="1">
        <v>4.4603999999999999</v>
      </c>
      <c r="AE56" s="1">
        <v>5.3031999999999986</v>
      </c>
      <c r="AF56" s="1">
        <v>5.2212000000000014</v>
      </c>
      <c r="AG56" s="1">
        <v>3.4388000000000001</v>
      </c>
      <c r="AH56" s="1">
        <v>3.4984000000000002</v>
      </c>
      <c r="AI56" s="1"/>
      <c r="AJ56" s="1">
        <f t="shared" si="9"/>
        <v>0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97</v>
      </c>
      <c r="B57" s="1" t="s">
        <v>44</v>
      </c>
      <c r="C57" s="1">
        <v>79</v>
      </c>
      <c r="D57" s="1"/>
      <c r="E57" s="1">
        <v>79</v>
      </c>
      <c r="F57" s="1"/>
      <c r="G57" s="8">
        <v>0.4</v>
      </c>
      <c r="H57" s="1">
        <v>50</v>
      </c>
      <c r="I57" s="1" t="str">
        <f>VLOOKUP(A57,[1]Sheet!$A:$I,9,0)</f>
        <v>матрица</v>
      </c>
      <c r="J57" s="1"/>
      <c r="K57" s="1">
        <v>81</v>
      </c>
      <c r="L57" s="1">
        <f t="shared" si="15"/>
        <v>-2</v>
      </c>
      <c r="M57" s="1">
        <f t="shared" si="3"/>
        <v>79</v>
      </c>
      <c r="N57" s="1"/>
      <c r="O57" s="1"/>
      <c r="P57" s="1">
        <v>0</v>
      </c>
      <c r="Q57" s="1">
        <v>107.6</v>
      </c>
      <c r="R57" s="1">
        <f t="shared" si="4"/>
        <v>15.8</v>
      </c>
      <c r="S57" s="5">
        <f t="shared" ref="S57" si="19">11*R57-Q57-P57-O57-F57</f>
        <v>66.200000000000017</v>
      </c>
      <c r="T57" s="5">
        <f t="shared" si="6"/>
        <v>66.200000000000017</v>
      </c>
      <c r="U57" s="5"/>
      <c r="V57" s="1"/>
      <c r="W57" s="1">
        <f t="shared" si="7"/>
        <v>11</v>
      </c>
      <c r="X57" s="1">
        <f t="shared" si="8"/>
        <v>6.81012658227848</v>
      </c>
      <c r="Y57" s="1">
        <v>15.2</v>
      </c>
      <c r="Z57" s="1">
        <v>2.4</v>
      </c>
      <c r="AA57" s="1">
        <v>1.2</v>
      </c>
      <c r="AB57" s="1">
        <v>1.4</v>
      </c>
      <c r="AC57" s="1">
        <v>8.6</v>
      </c>
      <c r="AD57" s="1">
        <v>8.4</v>
      </c>
      <c r="AE57" s="1">
        <v>0</v>
      </c>
      <c r="AF57" s="1">
        <v>0</v>
      </c>
      <c r="AG57" s="1">
        <v>3.8</v>
      </c>
      <c r="AH57" s="1">
        <v>3.8</v>
      </c>
      <c r="AI57" s="1" t="s">
        <v>98</v>
      </c>
      <c r="AJ57" s="1">
        <f t="shared" si="9"/>
        <v>26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2" t="s">
        <v>99</v>
      </c>
      <c r="B58" s="12" t="s">
        <v>39</v>
      </c>
      <c r="C58" s="12"/>
      <c r="D58" s="12">
        <v>79.867000000000004</v>
      </c>
      <c r="E58" s="12">
        <v>79.867000000000004</v>
      </c>
      <c r="F58" s="12"/>
      <c r="G58" s="13">
        <v>0</v>
      </c>
      <c r="H58" s="12" t="e">
        <v>#N/A</v>
      </c>
      <c r="I58" s="12" t="s">
        <v>52</v>
      </c>
      <c r="J58" s="12"/>
      <c r="K58" s="12"/>
      <c r="L58" s="12">
        <f t="shared" si="15"/>
        <v>79.867000000000004</v>
      </c>
      <c r="M58" s="12">
        <f t="shared" si="3"/>
        <v>0</v>
      </c>
      <c r="N58" s="12">
        <v>79.867000000000004</v>
      </c>
      <c r="O58" s="12"/>
      <c r="P58" s="12"/>
      <c r="Q58" s="12"/>
      <c r="R58" s="12">
        <f t="shared" si="4"/>
        <v>0</v>
      </c>
      <c r="S58" s="14"/>
      <c r="T58" s="5">
        <f t="shared" si="6"/>
        <v>0</v>
      </c>
      <c r="U58" s="14"/>
      <c r="V58" s="1"/>
      <c r="W58" s="1" t="e">
        <f t="shared" si="7"/>
        <v>#DIV/0!</v>
      </c>
      <c r="X58" s="12" t="e">
        <f t="shared" si="8"/>
        <v>#DIV/0!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/>
      <c r="AJ58" s="1">
        <f t="shared" si="9"/>
        <v>0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0" t="s">
        <v>100</v>
      </c>
      <c r="B59" s="1" t="s">
        <v>44</v>
      </c>
      <c r="C59" s="1">
        <v>355</v>
      </c>
      <c r="D59" s="1">
        <v>1878</v>
      </c>
      <c r="E59" s="1">
        <v>1321</v>
      </c>
      <c r="F59" s="1">
        <v>265</v>
      </c>
      <c r="G59" s="8">
        <v>0.4</v>
      </c>
      <c r="H59" s="1">
        <v>40</v>
      </c>
      <c r="I59" s="1" t="str">
        <f>VLOOKUP(A59,[1]Sheet!$A:$I,9,0)</f>
        <v>матрица</v>
      </c>
      <c r="J59" s="1"/>
      <c r="K59" s="1">
        <v>483</v>
      </c>
      <c r="L59" s="1">
        <f t="shared" si="15"/>
        <v>838</v>
      </c>
      <c r="M59" s="1">
        <f t="shared" si="3"/>
        <v>481</v>
      </c>
      <c r="N59" s="1">
        <v>840</v>
      </c>
      <c r="O59" s="1"/>
      <c r="P59" s="1">
        <v>87.599999999999909</v>
      </c>
      <c r="Q59" s="1">
        <v>451.40000000000009</v>
      </c>
      <c r="R59" s="1">
        <f t="shared" si="4"/>
        <v>96.2</v>
      </c>
      <c r="S59" s="5">
        <f t="shared" ref="S59:S62" si="20">11*R59-Q59-P59-O59-F59</f>
        <v>254.20000000000005</v>
      </c>
      <c r="T59" s="5">
        <f t="shared" si="6"/>
        <v>254.20000000000005</v>
      </c>
      <c r="U59" s="5"/>
      <c r="V59" s="1"/>
      <c r="W59" s="1">
        <f t="shared" si="7"/>
        <v>11</v>
      </c>
      <c r="X59" s="1">
        <f t="shared" si="8"/>
        <v>8.3575883575883569</v>
      </c>
      <c r="Y59" s="1">
        <v>92</v>
      </c>
      <c r="Z59" s="1">
        <v>74.599999999999994</v>
      </c>
      <c r="AA59" s="1">
        <v>83.4</v>
      </c>
      <c r="AB59" s="1">
        <v>98.8</v>
      </c>
      <c r="AC59" s="1">
        <v>89.2</v>
      </c>
      <c r="AD59" s="1">
        <v>72.400000000000006</v>
      </c>
      <c r="AE59" s="1">
        <v>91.4</v>
      </c>
      <c r="AF59" s="1">
        <v>103.6</v>
      </c>
      <c r="AG59" s="1">
        <v>107.4</v>
      </c>
      <c r="AH59" s="1">
        <v>88.4</v>
      </c>
      <c r="AI59" s="1"/>
      <c r="AJ59" s="1">
        <f t="shared" si="9"/>
        <v>102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0" t="s">
        <v>101</v>
      </c>
      <c r="B60" s="1" t="s">
        <v>44</v>
      </c>
      <c r="C60" s="1">
        <v>307</v>
      </c>
      <c r="D60" s="1">
        <v>2089</v>
      </c>
      <c r="E60" s="1">
        <v>1253</v>
      </c>
      <c r="F60" s="1">
        <v>332</v>
      </c>
      <c r="G60" s="8">
        <v>0.4</v>
      </c>
      <c r="H60" s="1">
        <v>40</v>
      </c>
      <c r="I60" s="1" t="str">
        <f>VLOOKUP(A60,[1]Sheet!$A:$I,9,0)</f>
        <v>матрица</v>
      </c>
      <c r="J60" s="1"/>
      <c r="K60" s="1">
        <v>413</v>
      </c>
      <c r="L60" s="1">
        <f t="shared" si="15"/>
        <v>840</v>
      </c>
      <c r="M60" s="1">
        <f t="shared" si="3"/>
        <v>413</v>
      </c>
      <c r="N60" s="1">
        <v>840</v>
      </c>
      <c r="O60" s="1"/>
      <c r="P60" s="1">
        <v>14.599999999999911</v>
      </c>
      <c r="Q60" s="1">
        <v>217.8</v>
      </c>
      <c r="R60" s="1">
        <f t="shared" si="4"/>
        <v>82.6</v>
      </c>
      <c r="S60" s="5">
        <f t="shared" si="20"/>
        <v>344.20000000000005</v>
      </c>
      <c r="T60" s="5">
        <f t="shared" si="6"/>
        <v>344.20000000000005</v>
      </c>
      <c r="U60" s="5"/>
      <c r="V60" s="1"/>
      <c r="W60" s="1">
        <f t="shared" si="7"/>
        <v>11</v>
      </c>
      <c r="X60" s="1">
        <f t="shared" si="8"/>
        <v>6.8329297820823234</v>
      </c>
      <c r="Y60" s="1">
        <v>71.599999999999994</v>
      </c>
      <c r="Z60" s="1">
        <v>68.8</v>
      </c>
      <c r="AA60" s="1">
        <v>83</v>
      </c>
      <c r="AB60" s="1">
        <v>92.8</v>
      </c>
      <c r="AC60" s="1">
        <v>81.599999999999994</v>
      </c>
      <c r="AD60" s="1">
        <v>67.400000000000006</v>
      </c>
      <c r="AE60" s="1">
        <v>88.4</v>
      </c>
      <c r="AF60" s="1">
        <v>102.4</v>
      </c>
      <c r="AG60" s="1">
        <v>99.4</v>
      </c>
      <c r="AH60" s="1">
        <v>92.2</v>
      </c>
      <c r="AI60" s="1" t="s">
        <v>41</v>
      </c>
      <c r="AJ60" s="1">
        <f t="shared" si="9"/>
        <v>138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0" t="s">
        <v>102</v>
      </c>
      <c r="B61" s="1" t="s">
        <v>39</v>
      </c>
      <c r="C61" s="1">
        <v>33.6</v>
      </c>
      <c r="D61" s="1">
        <v>915.71299999999997</v>
      </c>
      <c r="E61" s="1">
        <v>563.39099999999996</v>
      </c>
      <c r="F61" s="1">
        <v>222.50399999999999</v>
      </c>
      <c r="G61" s="8">
        <v>1</v>
      </c>
      <c r="H61" s="1">
        <v>40</v>
      </c>
      <c r="I61" s="1" t="str">
        <f>VLOOKUP(A61,[1]Sheet!$A:$I,9,0)</f>
        <v>матрица</v>
      </c>
      <c r="J61" s="1"/>
      <c r="K61" s="1">
        <v>211</v>
      </c>
      <c r="L61" s="1">
        <f t="shared" si="15"/>
        <v>352.39099999999996</v>
      </c>
      <c r="M61" s="1">
        <f t="shared" si="3"/>
        <v>209.69099999999997</v>
      </c>
      <c r="N61" s="1">
        <v>353.7</v>
      </c>
      <c r="O61" s="1"/>
      <c r="P61" s="1">
        <v>118.504</v>
      </c>
      <c r="Q61" s="1">
        <v>0</v>
      </c>
      <c r="R61" s="1">
        <f t="shared" si="4"/>
        <v>41.938199999999995</v>
      </c>
      <c r="S61" s="5">
        <f t="shared" si="20"/>
        <v>120.31219999999993</v>
      </c>
      <c r="T61" s="5">
        <f t="shared" si="6"/>
        <v>120.31219999999993</v>
      </c>
      <c r="U61" s="5"/>
      <c r="V61" s="1"/>
      <c r="W61" s="1">
        <f t="shared" si="7"/>
        <v>10.999999999999998</v>
      </c>
      <c r="X61" s="1">
        <f t="shared" si="8"/>
        <v>8.1312025790329585</v>
      </c>
      <c r="Y61" s="1">
        <v>37.954000000000001</v>
      </c>
      <c r="Z61" s="1">
        <v>50.305999999999997</v>
      </c>
      <c r="AA61" s="1">
        <v>49.2348</v>
      </c>
      <c r="AB61" s="1">
        <v>41.085799999999992</v>
      </c>
      <c r="AC61" s="1">
        <v>30.735600000000002</v>
      </c>
      <c r="AD61" s="1">
        <v>40.432000000000002</v>
      </c>
      <c r="AE61" s="1">
        <v>43.011399999999988</v>
      </c>
      <c r="AF61" s="1">
        <v>41.345999999999997</v>
      </c>
      <c r="AG61" s="1">
        <v>28.8216</v>
      </c>
      <c r="AH61" s="1">
        <v>32.0002</v>
      </c>
      <c r="AI61" s="1"/>
      <c r="AJ61" s="1">
        <f t="shared" si="9"/>
        <v>120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0" t="s">
        <v>103</v>
      </c>
      <c r="B62" s="1" t="s">
        <v>39</v>
      </c>
      <c r="C62" s="1">
        <v>194.86600000000001</v>
      </c>
      <c r="D62" s="1">
        <v>621.96100000000001</v>
      </c>
      <c r="E62" s="1">
        <v>465.31599999999997</v>
      </c>
      <c r="F62" s="1">
        <v>159.327</v>
      </c>
      <c r="G62" s="8">
        <v>1</v>
      </c>
      <c r="H62" s="1">
        <v>40</v>
      </c>
      <c r="I62" s="1" t="str">
        <f>VLOOKUP(A62,[1]Sheet!$A:$I,9,0)</f>
        <v>матрица</v>
      </c>
      <c r="J62" s="1"/>
      <c r="K62" s="1">
        <v>197.7</v>
      </c>
      <c r="L62" s="1">
        <f t="shared" si="15"/>
        <v>267.61599999999999</v>
      </c>
      <c r="M62" s="1">
        <f t="shared" si="3"/>
        <v>211.06799999999998</v>
      </c>
      <c r="N62" s="1">
        <v>254.24799999999999</v>
      </c>
      <c r="O62" s="1"/>
      <c r="P62" s="1">
        <v>0</v>
      </c>
      <c r="Q62" s="1">
        <v>81.04300000000012</v>
      </c>
      <c r="R62" s="1">
        <f t="shared" si="4"/>
        <v>42.2136</v>
      </c>
      <c r="S62" s="5">
        <f t="shared" si="20"/>
        <v>223.97959999999989</v>
      </c>
      <c r="T62" s="5">
        <f t="shared" si="6"/>
        <v>223.97959999999989</v>
      </c>
      <c r="U62" s="5"/>
      <c r="V62" s="1"/>
      <c r="W62" s="1">
        <f t="shared" si="7"/>
        <v>11</v>
      </c>
      <c r="X62" s="1">
        <f t="shared" si="8"/>
        <v>5.6941364868194162</v>
      </c>
      <c r="Y62" s="1">
        <v>29.206</v>
      </c>
      <c r="Z62" s="1">
        <v>22.374199999999998</v>
      </c>
      <c r="AA62" s="1">
        <v>34.851799999999997</v>
      </c>
      <c r="AB62" s="1">
        <v>25.512799999999999</v>
      </c>
      <c r="AC62" s="1">
        <v>34.562399999999997</v>
      </c>
      <c r="AD62" s="1">
        <v>38.879399999999997</v>
      </c>
      <c r="AE62" s="1">
        <v>28.770800000000001</v>
      </c>
      <c r="AF62" s="1">
        <v>25.8538</v>
      </c>
      <c r="AG62" s="1">
        <v>33.005800000000001</v>
      </c>
      <c r="AH62" s="1">
        <v>43.893799999999999</v>
      </c>
      <c r="AI62" s="1"/>
      <c r="AJ62" s="1">
        <f t="shared" si="9"/>
        <v>224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2" t="s">
        <v>104</v>
      </c>
      <c r="B63" s="12" t="s">
        <v>39</v>
      </c>
      <c r="C63" s="12"/>
      <c r="D63" s="12">
        <v>350.22199999999998</v>
      </c>
      <c r="E63" s="12">
        <v>350.22199999999998</v>
      </c>
      <c r="F63" s="12"/>
      <c r="G63" s="13">
        <v>0</v>
      </c>
      <c r="H63" s="12" t="e">
        <v>#N/A</v>
      </c>
      <c r="I63" s="12" t="s">
        <v>52</v>
      </c>
      <c r="J63" s="12"/>
      <c r="K63" s="12"/>
      <c r="L63" s="12">
        <f t="shared" si="15"/>
        <v>350.22199999999998</v>
      </c>
      <c r="M63" s="12">
        <f t="shared" si="3"/>
        <v>0</v>
      </c>
      <c r="N63" s="12">
        <v>350.22199999999998</v>
      </c>
      <c r="O63" s="12"/>
      <c r="P63" s="12"/>
      <c r="Q63" s="12"/>
      <c r="R63" s="12">
        <f t="shared" si="4"/>
        <v>0</v>
      </c>
      <c r="S63" s="14"/>
      <c r="T63" s="5">
        <f t="shared" si="6"/>
        <v>0</v>
      </c>
      <c r="U63" s="14"/>
      <c r="V63" s="1"/>
      <c r="W63" s="1" t="e">
        <f t="shared" si="7"/>
        <v>#DIV/0!</v>
      </c>
      <c r="X63" s="12" t="e">
        <f t="shared" si="8"/>
        <v>#DIV/0!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/>
      <c r="AJ63" s="1">
        <f t="shared" si="9"/>
        <v>0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0" t="s">
        <v>105</v>
      </c>
      <c r="B64" s="1" t="s">
        <v>39</v>
      </c>
      <c r="C64" s="1">
        <v>79.132000000000005</v>
      </c>
      <c r="D64" s="1">
        <v>467.67399999999998</v>
      </c>
      <c r="E64" s="1">
        <v>514.27300000000002</v>
      </c>
      <c r="F64" s="1">
        <v>23.23</v>
      </c>
      <c r="G64" s="8">
        <v>1</v>
      </c>
      <c r="H64" s="1">
        <v>40</v>
      </c>
      <c r="I64" s="1" t="str">
        <f>VLOOKUP(A64,[1]Sheet!$A:$I,9,0)</f>
        <v>матрица</v>
      </c>
      <c r="J64" s="1"/>
      <c r="K64" s="1">
        <v>204.6</v>
      </c>
      <c r="L64" s="1">
        <f t="shared" si="15"/>
        <v>309.673</v>
      </c>
      <c r="M64" s="1">
        <f t="shared" si="3"/>
        <v>211.62</v>
      </c>
      <c r="N64" s="1">
        <v>302.65300000000002</v>
      </c>
      <c r="O64" s="1"/>
      <c r="P64" s="1">
        <v>95.068400000000054</v>
      </c>
      <c r="Q64" s="1">
        <v>269.38539999999989</v>
      </c>
      <c r="R64" s="1">
        <f t="shared" si="4"/>
        <v>42.323999999999998</v>
      </c>
      <c r="S64" s="5">
        <f>11*R64-Q64-P64-O64-F64</f>
        <v>77.880200000000016</v>
      </c>
      <c r="T64" s="5">
        <f t="shared" si="6"/>
        <v>77.880200000000016</v>
      </c>
      <c r="U64" s="5"/>
      <c r="V64" s="1"/>
      <c r="W64" s="1">
        <f t="shared" si="7"/>
        <v>11</v>
      </c>
      <c r="X64" s="1">
        <f t="shared" si="8"/>
        <v>9.1599045458841317</v>
      </c>
      <c r="Y64" s="1">
        <v>44.062800000000003</v>
      </c>
      <c r="Z64" s="1">
        <v>30.086400000000001</v>
      </c>
      <c r="AA64" s="1">
        <v>24.663599999999999</v>
      </c>
      <c r="AB64" s="1">
        <v>33.92</v>
      </c>
      <c r="AC64" s="1">
        <v>28.014800000000001</v>
      </c>
      <c r="AD64" s="1">
        <v>15.264400000000011</v>
      </c>
      <c r="AE64" s="1">
        <v>12.246</v>
      </c>
      <c r="AF64" s="1">
        <v>13.5246</v>
      </c>
      <c r="AG64" s="1">
        <v>31.470600000000001</v>
      </c>
      <c r="AH64" s="1">
        <v>34.069400000000002</v>
      </c>
      <c r="AI64" s="1"/>
      <c r="AJ64" s="1">
        <f t="shared" si="9"/>
        <v>78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2" t="s">
        <v>106</v>
      </c>
      <c r="B65" s="12" t="s">
        <v>44</v>
      </c>
      <c r="C65" s="12"/>
      <c r="D65" s="12">
        <v>12</v>
      </c>
      <c r="E65" s="12">
        <v>12</v>
      </c>
      <c r="F65" s="12"/>
      <c r="G65" s="13">
        <v>0</v>
      </c>
      <c r="H65" s="12" t="e">
        <v>#N/A</v>
      </c>
      <c r="I65" s="12" t="s">
        <v>52</v>
      </c>
      <c r="J65" s="12"/>
      <c r="K65" s="12"/>
      <c r="L65" s="12">
        <f t="shared" si="15"/>
        <v>12</v>
      </c>
      <c r="M65" s="12">
        <f t="shared" si="3"/>
        <v>0</v>
      </c>
      <c r="N65" s="12">
        <v>12</v>
      </c>
      <c r="O65" s="12"/>
      <c r="P65" s="12"/>
      <c r="Q65" s="12"/>
      <c r="R65" s="12">
        <f t="shared" si="4"/>
        <v>0</v>
      </c>
      <c r="S65" s="14"/>
      <c r="T65" s="5">
        <f t="shared" si="6"/>
        <v>0</v>
      </c>
      <c r="U65" s="14"/>
      <c r="V65" s="1"/>
      <c r="W65" s="1" t="e">
        <f t="shared" si="7"/>
        <v>#DIV/0!</v>
      </c>
      <c r="X65" s="12" t="e">
        <f t="shared" si="8"/>
        <v>#DIV/0!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/>
      <c r="AJ65" s="1">
        <f t="shared" si="9"/>
        <v>0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2" t="s">
        <v>107</v>
      </c>
      <c r="B66" s="12" t="s">
        <v>39</v>
      </c>
      <c r="C66" s="12"/>
      <c r="D66" s="12">
        <v>21.387</v>
      </c>
      <c r="E66" s="12">
        <v>21.387</v>
      </c>
      <c r="F66" s="12"/>
      <c r="G66" s="13">
        <v>0</v>
      </c>
      <c r="H66" s="12" t="e">
        <v>#N/A</v>
      </c>
      <c r="I66" s="12" t="s">
        <v>52</v>
      </c>
      <c r="J66" s="12"/>
      <c r="K66" s="12"/>
      <c r="L66" s="12">
        <f t="shared" si="15"/>
        <v>21.387</v>
      </c>
      <c r="M66" s="12">
        <f t="shared" si="3"/>
        <v>0</v>
      </c>
      <c r="N66" s="12">
        <v>21.387</v>
      </c>
      <c r="O66" s="12"/>
      <c r="P66" s="12"/>
      <c r="Q66" s="12"/>
      <c r="R66" s="12">
        <f t="shared" si="4"/>
        <v>0</v>
      </c>
      <c r="S66" s="14"/>
      <c r="T66" s="5">
        <f t="shared" si="6"/>
        <v>0</v>
      </c>
      <c r="U66" s="14"/>
      <c r="V66" s="1"/>
      <c r="W66" s="1" t="e">
        <f t="shared" si="7"/>
        <v>#DIV/0!</v>
      </c>
      <c r="X66" s="12" t="e">
        <f t="shared" si="8"/>
        <v>#DIV/0!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/>
      <c r="AJ66" s="1">
        <f t="shared" si="9"/>
        <v>0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108</v>
      </c>
      <c r="B67" s="1" t="s">
        <v>39</v>
      </c>
      <c r="C67" s="1">
        <v>17.591999999999999</v>
      </c>
      <c r="D67" s="1">
        <v>201.47399999999999</v>
      </c>
      <c r="E67" s="1">
        <v>26.105</v>
      </c>
      <c r="F67" s="1">
        <v>97.311999999999998</v>
      </c>
      <c r="G67" s="8">
        <v>1</v>
      </c>
      <c r="H67" s="1">
        <v>30</v>
      </c>
      <c r="I67" s="1" t="str">
        <f>VLOOKUP(A67,[1]Sheet!$A:$I,9,0)</f>
        <v>матрица</v>
      </c>
      <c r="J67" s="1"/>
      <c r="K67" s="1">
        <v>33.4</v>
      </c>
      <c r="L67" s="1">
        <f t="shared" si="15"/>
        <v>-7.2949999999999982</v>
      </c>
      <c r="M67" s="1">
        <f t="shared" si="3"/>
        <v>26.105</v>
      </c>
      <c r="N67" s="1"/>
      <c r="O67" s="1"/>
      <c r="P67" s="1">
        <v>0</v>
      </c>
      <c r="Q67" s="1">
        <v>0</v>
      </c>
      <c r="R67" s="1">
        <f t="shared" si="4"/>
        <v>5.2210000000000001</v>
      </c>
      <c r="S67" s="5"/>
      <c r="T67" s="5">
        <f t="shared" si="6"/>
        <v>0</v>
      </c>
      <c r="U67" s="5"/>
      <c r="V67" s="1"/>
      <c r="W67" s="1">
        <f t="shared" si="7"/>
        <v>18.638574985634936</v>
      </c>
      <c r="X67" s="1">
        <f t="shared" si="8"/>
        <v>18.638574985634936</v>
      </c>
      <c r="Y67" s="1">
        <v>2.9279999999999999</v>
      </c>
      <c r="Z67" s="1">
        <v>6.0713999999999997</v>
      </c>
      <c r="AA67" s="1">
        <v>11.777799999999999</v>
      </c>
      <c r="AB67" s="1">
        <v>11.7508</v>
      </c>
      <c r="AC67" s="1">
        <v>7.5620000000000003</v>
      </c>
      <c r="AD67" s="1">
        <v>5.4641999999999999</v>
      </c>
      <c r="AE67" s="1">
        <v>7.5221999999999998</v>
      </c>
      <c r="AF67" s="1">
        <v>7.3895999999999997</v>
      </c>
      <c r="AG67" s="1">
        <v>8.86</v>
      </c>
      <c r="AH67" s="1">
        <v>8.6102000000000007</v>
      </c>
      <c r="AI67" s="1"/>
      <c r="AJ67" s="1">
        <f t="shared" si="9"/>
        <v>0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5" t="s">
        <v>109</v>
      </c>
      <c r="B68" s="15" t="s">
        <v>44</v>
      </c>
      <c r="C68" s="15"/>
      <c r="D68" s="15"/>
      <c r="E68" s="15"/>
      <c r="F68" s="15"/>
      <c r="G68" s="16">
        <v>0</v>
      </c>
      <c r="H68" s="15">
        <v>60</v>
      </c>
      <c r="I68" s="1" t="str">
        <f>VLOOKUP(A68,[1]Sheet!$A:$I,9,0)</f>
        <v>матрица</v>
      </c>
      <c r="J68" s="15"/>
      <c r="K68" s="15"/>
      <c r="L68" s="15">
        <f t="shared" ref="L68:L98" si="21">E68-K68</f>
        <v>0</v>
      </c>
      <c r="M68" s="15">
        <f t="shared" si="3"/>
        <v>0</v>
      </c>
      <c r="N68" s="15"/>
      <c r="O68" s="15"/>
      <c r="P68" s="15">
        <v>0</v>
      </c>
      <c r="Q68" s="15">
        <v>0</v>
      </c>
      <c r="R68" s="15">
        <f t="shared" si="4"/>
        <v>0</v>
      </c>
      <c r="S68" s="17"/>
      <c r="T68" s="5">
        <f t="shared" si="6"/>
        <v>0</v>
      </c>
      <c r="U68" s="17"/>
      <c r="V68" s="1"/>
      <c r="W68" s="1" t="e">
        <f t="shared" si="7"/>
        <v>#DIV/0!</v>
      </c>
      <c r="X68" s="15" t="e">
        <f t="shared" si="8"/>
        <v>#DIV/0!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 t="s">
        <v>48</v>
      </c>
      <c r="AJ68" s="1">
        <f t="shared" si="9"/>
        <v>0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5" t="s">
        <v>110</v>
      </c>
      <c r="B69" s="15" t="s">
        <v>44</v>
      </c>
      <c r="C69" s="15"/>
      <c r="D69" s="15"/>
      <c r="E69" s="15"/>
      <c r="F69" s="15"/>
      <c r="G69" s="16">
        <v>0</v>
      </c>
      <c r="H69" s="15">
        <v>50</v>
      </c>
      <c r="I69" s="1" t="str">
        <f>VLOOKUP(A69,[1]Sheet!$A:$I,9,0)</f>
        <v>матрица</v>
      </c>
      <c r="J69" s="15"/>
      <c r="K69" s="15"/>
      <c r="L69" s="15">
        <f t="shared" si="21"/>
        <v>0</v>
      </c>
      <c r="M69" s="15">
        <f t="shared" ref="M69:M102" si="22">E69-N69</f>
        <v>0</v>
      </c>
      <c r="N69" s="15"/>
      <c r="O69" s="15"/>
      <c r="P69" s="15">
        <v>0</v>
      </c>
      <c r="Q69" s="15">
        <v>0</v>
      </c>
      <c r="R69" s="15">
        <f t="shared" ref="R69:R110" si="23">M69/5</f>
        <v>0</v>
      </c>
      <c r="S69" s="17"/>
      <c r="T69" s="5">
        <f t="shared" si="6"/>
        <v>0</v>
      </c>
      <c r="U69" s="17"/>
      <c r="V69" s="1"/>
      <c r="W69" s="1" t="e">
        <f t="shared" si="7"/>
        <v>#DIV/0!</v>
      </c>
      <c r="X69" s="15" t="e">
        <f t="shared" ref="X69:X102" si="24">(F69+O69+P69+Q69)/R69</f>
        <v>#DIV/0!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 t="s">
        <v>48</v>
      </c>
      <c r="AJ69" s="1">
        <f t="shared" si="9"/>
        <v>0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111</v>
      </c>
      <c r="B70" s="1" t="s">
        <v>44</v>
      </c>
      <c r="C70" s="1">
        <v>192</v>
      </c>
      <c r="D70" s="1">
        <v>381</v>
      </c>
      <c r="E70" s="1">
        <v>97</v>
      </c>
      <c r="F70" s="1">
        <v>253</v>
      </c>
      <c r="G70" s="8">
        <v>0.37</v>
      </c>
      <c r="H70" s="1">
        <v>50</v>
      </c>
      <c r="I70" s="1" t="str">
        <f>VLOOKUP(A70,[1]Sheet!$A:$I,9,0)</f>
        <v>матрица</v>
      </c>
      <c r="J70" s="1"/>
      <c r="K70" s="1">
        <v>97</v>
      </c>
      <c r="L70" s="1">
        <f t="shared" si="21"/>
        <v>0</v>
      </c>
      <c r="M70" s="1">
        <f t="shared" si="22"/>
        <v>97</v>
      </c>
      <c r="N70" s="1"/>
      <c r="O70" s="1"/>
      <c r="P70" s="1">
        <v>0</v>
      </c>
      <c r="Q70" s="1">
        <v>51.2</v>
      </c>
      <c r="R70" s="1">
        <f t="shared" si="23"/>
        <v>19.399999999999999</v>
      </c>
      <c r="S70" s="5"/>
      <c r="T70" s="5">
        <f t="shared" si="6"/>
        <v>0</v>
      </c>
      <c r="U70" s="5"/>
      <c r="V70" s="1"/>
      <c r="W70" s="1">
        <f t="shared" si="7"/>
        <v>15.680412371134022</v>
      </c>
      <c r="X70" s="1">
        <f t="shared" si="24"/>
        <v>15.680412371134022</v>
      </c>
      <c r="Y70" s="1">
        <v>25.6</v>
      </c>
      <c r="Z70" s="1">
        <v>22.6</v>
      </c>
      <c r="AA70" s="1">
        <v>30.6</v>
      </c>
      <c r="AB70" s="1">
        <v>29.6</v>
      </c>
      <c r="AC70" s="1">
        <v>30.4</v>
      </c>
      <c r="AD70" s="1">
        <v>35</v>
      </c>
      <c r="AE70" s="1">
        <v>33.799999999999997</v>
      </c>
      <c r="AF70" s="1">
        <v>37.6</v>
      </c>
      <c r="AG70" s="1">
        <v>25</v>
      </c>
      <c r="AH70" s="1">
        <v>18</v>
      </c>
      <c r="AI70" s="1" t="s">
        <v>41</v>
      </c>
      <c r="AJ70" s="1">
        <f t="shared" si="9"/>
        <v>0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5" t="s">
        <v>112</v>
      </c>
      <c r="B71" s="15" t="s">
        <v>44</v>
      </c>
      <c r="C71" s="15"/>
      <c r="D71" s="15"/>
      <c r="E71" s="15"/>
      <c r="F71" s="15"/>
      <c r="G71" s="16">
        <v>0</v>
      </c>
      <c r="H71" s="15">
        <v>30</v>
      </c>
      <c r="I71" s="1" t="str">
        <f>VLOOKUP(A71,[1]Sheet!$A:$I,9,0)</f>
        <v>матрица</v>
      </c>
      <c r="J71" s="15"/>
      <c r="K71" s="15"/>
      <c r="L71" s="15">
        <f t="shared" si="21"/>
        <v>0</v>
      </c>
      <c r="M71" s="15">
        <f t="shared" si="22"/>
        <v>0</v>
      </c>
      <c r="N71" s="15"/>
      <c r="O71" s="15"/>
      <c r="P71" s="15">
        <v>0</v>
      </c>
      <c r="Q71" s="15">
        <v>0</v>
      </c>
      <c r="R71" s="15">
        <f t="shared" si="23"/>
        <v>0</v>
      </c>
      <c r="S71" s="17"/>
      <c r="T71" s="5">
        <f t="shared" ref="T71:T102" si="25">S71</f>
        <v>0</v>
      </c>
      <c r="U71" s="17"/>
      <c r="V71" s="1"/>
      <c r="W71" s="1" t="e">
        <f t="shared" ref="W71:W110" si="26">(F71+O71+P71+Q71+T71)/R71</f>
        <v>#DIV/0!</v>
      </c>
      <c r="X71" s="15" t="e">
        <f t="shared" si="24"/>
        <v>#DIV/0!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 t="s">
        <v>48</v>
      </c>
      <c r="AJ71" s="1">
        <f t="shared" ref="AJ71:AJ110" si="27">ROUND(G71*T71,0)</f>
        <v>0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5" t="s">
        <v>113</v>
      </c>
      <c r="B72" s="15" t="s">
        <v>44</v>
      </c>
      <c r="C72" s="15"/>
      <c r="D72" s="15"/>
      <c r="E72" s="15"/>
      <c r="F72" s="15"/>
      <c r="G72" s="16">
        <v>0</v>
      </c>
      <c r="H72" s="15">
        <v>55</v>
      </c>
      <c r="I72" s="1" t="str">
        <f>VLOOKUP(A72,[1]Sheet!$A:$I,9,0)</f>
        <v>матрица</v>
      </c>
      <c r="J72" s="15"/>
      <c r="K72" s="15"/>
      <c r="L72" s="15">
        <f t="shared" si="21"/>
        <v>0</v>
      </c>
      <c r="M72" s="15">
        <f t="shared" si="22"/>
        <v>0</v>
      </c>
      <c r="N72" s="15"/>
      <c r="O72" s="15"/>
      <c r="P72" s="15">
        <v>0</v>
      </c>
      <c r="Q72" s="15">
        <v>0</v>
      </c>
      <c r="R72" s="15">
        <f t="shared" si="23"/>
        <v>0</v>
      </c>
      <c r="S72" s="17"/>
      <c r="T72" s="5">
        <f t="shared" si="25"/>
        <v>0</v>
      </c>
      <c r="U72" s="17"/>
      <c r="V72" s="1"/>
      <c r="W72" s="1" t="e">
        <f t="shared" si="26"/>
        <v>#DIV/0!</v>
      </c>
      <c r="X72" s="15" t="e">
        <f t="shared" si="24"/>
        <v>#DIV/0!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 t="s">
        <v>48</v>
      </c>
      <c r="AJ72" s="1">
        <f t="shared" si="27"/>
        <v>0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5" t="s">
        <v>114</v>
      </c>
      <c r="B73" s="15" t="s">
        <v>44</v>
      </c>
      <c r="C73" s="15"/>
      <c r="D73" s="15"/>
      <c r="E73" s="15"/>
      <c r="F73" s="15"/>
      <c r="G73" s="16">
        <v>0</v>
      </c>
      <c r="H73" s="15">
        <v>40</v>
      </c>
      <c r="I73" s="1" t="str">
        <f>VLOOKUP(A73,[1]Sheet!$A:$I,9,0)</f>
        <v>матрица</v>
      </c>
      <c r="J73" s="15"/>
      <c r="K73" s="15"/>
      <c r="L73" s="15">
        <f t="shared" si="21"/>
        <v>0</v>
      </c>
      <c r="M73" s="15">
        <f t="shared" si="22"/>
        <v>0</v>
      </c>
      <c r="N73" s="15"/>
      <c r="O73" s="15"/>
      <c r="P73" s="15">
        <v>0</v>
      </c>
      <c r="Q73" s="15">
        <v>0</v>
      </c>
      <c r="R73" s="15">
        <f t="shared" si="23"/>
        <v>0</v>
      </c>
      <c r="S73" s="17"/>
      <c r="T73" s="5">
        <f t="shared" si="25"/>
        <v>0</v>
      </c>
      <c r="U73" s="17"/>
      <c r="V73" s="1"/>
      <c r="W73" s="1" t="e">
        <f t="shared" si="26"/>
        <v>#DIV/0!</v>
      </c>
      <c r="X73" s="15" t="e">
        <f t="shared" si="24"/>
        <v>#DIV/0!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 t="s">
        <v>48</v>
      </c>
      <c r="AJ73" s="1">
        <f t="shared" si="27"/>
        <v>0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115</v>
      </c>
      <c r="B74" s="1" t="s">
        <v>44</v>
      </c>
      <c r="C74" s="1">
        <v>150</v>
      </c>
      <c r="D74" s="1">
        <v>3</v>
      </c>
      <c r="E74" s="1">
        <v>81</v>
      </c>
      <c r="F74" s="1">
        <v>57</v>
      </c>
      <c r="G74" s="8">
        <v>0.4</v>
      </c>
      <c r="H74" s="1">
        <v>50</v>
      </c>
      <c r="I74" s="1" t="str">
        <f>VLOOKUP(A74,[1]Sheet!$A:$I,9,0)</f>
        <v>матрица</v>
      </c>
      <c r="J74" s="1"/>
      <c r="K74" s="1">
        <v>82</v>
      </c>
      <c r="L74" s="1">
        <f t="shared" si="21"/>
        <v>-1</v>
      </c>
      <c r="M74" s="1">
        <f t="shared" si="22"/>
        <v>81</v>
      </c>
      <c r="N74" s="1"/>
      <c r="O74" s="1"/>
      <c r="P74" s="1">
        <v>4</v>
      </c>
      <c r="Q74" s="1">
        <v>74</v>
      </c>
      <c r="R74" s="1">
        <f t="shared" si="23"/>
        <v>16.2</v>
      </c>
      <c r="S74" s="5">
        <f t="shared" ref="S74:S75" si="28">11*R74-Q74-P74-O74-F74</f>
        <v>43.199999999999989</v>
      </c>
      <c r="T74" s="5">
        <f t="shared" si="25"/>
        <v>43.199999999999989</v>
      </c>
      <c r="U74" s="5"/>
      <c r="V74" s="1"/>
      <c r="W74" s="1">
        <f t="shared" si="26"/>
        <v>11</v>
      </c>
      <c r="X74" s="1">
        <f t="shared" si="24"/>
        <v>8.3333333333333339</v>
      </c>
      <c r="Y74" s="1">
        <v>16</v>
      </c>
      <c r="Z74" s="1">
        <v>14</v>
      </c>
      <c r="AA74" s="1">
        <v>15.4</v>
      </c>
      <c r="AB74" s="1">
        <v>17.8</v>
      </c>
      <c r="AC74" s="1">
        <v>22.8</v>
      </c>
      <c r="AD74" s="1">
        <v>18.8</v>
      </c>
      <c r="AE74" s="1">
        <v>20.399999999999999</v>
      </c>
      <c r="AF74" s="1">
        <v>17.2</v>
      </c>
      <c r="AG74" s="1">
        <v>13.2</v>
      </c>
      <c r="AH74" s="1">
        <v>14.8</v>
      </c>
      <c r="AI74" s="1"/>
      <c r="AJ74" s="1">
        <f t="shared" si="27"/>
        <v>17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116</v>
      </c>
      <c r="B75" s="1" t="s">
        <v>44</v>
      </c>
      <c r="C75" s="1">
        <v>57</v>
      </c>
      <c r="D75" s="1">
        <v>59</v>
      </c>
      <c r="E75" s="1">
        <v>76</v>
      </c>
      <c r="F75" s="1">
        <v>8</v>
      </c>
      <c r="G75" s="8">
        <v>0.4</v>
      </c>
      <c r="H75" s="1">
        <v>55</v>
      </c>
      <c r="I75" s="1" t="str">
        <f>VLOOKUP(A75,[1]Sheet!$A:$I,9,0)</f>
        <v>матрица</v>
      </c>
      <c r="J75" s="1"/>
      <c r="K75" s="1">
        <v>77</v>
      </c>
      <c r="L75" s="1">
        <f t="shared" si="21"/>
        <v>-1</v>
      </c>
      <c r="M75" s="1">
        <f t="shared" si="22"/>
        <v>76</v>
      </c>
      <c r="N75" s="1"/>
      <c r="O75" s="1"/>
      <c r="P75" s="1">
        <v>65.800000000000011</v>
      </c>
      <c r="Q75" s="1">
        <v>85.199999999999989</v>
      </c>
      <c r="R75" s="1">
        <f t="shared" si="23"/>
        <v>15.2</v>
      </c>
      <c r="S75" s="5">
        <f t="shared" si="28"/>
        <v>8.1999999999999886</v>
      </c>
      <c r="T75" s="5">
        <f t="shared" si="25"/>
        <v>8.1999999999999886</v>
      </c>
      <c r="U75" s="5"/>
      <c r="V75" s="1"/>
      <c r="W75" s="1">
        <f t="shared" si="26"/>
        <v>11</v>
      </c>
      <c r="X75" s="1">
        <f t="shared" si="24"/>
        <v>10.460526315789474</v>
      </c>
      <c r="Y75" s="1">
        <v>19</v>
      </c>
      <c r="Z75" s="1">
        <v>14.8</v>
      </c>
      <c r="AA75" s="1">
        <v>11</v>
      </c>
      <c r="AB75" s="1">
        <v>14.2</v>
      </c>
      <c r="AC75" s="1">
        <v>14.6</v>
      </c>
      <c r="AD75" s="1">
        <v>9.1999999999999993</v>
      </c>
      <c r="AE75" s="1">
        <v>14.4</v>
      </c>
      <c r="AF75" s="1">
        <v>14.2</v>
      </c>
      <c r="AG75" s="1">
        <v>20.399999999999999</v>
      </c>
      <c r="AH75" s="1">
        <v>22.8</v>
      </c>
      <c r="AI75" s="1"/>
      <c r="AJ75" s="1">
        <f t="shared" si="27"/>
        <v>3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117</v>
      </c>
      <c r="B76" s="1" t="s">
        <v>39</v>
      </c>
      <c r="C76" s="1">
        <v>16.372</v>
      </c>
      <c r="D76" s="1">
        <v>8.4710000000000001</v>
      </c>
      <c r="E76" s="1">
        <v>1.4410000000000001</v>
      </c>
      <c r="F76" s="1">
        <v>20</v>
      </c>
      <c r="G76" s="8">
        <v>1</v>
      </c>
      <c r="H76" s="1">
        <v>55</v>
      </c>
      <c r="I76" s="1" t="str">
        <f>VLOOKUP(A76,[1]Sheet!$A:$I,9,0)</f>
        <v>матрица</v>
      </c>
      <c r="J76" s="1"/>
      <c r="K76" s="1">
        <v>1.5</v>
      </c>
      <c r="L76" s="1">
        <f t="shared" si="21"/>
        <v>-5.8999999999999941E-2</v>
      </c>
      <c r="M76" s="1">
        <f t="shared" si="22"/>
        <v>1.4410000000000001</v>
      </c>
      <c r="N76" s="1"/>
      <c r="O76" s="1"/>
      <c r="P76" s="1">
        <v>0</v>
      </c>
      <c r="Q76" s="1">
        <v>0</v>
      </c>
      <c r="R76" s="1">
        <f t="shared" si="23"/>
        <v>0.28820000000000001</v>
      </c>
      <c r="S76" s="5"/>
      <c r="T76" s="5">
        <f t="shared" si="25"/>
        <v>0</v>
      </c>
      <c r="U76" s="5"/>
      <c r="V76" s="1"/>
      <c r="W76" s="1">
        <f t="shared" si="26"/>
        <v>69.396252602359468</v>
      </c>
      <c r="X76" s="1">
        <f t="shared" si="24"/>
        <v>69.396252602359468</v>
      </c>
      <c r="Y76" s="1">
        <v>0.86699999999999999</v>
      </c>
      <c r="Z76" s="1">
        <v>0.86599999999999999</v>
      </c>
      <c r="AA76" s="1">
        <v>0.57800000000000007</v>
      </c>
      <c r="AB76" s="1">
        <v>1.4416</v>
      </c>
      <c r="AC76" s="1">
        <v>1.7272000000000001</v>
      </c>
      <c r="AD76" s="1">
        <v>1.3548</v>
      </c>
      <c r="AE76" s="1">
        <v>1.3608</v>
      </c>
      <c r="AF76" s="1">
        <v>2.0312000000000001</v>
      </c>
      <c r="AG76" s="1">
        <v>1.45</v>
      </c>
      <c r="AH76" s="1">
        <v>1.1554</v>
      </c>
      <c r="AI76" s="19" t="s">
        <v>147</v>
      </c>
      <c r="AJ76" s="1">
        <f t="shared" si="27"/>
        <v>0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2" t="s">
        <v>118</v>
      </c>
      <c r="B77" s="12" t="s">
        <v>44</v>
      </c>
      <c r="C77" s="12">
        <v>70</v>
      </c>
      <c r="D77" s="12">
        <v>97</v>
      </c>
      <c r="E77" s="12">
        <v>45</v>
      </c>
      <c r="F77" s="12">
        <v>45</v>
      </c>
      <c r="G77" s="13">
        <v>0</v>
      </c>
      <c r="H77" s="12">
        <v>35</v>
      </c>
      <c r="I77" s="12" t="str">
        <f>VLOOKUP(A77,[1]Sheet!$A:$I,9,0)</f>
        <v>не в матрице</v>
      </c>
      <c r="J77" s="12"/>
      <c r="K77" s="12">
        <v>54</v>
      </c>
      <c r="L77" s="12">
        <f t="shared" si="21"/>
        <v>-9</v>
      </c>
      <c r="M77" s="12">
        <f t="shared" si="22"/>
        <v>45</v>
      </c>
      <c r="N77" s="12"/>
      <c r="O77" s="12"/>
      <c r="P77" s="12">
        <v>0</v>
      </c>
      <c r="Q77" s="12">
        <v>0</v>
      </c>
      <c r="R77" s="12">
        <f t="shared" si="23"/>
        <v>9</v>
      </c>
      <c r="S77" s="14"/>
      <c r="T77" s="5">
        <f t="shared" si="25"/>
        <v>0</v>
      </c>
      <c r="U77" s="14"/>
      <c r="V77" s="1"/>
      <c r="W77" s="1">
        <f t="shared" si="26"/>
        <v>5</v>
      </c>
      <c r="X77" s="12">
        <f t="shared" si="24"/>
        <v>5</v>
      </c>
      <c r="Y77" s="12">
        <v>4.5999999999999996</v>
      </c>
      <c r="Z77" s="12">
        <v>3.6</v>
      </c>
      <c r="AA77" s="12">
        <v>8.8000000000000007</v>
      </c>
      <c r="AB77" s="12">
        <v>18</v>
      </c>
      <c r="AC77" s="12">
        <v>11.8</v>
      </c>
      <c r="AD77" s="12">
        <v>2</v>
      </c>
      <c r="AE77" s="12">
        <v>6</v>
      </c>
      <c r="AF77" s="12">
        <v>9.6</v>
      </c>
      <c r="AG77" s="12">
        <v>9.1999999999999993</v>
      </c>
      <c r="AH77" s="12">
        <v>7.4</v>
      </c>
      <c r="AI77" s="12" t="s">
        <v>41</v>
      </c>
      <c r="AJ77" s="1">
        <f t="shared" si="27"/>
        <v>0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20" t="s">
        <v>119</v>
      </c>
      <c r="B78" s="20" t="s">
        <v>39</v>
      </c>
      <c r="C78" s="20">
        <v>57.558999999999997</v>
      </c>
      <c r="D78" s="20">
        <v>283.39</v>
      </c>
      <c r="E78" s="20">
        <v>152.06</v>
      </c>
      <c r="F78" s="20">
        <v>88.531999999999996</v>
      </c>
      <c r="G78" s="21">
        <v>1</v>
      </c>
      <c r="H78" s="20">
        <v>60</v>
      </c>
      <c r="I78" s="20" t="str">
        <f>VLOOKUP(A78,[1]Sheet!$A:$I,9,0)</f>
        <v>матрица</v>
      </c>
      <c r="J78" s="20"/>
      <c r="K78" s="20">
        <v>151.97999999999999</v>
      </c>
      <c r="L78" s="20">
        <f t="shared" si="21"/>
        <v>8.0000000000012506E-2</v>
      </c>
      <c r="M78" s="20">
        <f t="shared" si="22"/>
        <v>152.06</v>
      </c>
      <c r="N78" s="20"/>
      <c r="O78" s="20"/>
      <c r="P78" s="20">
        <v>48.65300000000002</v>
      </c>
      <c r="Q78" s="20">
        <v>158.53559999999999</v>
      </c>
      <c r="R78" s="20">
        <f t="shared" si="23"/>
        <v>30.411999999999999</v>
      </c>
      <c r="S78" s="22">
        <f>12*R78-Q78-P78-O78-F78</f>
        <v>69.223399999999955</v>
      </c>
      <c r="T78" s="30">
        <f>S78+$T$1*R78</f>
        <v>123.96499999999995</v>
      </c>
      <c r="U78" s="22"/>
      <c r="V78" s="20"/>
      <c r="W78" s="1">
        <f t="shared" si="26"/>
        <v>13.799999999999997</v>
      </c>
      <c r="X78" s="20">
        <f t="shared" si="24"/>
        <v>9.7238129685650403</v>
      </c>
      <c r="Y78" s="20">
        <v>28.622800000000002</v>
      </c>
      <c r="Z78" s="20">
        <v>23.830400000000001</v>
      </c>
      <c r="AA78" s="20">
        <v>22.9864</v>
      </c>
      <c r="AB78" s="20">
        <v>24.043800000000001</v>
      </c>
      <c r="AC78" s="20">
        <v>19.5886</v>
      </c>
      <c r="AD78" s="20">
        <v>17.6998</v>
      </c>
      <c r="AE78" s="20">
        <v>22.6174</v>
      </c>
      <c r="AF78" s="20">
        <v>18.524999999999999</v>
      </c>
      <c r="AG78" s="20">
        <v>19.1844</v>
      </c>
      <c r="AH78" s="20">
        <v>22.92</v>
      </c>
      <c r="AI78" s="20" t="s">
        <v>159</v>
      </c>
      <c r="AJ78" s="1">
        <f t="shared" si="27"/>
        <v>124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25" t="s">
        <v>120</v>
      </c>
      <c r="B79" s="25" t="s">
        <v>39</v>
      </c>
      <c r="C79" s="25">
        <v>93.188000000000002</v>
      </c>
      <c r="D79" s="25">
        <v>2485.509</v>
      </c>
      <c r="E79" s="25">
        <v>1726.143</v>
      </c>
      <c r="F79" s="25">
        <v>504.50299999999999</v>
      </c>
      <c r="G79" s="26">
        <v>1</v>
      </c>
      <c r="H79" s="25">
        <v>60</v>
      </c>
      <c r="I79" s="11" t="s">
        <v>45</v>
      </c>
      <c r="J79" s="25"/>
      <c r="K79" s="25">
        <v>500.5</v>
      </c>
      <c r="L79" s="25">
        <f t="shared" si="21"/>
        <v>1225.643</v>
      </c>
      <c r="M79" s="25">
        <f t="shared" si="22"/>
        <v>501.51400000000012</v>
      </c>
      <c r="N79" s="25">
        <v>1224.6289999999999</v>
      </c>
      <c r="O79" s="25"/>
      <c r="P79" s="25">
        <v>100</v>
      </c>
      <c r="Q79" s="25">
        <v>0</v>
      </c>
      <c r="R79" s="25">
        <f t="shared" si="23"/>
        <v>100.30280000000002</v>
      </c>
      <c r="S79" s="27">
        <f>9*R79-Q79-P79-O79-F79</f>
        <v>298.22220000000021</v>
      </c>
      <c r="T79" s="5">
        <f t="shared" si="25"/>
        <v>298.22220000000021</v>
      </c>
      <c r="U79" s="27"/>
      <c r="V79" s="25"/>
      <c r="W79" s="1">
        <f t="shared" si="26"/>
        <v>9</v>
      </c>
      <c r="X79" s="25">
        <f t="shared" si="24"/>
        <v>6.0267809074123537</v>
      </c>
      <c r="Y79" s="25">
        <v>62.545200000000001</v>
      </c>
      <c r="Z79" s="25">
        <v>65.297600000000017</v>
      </c>
      <c r="AA79" s="25">
        <v>100.6302</v>
      </c>
      <c r="AB79" s="25">
        <v>86.323800000000006</v>
      </c>
      <c r="AC79" s="25">
        <v>57.358199999999997</v>
      </c>
      <c r="AD79" s="25">
        <v>61.722600000000007</v>
      </c>
      <c r="AE79" s="25">
        <v>61.670400000000008</v>
      </c>
      <c r="AF79" s="25">
        <v>67.664200000000008</v>
      </c>
      <c r="AG79" s="25">
        <v>76.622</v>
      </c>
      <c r="AH79" s="25">
        <v>75.033799999999999</v>
      </c>
      <c r="AI79" s="25" t="s">
        <v>61</v>
      </c>
      <c r="AJ79" s="1">
        <f t="shared" si="27"/>
        <v>298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20" t="s">
        <v>121</v>
      </c>
      <c r="B80" s="20" t="s">
        <v>39</v>
      </c>
      <c r="C80" s="20">
        <v>3.58</v>
      </c>
      <c r="D80" s="20">
        <v>3380.5329999999999</v>
      </c>
      <c r="E80" s="20">
        <v>2907.3679999999999</v>
      </c>
      <c r="F80" s="20">
        <v>313.57600000000002</v>
      </c>
      <c r="G80" s="21">
        <v>1</v>
      </c>
      <c r="H80" s="20">
        <v>60</v>
      </c>
      <c r="I80" s="11" t="s">
        <v>45</v>
      </c>
      <c r="J80" s="20"/>
      <c r="K80" s="20">
        <v>393.5</v>
      </c>
      <c r="L80" s="20">
        <f t="shared" si="21"/>
        <v>2513.8679999999999</v>
      </c>
      <c r="M80" s="20">
        <f t="shared" si="22"/>
        <v>388.56399999999985</v>
      </c>
      <c r="N80" s="20">
        <v>2518.8040000000001</v>
      </c>
      <c r="O80" s="20"/>
      <c r="P80" s="20">
        <v>488.11800000000039</v>
      </c>
      <c r="Q80" s="20">
        <v>0</v>
      </c>
      <c r="R80" s="20">
        <f t="shared" si="23"/>
        <v>77.712799999999973</v>
      </c>
      <c r="S80" s="22">
        <f>11*R80-Q80-P80-O80-F80</f>
        <v>53.146799999999303</v>
      </c>
      <c r="T80" s="5">
        <f t="shared" si="25"/>
        <v>53.146799999999303</v>
      </c>
      <c r="U80" s="22"/>
      <c r="V80" s="20"/>
      <c r="W80" s="1">
        <f t="shared" si="26"/>
        <v>11</v>
      </c>
      <c r="X80" s="20">
        <f t="shared" si="24"/>
        <v>10.316112660977351</v>
      </c>
      <c r="Y80" s="20">
        <v>99.528800000000004</v>
      </c>
      <c r="Z80" s="20">
        <v>107.02719999999999</v>
      </c>
      <c r="AA80" s="20">
        <v>95.137199999999993</v>
      </c>
      <c r="AB80" s="20">
        <v>92.231399999999979</v>
      </c>
      <c r="AC80" s="20">
        <v>53.7438</v>
      </c>
      <c r="AD80" s="20">
        <v>53.186999999999991</v>
      </c>
      <c r="AE80" s="20">
        <v>91.836000000000013</v>
      </c>
      <c r="AF80" s="20">
        <v>93.742199999999997</v>
      </c>
      <c r="AG80" s="20">
        <v>86.628799999999998</v>
      </c>
      <c r="AH80" s="20">
        <v>82.098399999999998</v>
      </c>
      <c r="AI80" s="20" t="s">
        <v>159</v>
      </c>
      <c r="AJ80" s="1">
        <f t="shared" si="27"/>
        <v>53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20" t="s">
        <v>122</v>
      </c>
      <c r="B81" s="20" t="s">
        <v>39</v>
      </c>
      <c r="C81" s="20">
        <v>626.62699999999995</v>
      </c>
      <c r="D81" s="20">
        <v>4128.4040000000005</v>
      </c>
      <c r="E81" s="20">
        <v>3310.0230000000001</v>
      </c>
      <c r="F81" s="20">
        <v>625.38300000000004</v>
      </c>
      <c r="G81" s="21">
        <v>1</v>
      </c>
      <c r="H81" s="20">
        <v>60</v>
      </c>
      <c r="I81" s="20" t="str">
        <f>VLOOKUP(A81,[1]Sheet!$A:$I,9,0)</f>
        <v>матрица</v>
      </c>
      <c r="J81" s="20"/>
      <c r="K81" s="20">
        <v>793</v>
      </c>
      <c r="L81" s="20">
        <f t="shared" si="21"/>
        <v>2517.0230000000001</v>
      </c>
      <c r="M81" s="20">
        <f t="shared" si="22"/>
        <v>795.52100000000019</v>
      </c>
      <c r="N81" s="20">
        <v>2514.502</v>
      </c>
      <c r="O81" s="20"/>
      <c r="P81" s="20">
        <v>0</v>
      </c>
      <c r="Q81" s="20">
        <v>754.22280000000001</v>
      </c>
      <c r="R81" s="20">
        <f t="shared" si="23"/>
        <v>159.10420000000005</v>
      </c>
      <c r="S81" s="22">
        <f t="shared" ref="S81" si="29">12*R81-Q81-P81-O81-F81</f>
        <v>529.64460000000054</v>
      </c>
      <c r="T81" s="30">
        <f>S81+$T$1*R81</f>
        <v>816.03216000000066</v>
      </c>
      <c r="U81" s="22"/>
      <c r="V81" s="20"/>
      <c r="W81" s="1">
        <f t="shared" si="26"/>
        <v>13.800000000000002</v>
      </c>
      <c r="X81" s="20">
        <f t="shared" si="24"/>
        <v>8.6710834786259543</v>
      </c>
      <c r="Y81" s="20">
        <v>141.9306</v>
      </c>
      <c r="Z81" s="20">
        <v>117.0136</v>
      </c>
      <c r="AA81" s="20">
        <v>136.0104</v>
      </c>
      <c r="AB81" s="20">
        <v>158.70760000000001</v>
      </c>
      <c r="AC81" s="20">
        <v>136.84979999999999</v>
      </c>
      <c r="AD81" s="20">
        <v>109.5976000000001</v>
      </c>
      <c r="AE81" s="20">
        <v>107.2582</v>
      </c>
      <c r="AF81" s="20">
        <v>110.11920000000001</v>
      </c>
      <c r="AG81" s="20">
        <v>137.1482</v>
      </c>
      <c r="AH81" s="20">
        <v>136.13820000000001</v>
      </c>
      <c r="AI81" s="20" t="s">
        <v>159</v>
      </c>
      <c r="AJ81" s="1">
        <f t="shared" si="27"/>
        <v>816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2" t="s">
        <v>123</v>
      </c>
      <c r="B82" s="12" t="s">
        <v>39</v>
      </c>
      <c r="C82" s="12">
        <v>8.0649999999999995</v>
      </c>
      <c r="D82" s="12"/>
      <c r="E82" s="12">
        <v>5.3310000000000004</v>
      </c>
      <c r="F82" s="12">
        <v>-1E-3</v>
      </c>
      <c r="G82" s="13">
        <v>0</v>
      </c>
      <c r="H82" s="12">
        <v>55</v>
      </c>
      <c r="I82" s="12" t="s">
        <v>52</v>
      </c>
      <c r="J82" s="12"/>
      <c r="K82" s="12">
        <v>6</v>
      </c>
      <c r="L82" s="12">
        <f t="shared" si="21"/>
        <v>-0.66899999999999959</v>
      </c>
      <c r="M82" s="12">
        <f t="shared" si="22"/>
        <v>5.3310000000000004</v>
      </c>
      <c r="N82" s="12"/>
      <c r="O82" s="12"/>
      <c r="P82" s="12">
        <v>6.6816000000000013</v>
      </c>
      <c r="Q82" s="12">
        <v>0</v>
      </c>
      <c r="R82" s="12">
        <f t="shared" si="23"/>
        <v>1.0662</v>
      </c>
      <c r="S82" s="14"/>
      <c r="T82" s="5">
        <f t="shared" si="25"/>
        <v>0</v>
      </c>
      <c r="U82" s="14"/>
      <c r="V82" s="1"/>
      <c r="W82" s="1">
        <f t="shared" si="26"/>
        <v>6.2658037891577569</v>
      </c>
      <c r="X82" s="12">
        <f t="shared" si="24"/>
        <v>6.2658037891577569</v>
      </c>
      <c r="Y82" s="12">
        <v>1.6002000000000001</v>
      </c>
      <c r="Z82" s="12">
        <v>1.3406</v>
      </c>
      <c r="AA82" s="12">
        <v>0.54259999999999997</v>
      </c>
      <c r="AB82" s="12">
        <v>0.54200000000000004</v>
      </c>
      <c r="AC82" s="12">
        <v>0.54120000000000001</v>
      </c>
      <c r="AD82" s="12">
        <v>0.27039999999999997</v>
      </c>
      <c r="AE82" s="12">
        <v>0.54220000000000002</v>
      </c>
      <c r="AF82" s="12">
        <v>0.53659999999999997</v>
      </c>
      <c r="AG82" s="12">
        <v>1.3271999999999999</v>
      </c>
      <c r="AH82" s="12">
        <v>1.6</v>
      </c>
      <c r="AI82" s="12" t="s">
        <v>124</v>
      </c>
      <c r="AJ82" s="1">
        <f t="shared" si="27"/>
        <v>0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2" t="s">
        <v>125</v>
      </c>
      <c r="B83" s="12" t="s">
        <v>39</v>
      </c>
      <c r="C83" s="12">
        <v>12.129</v>
      </c>
      <c r="D83" s="12">
        <v>0.28799999999999998</v>
      </c>
      <c r="E83" s="12">
        <v>6.7130000000000001</v>
      </c>
      <c r="F83" s="12">
        <v>5.7039999999999997</v>
      </c>
      <c r="G83" s="13">
        <v>0</v>
      </c>
      <c r="H83" s="12">
        <v>55</v>
      </c>
      <c r="I83" s="12" t="s">
        <v>52</v>
      </c>
      <c r="J83" s="12"/>
      <c r="K83" s="12">
        <v>7.1</v>
      </c>
      <c r="L83" s="12">
        <f t="shared" si="21"/>
        <v>-0.38699999999999957</v>
      </c>
      <c r="M83" s="12">
        <f t="shared" si="22"/>
        <v>6.7130000000000001</v>
      </c>
      <c r="N83" s="12"/>
      <c r="O83" s="12"/>
      <c r="P83" s="12">
        <v>0</v>
      </c>
      <c r="Q83" s="12">
        <v>0</v>
      </c>
      <c r="R83" s="12">
        <f t="shared" si="23"/>
        <v>1.3426</v>
      </c>
      <c r="S83" s="14"/>
      <c r="T83" s="5">
        <f t="shared" si="25"/>
        <v>0</v>
      </c>
      <c r="U83" s="14"/>
      <c r="V83" s="1"/>
      <c r="W83" s="1">
        <f t="shared" si="26"/>
        <v>4.2484731118724861</v>
      </c>
      <c r="X83" s="12">
        <f t="shared" si="24"/>
        <v>4.2484731118724861</v>
      </c>
      <c r="Y83" s="12">
        <v>0.80340000000000011</v>
      </c>
      <c r="Z83" s="12">
        <v>1.0895999999999999</v>
      </c>
      <c r="AA83" s="12">
        <v>0.95220000000000005</v>
      </c>
      <c r="AB83" s="12">
        <v>0.6734</v>
      </c>
      <c r="AC83" s="12">
        <v>0.54299999999999993</v>
      </c>
      <c r="AD83" s="12">
        <v>-0.26779999999999998</v>
      </c>
      <c r="AE83" s="12">
        <v>0.26919999999999999</v>
      </c>
      <c r="AF83" s="12">
        <v>1.0731999999999999</v>
      </c>
      <c r="AG83" s="12">
        <v>1.61</v>
      </c>
      <c r="AH83" s="12">
        <v>1.0768</v>
      </c>
      <c r="AI83" s="12" t="s">
        <v>124</v>
      </c>
      <c r="AJ83" s="1">
        <f t="shared" si="27"/>
        <v>0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2" t="s">
        <v>126</v>
      </c>
      <c r="B84" s="12" t="s">
        <v>39</v>
      </c>
      <c r="C84" s="12">
        <v>6.7960000000000003</v>
      </c>
      <c r="D84" s="12">
        <v>8.2000000000000003E-2</v>
      </c>
      <c r="E84" s="12">
        <v>4.0780000000000003</v>
      </c>
      <c r="F84" s="12">
        <v>2.8</v>
      </c>
      <c r="G84" s="13">
        <v>0</v>
      </c>
      <c r="H84" s="12">
        <v>55</v>
      </c>
      <c r="I84" s="12" t="s">
        <v>52</v>
      </c>
      <c r="J84" s="12"/>
      <c r="K84" s="12">
        <v>4.5</v>
      </c>
      <c r="L84" s="12">
        <f t="shared" si="21"/>
        <v>-0.42199999999999971</v>
      </c>
      <c r="M84" s="12">
        <f t="shared" si="22"/>
        <v>4.0780000000000003</v>
      </c>
      <c r="N84" s="12"/>
      <c r="O84" s="12"/>
      <c r="P84" s="12">
        <v>4</v>
      </c>
      <c r="Q84" s="12">
        <v>0</v>
      </c>
      <c r="R84" s="12">
        <f t="shared" si="23"/>
        <v>0.8156000000000001</v>
      </c>
      <c r="S84" s="14"/>
      <c r="T84" s="5">
        <f t="shared" si="25"/>
        <v>0</v>
      </c>
      <c r="U84" s="14"/>
      <c r="V84" s="1"/>
      <c r="W84" s="1">
        <f t="shared" si="26"/>
        <v>8.337420304070621</v>
      </c>
      <c r="X84" s="12">
        <f t="shared" si="24"/>
        <v>8.337420304070621</v>
      </c>
      <c r="Y84" s="12">
        <v>1.6404000000000001</v>
      </c>
      <c r="Z84" s="12">
        <v>0.82479999999999998</v>
      </c>
      <c r="AA84" s="12">
        <v>0</v>
      </c>
      <c r="AB84" s="12">
        <v>0</v>
      </c>
      <c r="AC84" s="12">
        <v>-0.27160000000000001</v>
      </c>
      <c r="AD84" s="12">
        <v>0.27679999999999999</v>
      </c>
      <c r="AE84" s="12">
        <v>0.5484</v>
      </c>
      <c r="AF84" s="12">
        <v>0.54279999999999995</v>
      </c>
      <c r="AG84" s="12">
        <v>1.0884</v>
      </c>
      <c r="AH84" s="12">
        <v>0.54560000000000008</v>
      </c>
      <c r="AI84" s="12" t="s">
        <v>124</v>
      </c>
      <c r="AJ84" s="1">
        <f t="shared" si="27"/>
        <v>0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5" t="s">
        <v>158</v>
      </c>
      <c r="B85" s="15" t="s">
        <v>39</v>
      </c>
      <c r="C85" s="15"/>
      <c r="D85" s="15"/>
      <c r="E85" s="15"/>
      <c r="F85" s="15"/>
      <c r="G85" s="16">
        <v>0</v>
      </c>
      <c r="H85" s="15">
        <v>60</v>
      </c>
      <c r="I85" s="1" t="str">
        <f>VLOOKUP(A85,[1]Sheet!$A:$I,9,0)</f>
        <v>матрица</v>
      </c>
      <c r="J85" s="15"/>
      <c r="K85" s="15"/>
      <c r="L85" s="15">
        <f t="shared" si="21"/>
        <v>0</v>
      </c>
      <c r="M85" s="15">
        <f t="shared" si="22"/>
        <v>0</v>
      </c>
      <c r="N85" s="15"/>
      <c r="O85" s="15"/>
      <c r="P85" s="15">
        <v>0</v>
      </c>
      <c r="Q85" s="15">
        <v>0</v>
      </c>
      <c r="R85" s="15">
        <f t="shared" si="23"/>
        <v>0</v>
      </c>
      <c r="S85" s="17"/>
      <c r="T85" s="5">
        <f t="shared" si="25"/>
        <v>0</v>
      </c>
      <c r="U85" s="17"/>
      <c r="V85" s="1"/>
      <c r="W85" s="1" t="e">
        <f t="shared" si="26"/>
        <v>#DIV/0!</v>
      </c>
      <c r="X85" s="15" t="e">
        <f t="shared" si="24"/>
        <v>#DIV/0!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 t="s">
        <v>48</v>
      </c>
      <c r="AJ85" s="1">
        <f t="shared" si="27"/>
        <v>0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2" t="s">
        <v>127</v>
      </c>
      <c r="B86" s="12" t="s">
        <v>44</v>
      </c>
      <c r="C86" s="12">
        <v>106</v>
      </c>
      <c r="D86" s="12">
        <v>39</v>
      </c>
      <c r="E86" s="12">
        <v>36</v>
      </c>
      <c r="F86" s="12">
        <v>93</v>
      </c>
      <c r="G86" s="13">
        <v>0</v>
      </c>
      <c r="H86" s="12">
        <v>40</v>
      </c>
      <c r="I86" s="12" t="str">
        <f>VLOOKUP(A86,[1]Sheet!$A:$I,9,0)</f>
        <v>не в матрице</v>
      </c>
      <c r="J86" s="12"/>
      <c r="K86" s="12">
        <v>44</v>
      </c>
      <c r="L86" s="12">
        <f t="shared" si="21"/>
        <v>-8</v>
      </c>
      <c r="M86" s="12">
        <f t="shared" si="22"/>
        <v>36</v>
      </c>
      <c r="N86" s="12"/>
      <c r="O86" s="12"/>
      <c r="P86" s="12">
        <v>0</v>
      </c>
      <c r="Q86" s="12">
        <v>30.599999999999991</v>
      </c>
      <c r="R86" s="12">
        <f t="shared" si="23"/>
        <v>7.2</v>
      </c>
      <c r="S86" s="14"/>
      <c r="T86" s="5">
        <f t="shared" si="25"/>
        <v>0</v>
      </c>
      <c r="U86" s="14"/>
      <c r="V86" s="1"/>
      <c r="W86" s="1">
        <f t="shared" si="26"/>
        <v>17.166666666666664</v>
      </c>
      <c r="X86" s="12">
        <f t="shared" si="24"/>
        <v>17.166666666666664</v>
      </c>
      <c r="Y86" s="12">
        <v>13.6</v>
      </c>
      <c r="Z86" s="12">
        <v>16.399999999999999</v>
      </c>
      <c r="AA86" s="12">
        <v>13</v>
      </c>
      <c r="AB86" s="12">
        <v>19.2</v>
      </c>
      <c r="AC86" s="12">
        <v>20.6</v>
      </c>
      <c r="AD86" s="12">
        <v>16.600000000000001</v>
      </c>
      <c r="AE86" s="12">
        <v>21.2</v>
      </c>
      <c r="AF86" s="12">
        <v>20.8</v>
      </c>
      <c r="AG86" s="12">
        <v>15.4</v>
      </c>
      <c r="AH86" s="12">
        <v>13</v>
      </c>
      <c r="AI86" s="12" t="s">
        <v>128</v>
      </c>
      <c r="AJ86" s="1">
        <f t="shared" si="27"/>
        <v>0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2" t="s">
        <v>129</v>
      </c>
      <c r="B87" s="12" t="s">
        <v>44</v>
      </c>
      <c r="C87" s="12">
        <v>10</v>
      </c>
      <c r="D87" s="12">
        <v>46</v>
      </c>
      <c r="E87" s="12">
        <v>10</v>
      </c>
      <c r="F87" s="12">
        <v>22</v>
      </c>
      <c r="G87" s="13">
        <v>0</v>
      </c>
      <c r="H87" s="12">
        <v>40</v>
      </c>
      <c r="I87" s="12" t="str">
        <f>VLOOKUP(A87,[1]Sheet!$A:$I,9,0)</f>
        <v>не в матрице</v>
      </c>
      <c r="J87" s="12"/>
      <c r="K87" s="12">
        <v>28</v>
      </c>
      <c r="L87" s="12">
        <f t="shared" si="21"/>
        <v>-18</v>
      </c>
      <c r="M87" s="12">
        <f t="shared" si="22"/>
        <v>10</v>
      </c>
      <c r="N87" s="12"/>
      <c r="O87" s="12"/>
      <c r="P87" s="12">
        <v>20</v>
      </c>
      <c r="Q87" s="12">
        <v>31.800000000000029</v>
      </c>
      <c r="R87" s="12">
        <f t="shared" si="23"/>
        <v>2</v>
      </c>
      <c r="S87" s="14"/>
      <c r="T87" s="5">
        <f t="shared" si="25"/>
        <v>0</v>
      </c>
      <c r="U87" s="14"/>
      <c r="V87" s="1"/>
      <c r="W87" s="1">
        <f t="shared" si="26"/>
        <v>36.900000000000013</v>
      </c>
      <c r="X87" s="12">
        <f t="shared" si="24"/>
        <v>36.900000000000013</v>
      </c>
      <c r="Y87" s="12">
        <v>8</v>
      </c>
      <c r="Z87" s="12">
        <v>12</v>
      </c>
      <c r="AA87" s="12">
        <v>6.8</v>
      </c>
      <c r="AB87" s="12">
        <v>5.8</v>
      </c>
      <c r="AC87" s="12">
        <v>8</v>
      </c>
      <c r="AD87" s="12">
        <v>12.8</v>
      </c>
      <c r="AE87" s="12">
        <v>12.6</v>
      </c>
      <c r="AF87" s="12">
        <v>5.8</v>
      </c>
      <c r="AG87" s="12">
        <v>12.4</v>
      </c>
      <c r="AH87" s="12">
        <v>10.4</v>
      </c>
      <c r="AI87" s="12"/>
      <c r="AJ87" s="1">
        <f t="shared" si="27"/>
        <v>0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130</v>
      </c>
      <c r="B88" s="1" t="s">
        <v>44</v>
      </c>
      <c r="C88" s="1">
        <v>2</v>
      </c>
      <c r="D88" s="1">
        <v>177</v>
      </c>
      <c r="E88" s="1">
        <v>47</v>
      </c>
      <c r="F88" s="1">
        <v>60</v>
      </c>
      <c r="G88" s="8">
        <v>0.3</v>
      </c>
      <c r="H88" s="1">
        <v>40</v>
      </c>
      <c r="I88" s="1" t="str">
        <f>VLOOKUP(A88,[1]Sheet!$A:$I,9,0)</f>
        <v>матрица</v>
      </c>
      <c r="J88" s="1"/>
      <c r="K88" s="1">
        <v>51</v>
      </c>
      <c r="L88" s="1">
        <f t="shared" si="21"/>
        <v>-4</v>
      </c>
      <c r="M88" s="1">
        <f t="shared" si="22"/>
        <v>47</v>
      </c>
      <c r="N88" s="1"/>
      <c r="O88" s="1"/>
      <c r="P88" s="1">
        <v>26.400000000000009</v>
      </c>
      <c r="Q88" s="1">
        <v>4.7999999999999758</v>
      </c>
      <c r="R88" s="1">
        <f t="shared" si="23"/>
        <v>9.4</v>
      </c>
      <c r="S88" s="5">
        <f t="shared" ref="S88" si="30">11*R88-Q88-P88-O88-F88</f>
        <v>12.200000000000017</v>
      </c>
      <c r="T88" s="5">
        <f t="shared" si="25"/>
        <v>12.200000000000017</v>
      </c>
      <c r="U88" s="5"/>
      <c r="V88" s="1"/>
      <c r="W88" s="1">
        <f t="shared" si="26"/>
        <v>11</v>
      </c>
      <c r="X88" s="1">
        <f t="shared" si="24"/>
        <v>9.702127659574467</v>
      </c>
      <c r="Y88" s="1">
        <v>10.6</v>
      </c>
      <c r="Z88" s="1">
        <v>12.8</v>
      </c>
      <c r="AA88" s="1">
        <v>12.8</v>
      </c>
      <c r="AB88" s="1">
        <v>12.4</v>
      </c>
      <c r="AC88" s="1">
        <v>8.8000000000000007</v>
      </c>
      <c r="AD88" s="1">
        <v>8.1999999999999993</v>
      </c>
      <c r="AE88" s="1">
        <v>11.6</v>
      </c>
      <c r="AF88" s="1">
        <v>11</v>
      </c>
      <c r="AG88" s="1">
        <v>13.2</v>
      </c>
      <c r="AH88" s="1">
        <v>14.4</v>
      </c>
      <c r="AI88" s="1"/>
      <c r="AJ88" s="1">
        <f t="shared" si="27"/>
        <v>4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5" t="s">
        <v>131</v>
      </c>
      <c r="B89" s="15" t="s">
        <v>44</v>
      </c>
      <c r="C89" s="15"/>
      <c r="D89" s="15"/>
      <c r="E89" s="15"/>
      <c r="F89" s="15"/>
      <c r="G89" s="16">
        <v>0</v>
      </c>
      <c r="H89" s="15">
        <v>120</v>
      </c>
      <c r="I89" s="1" t="str">
        <f>VLOOKUP(A89,[1]Sheet!$A:$I,9,0)</f>
        <v>матрица</v>
      </c>
      <c r="J89" s="15"/>
      <c r="K89" s="15"/>
      <c r="L89" s="15">
        <f t="shared" si="21"/>
        <v>0</v>
      </c>
      <c r="M89" s="15">
        <f t="shared" si="22"/>
        <v>0</v>
      </c>
      <c r="N89" s="15"/>
      <c r="O89" s="15"/>
      <c r="P89" s="15">
        <v>0</v>
      </c>
      <c r="Q89" s="15">
        <v>0</v>
      </c>
      <c r="R89" s="15">
        <f t="shared" si="23"/>
        <v>0</v>
      </c>
      <c r="S89" s="17"/>
      <c r="T89" s="5">
        <f t="shared" si="25"/>
        <v>0</v>
      </c>
      <c r="U89" s="17"/>
      <c r="V89" s="1"/>
      <c r="W89" s="1" t="e">
        <f t="shared" si="26"/>
        <v>#DIV/0!</v>
      </c>
      <c r="X89" s="15" t="e">
        <f t="shared" si="24"/>
        <v>#DIV/0!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 t="s">
        <v>48</v>
      </c>
      <c r="AJ89" s="1">
        <f t="shared" si="27"/>
        <v>0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20" t="s">
        <v>132</v>
      </c>
      <c r="B90" s="20" t="s">
        <v>39</v>
      </c>
      <c r="C90" s="20">
        <v>551.625</v>
      </c>
      <c r="D90" s="20">
        <v>150.19499999999999</v>
      </c>
      <c r="E90" s="20">
        <v>459.58300000000003</v>
      </c>
      <c r="F90" s="20">
        <v>83.867000000000004</v>
      </c>
      <c r="G90" s="21">
        <v>1</v>
      </c>
      <c r="H90" s="20">
        <v>40</v>
      </c>
      <c r="I90" s="20" t="str">
        <f>VLOOKUP(A90,[1]Sheet!$A:$I,9,0)</f>
        <v>матрица</v>
      </c>
      <c r="J90" s="20"/>
      <c r="K90" s="20">
        <v>429.5</v>
      </c>
      <c r="L90" s="20">
        <f t="shared" si="21"/>
        <v>30.083000000000027</v>
      </c>
      <c r="M90" s="20">
        <f t="shared" si="22"/>
        <v>459.58300000000003</v>
      </c>
      <c r="N90" s="20"/>
      <c r="O90" s="20"/>
      <c r="P90" s="20">
        <v>500</v>
      </c>
      <c r="Q90" s="20">
        <v>138.01820000000001</v>
      </c>
      <c r="R90" s="20">
        <f t="shared" si="23"/>
        <v>91.916600000000003</v>
      </c>
      <c r="S90" s="22">
        <f>12*R90-Q90-P90-O90-F90</f>
        <v>381.11399999999998</v>
      </c>
      <c r="T90" s="5">
        <f t="shared" si="25"/>
        <v>381.11399999999998</v>
      </c>
      <c r="U90" s="22"/>
      <c r="V90" s="20"/>
      <c r="W90" s="1">
        <f t="shared" si="26"/>
        <v>12</v>
      </c>
      <c r="X90" s="20">
        <f t="shared" si="24"/>
        <v>7.8536978086656806</v>
      </c>
      <c r="Y90" s="20">
        <v>91.331199999999995</v>
      </c>
      <c r="Z90" s="20">
        <v>86.572800000000001</v>
      </c>
      <c r="AA90" s="20">
        <v>68.851799999999997</v>
      </c>
      <c r="AB90" s="20">
        <v>75.829599999999999</v>
      </c>
      <c r="AC90" s="20">
        <v>76.741600000000005</v>
      </c>
      <c r="AD90" s="20">
        <v>74.2346</v>
      </c>
      <c r="AE90" s="20">
        <v>92.826800000000006</v>
      </c>
      <c r="AF90" s="20">
        <v>93.724999999999994</v>
      </c>
      <c r="AG90" s="20">
        <v>108.0988</v>
      </c>
      <c r="AH90" s="20">
        <v>110.6486</v>
      </c>
      <c r="AI90" s="20" t="s">
        <v>159</v>
      </c>
      <c r="AJ90" s="1">
        <f t="shared" si="27"/>
        <v>381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133</v>
      </c>
      <c r="B91" s="1" t="s">
        <v>39</v>
      </c>
      <c r="C91" s="1">
        <v>8.0559999999999992</v>
      </c>
      <c r="D91" s="1">
        <v>24.18</v>
      </c>
      <c r="E91" s="1">
        <v>19.106999999999999</v>
      </c>
      <c r="F91" s="1"/>
      <c r="G91" s="8">
        <v>1</v>
      </c>
      <c r="H91" s="1">
        <v>60</v>
      </c>
      <c r="I91" s="1" t="str">
        <f>VLOOKUP(A91,[1]Sheet!$A:$I,9,0)</f>
        <v>матрица</v>
      </c>
      <c r="J91" s="1"/>
      <c r="K91" s="1">
        <v>56.5</v>
      </c>
      <c r="L91" s="1">
        <f t="shared" si="21"/>
        <v>-37.393000000000001</v>
      </c>
      <c r="M91" s="1">
        <f t="shared" si="22"/>
        <v>19.106999999999999</v>
      </c>
      <c r="N91" s="1"/>
      <c r="O91" s="1"/>
      <c r="P91" s="1">
        <v>24.222000000000001</v>
      </c>
      <c r="Q91" s="1">
        <v>38.584000000000003</v>
      </c>
      <c r="R91" s="1">
        <f t="shared" si="23"/>
        <v>3.8213999999999997</v>
      </c>
      <c r="S91" s="5"/>
      <c r="T91" s="5">
        <f t="shared" si="25"/>
        <v>0</v>
      </c>
      <c r="U91" s="5"/>
      <c r="V91" s="1"/>
      <c r="W91" s="1">
        <f t="shared" si="26"/>
        <v>16.435337834301567</v>
      </c>
      <c r="X91" s="1">
        <f t="shared" si="24"/>
        <v>16.435337834301567</v>
      </c>
      <c r="Y91" s="1">
        <v>6.4420000000000002</v>
      </c>
      <c r="Z91" s="1">
        <v>4.2991999999999999</v>
      </c>
      <c r="AA91" s="1">
        <v>6.1183999999999994</v>
      </c>
      <c r="AB91" s="1">
        <v>10.055199999999999</v>
      </c>
      <c r="AC91" s="1">
        <v>4.2935999999999996</v>
      </c>
      <c r="AD91" s="1">
        <v>0.35680000000000001</v>
      </c>
      <c r="AE91" s="1">
        <v>2.8837999999999999</v>
      </c>
      <c r="AF91" s="1">
        <v>4.3241999999999994</v>
      </c>
      <c r="AG91" s="1">
        <v>1.4403999999999999</v>
      </c>
      <c r="AH91" s="1">
        <v>0.628</v>
      </c>
      <c r="AI91" s="1"/>
      <c r="AJ91" s="1">
        <f t="shared" si="27"/>
        <v>0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134</v>
      </c>
      <c r="B92" s="1" t="s">
        <v>44</v>
      </c>
      <c r="C92" s="1">
        <v>37</v>
      </c>
      <c r="D92" s="1">
        <v>263</v>
      </c>
      <c r="E92" s="1">
        <v>102</v>
      </c>
      <c r="F92" s="1">
        <v>101</v>
      </c>
      <c r="G92" s="8">
        <v>0.3</v>
      </c>
      <c r="H92" s="1">
        <v>40</v>
      </c>
      <c r="I92" s="1" t="str">
        <f>VLOOKUP(A92,[1]Sheet!$A:$I,9,0)</f>
        <v>матрица</v>
      </c>
      <c r="J92" s="1"/>
      <c r="K92" s="1">
        <v>113</v>
      </c>
      <c r="L92" s="1">
        <f t="shared" si="21"/>
        <v>-11</v>
      </c>
      <c r="M92" s="1">
        <f t="shared" si="22"/>
        <v>102</v>
      </c>
      <c r="N92" s="1"/>
      <c r="O92" s="1"/>
      <c r="P92" s="1">
        <v>59.19999999999996</v>
      </c>
      <c r="Q92" s="1">
        <v>138.80000000000001</v>
      </c>
      <c r="R92" s="1">
        <f t="shared" si="23"/>
        <v>20.399999999999999</v>
      </c>
      <c r="S92" s="5"/>
      <c r="T92" s="5">
        <f t="shared" si="25"/>
        <v>0</v>
      </c>
      <c r="U92" s="5"/>
      <c r="V92" s="1"/>
      <c r="W92" s="1">
        <f t="shared" si="26"/>
        <v>14.65686274509804</v>
      </c>
      <c r="X92" s="1">
        <f t="shared" si="24"/>
        <v>14.65686274509804</v>
      </c>
      <c r="Y92" s="1">
        <v>30.2</v>
      </c>
      <c r="Z92" s="1">
        <v>24.4</v>
      </c>
      <c r="AA92" s="1">
        <v>26.6</v>
      </c>
      <c r="AB92" s="1">
        <v>24.4</v>
      </c>
      <c r="AC92" s="1">
        <v>17</v>
      </c>
      <c r="AD92" s="1">
        <v>25.4</v>
      </c>
      <c r="AE92" s="1">
        <v>30.6</v>
      </c>
      <c r="AF92" s="1">
        <v>26.2</v>
      </c>
      <c r="AG92" s="1">
        <v>13.8</v>
      </c>
      <c r="AH92" s="1">
        <v>10.4</v>
      </c>
      <c r="AI92" s="1"/>
      <c r="AJ92" s="1">
        <f t="shared" si="27"/>
        <v>0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135</v>
      </c>
      <c r="B93" s="1" t="s">
        <v>44</v>
      </c>
      <c r="C93" s="1">
        <v>2</v>
      </c>
      <c r="D93" s="1">
        <v>152</v>
      </c>
      <c r="E93" s="1">
        <v>44</v>
      </c>
      <c r="F93" s="1">
        <v>58</v>
      </c>
      <c r="G93" s="8">
        <v>0.3</v>
      </c>
      <c r="H93" s="1">
        <v>40</v>
      </c>
      <c r="I93" s="1" t="str">
        <f>VLOOKUP(A93,[1]Sheet!$A:$I,9,0)</f>
        <v>матрица</v>
      </c>
      <c r="J93" s="1"/>
      <c r="K93" s="1">
        <v>54</v>
      </c>
      <c r="L93" s="1">
        <f t="shared" si="21"/>
        <v>-10</v>
      </c>
      <c r="M93" s="1">
        <f t="shared" si="22"/>
        <v>44</v>
      </c>
      <c r="N93" s="1"/>
      <c r="O93" s="1"/>
      <c r="P93" s="1">
        <v>44.599999999999987</v>
      </c>
      <c r="Q93" s="1">
        <v>0</v>
      </c>
      <c r="R93" s="1">
        <f t="shared" si="23"/>
        <v>8.8000000000000007</v>
      </c>
      <c r="S93" s="5"/>
      <c r="T93" s="5">
        <f t="shared" si="25"/>
        <v>0</v>
      </c>
      <c r="U93" s="5"/>
      <c r="V93" s="1"/>
      <c r="W93" s="1">
        <f t="shared" si="26"/>
        <v>11.659090909090908</v>
      </c>
      <c r="X93" s="1">
        <f t="shared" si="24"/>
        <v>11.659090909090908</v>
      </c>
      <c r="Y93" s="1">
        <v>10.6</v>
      </c>
      <c r="Z93" s="1">
        <v>13.2</v>
      </c>
      <c r="AA93" s="1">
        <v>11.4</v>
      </c>
      <c r="AB93" s="1">
        <v>11.8</v>
      </c>
      <c r="AC93" s="1">
        <v>8.6</v>
      </c>
      <c r="AD93" s="1">
        <v>2.8</v>
      </c>
      <c r="AE93" s="1">
        <v>8.1999999999999993</v>
      </c>
      <c r="AF93" s="1">
        <v>11.2</v>
      </c>
      <c r="AG93" s="1">
        <v>12</v>
      </c>
      <c r="AH93" s="1">
        <v>12</v>
      </c>
      <c r="AI93" s="1" t="s">
        <v>136</v>
      </c>
      <c r="AJ93" s="1">
        <f t="shared" si="27"/>
        <v>0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137</v>
      </c>
      <c r="B94" s="1" t="s">
        <v>39</v>
      </c>
      <c r="C94" s="1">
        <v>4.7910000000000004</v>
      </c>
      <c r="D94" s="1">
        <v>27.17</v>
      </c>
      <c r="E94" s="1">
        <v>12.438000000000001</v>
      </c>
      <c r="F94" s="1">
        <v>16.3</v>
      </c>
      <c r="G94" s="8">
        <v>1</v>
      </c>
      <c r="H94" s="1">
        <v>45</v>
      </c>
      <c r="I94" s="1" t="str">
        <f>VLOOKUP(A94,[1]Sheet!$A:$I,9,0)</f>
        <v>матрица</v>
      </c>
      <c r="J94" s="1"/>
      <c r="K94" s="1">
        <v>14.9</v>
      </c>
      <c r="L94" s="1">
        <f t="shared" si="21"/>
        <v>-2.4619999999999997</v>
      </c>
      <c r="M94" s="1">
        <f t="shared" si="22"/>
        <v>12.438000000000001</v>
      </c>
      <c r="N94" s="1"/>
      <c r="O94" s="1"/>
      <c r="P94" s="1">
        <v>11.77039999999999</v>
      </c>
      <c r="Q94" s="1">
        <v>10.276400000000001</v>
      </c>
      <c r="R94" s="1">
        <f t="shared" si="23"/>
        <v>2.4876</v>
      </c>
      <c r="S94" s="5"/>
      <c r="T94" s="5">
        <f t="shared" si="25"/>
        <v>0</v>
      </c>
      <c r="U94" s="5"/>
      <c r="V94" s="1"/>
      <c r="W94" s="1">
        <f t="shared" si="26"/>
        <v>15.4151792892748</v>
      </c>
      <c r="X94" s="1">
        <f t="shared" si="24"/>
        <v>15.4151792892748</v>
      </c>
      <c r="Y94" s="1">
        <v>3.3363999999999998</v>
      </c>
      <c r="Z94" s="1">
        <v>3.0379999999999998</v>
      </c>
      <c r="AA94" s="1">
        <v>2.4356</v>
      </c>
      <c r="AB94" s="1">
        <v>1.885</v>
      </c>
      <c r="AC94" s="1">
        <v>1.6317999999999999</v>
      </c>
      <c r="AD94" s="1">
        <v>2.7069999999999999</v>
      </c>
      <c r="AE94" s="1">
        <v>2.5430000000000001</v>
      </c>
      <c r="AF94" s="1">
        <v>1.742</v>
      </c>
      <c r="AG94" s="1">
        <v>0.27339999999999998</v>
      </c>
      <c r="AH94" s="1">
        <v>1.6012</v>
      </c>
      <c r="AI94" s="1"/>
      <c r="AJ94" s="1">
        <f t="shared" si="27"/>
        <v>0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 t="s">
        <v>138</v>
      </c>
      <c r="B95" s="1" t="s">
        <v>39</v>
      </c>
      <c r="C95" s="1">
        <v>-0.25800000000000001</v>
      </c>
      <c r="D95" s="1">
        <v>70.424999999999997</v>
      </c>
      <c r="E95" s="1">
        <v>8.1859999999999999</v>
      </c>
      <c r="F95" s="1">
        <v>45.878</v>
      </c>
      <c r="G95" s="8">
        <v>1</v>
      </c>
      <c r="H95" s="1">
        <v>50</v>
      </c>
      <c r="I95" s="1" t="str">
        <f>VLOOKUP(A95,[1]Sheet!$A:$I,9,0)</f>
        <v>матрица</v>
      </c>
      <c r="J95" s="1"/>
      <c r="K95" s="1">
        <v>9.6</v>
      </c>
      <c r="L95" s="1">
        <f t="shared" si="21"/>
        <v>-1.4139999999999997</v>
      </c>
      <c r="M95" s="1">
        <f t="shared" si="22"/>
        <v>8.1859999999999999</v>
      </c>
      <c r="N95" s="1"/>
      <c r="O95" s="1"/>
      <c r="P95" s="1">
        <v>0</v>
      </c>
      <c r="Q95" s="1">
        <v>0</v>
      </c>
      <c r="R95" s="1">
        <f t="shared" si="23"/>
        <v>1.6372</v>
      </c>
      <c r="S95" s="5"/>
      <c r="T95" s="5">
        <f t="shared" si="25"/>
        <v>0</v>
      </c>
      <c r="U95" s="5"/>
      <c r="V95" s="1"/>
      <c r="W95" s="1">
        <f t="shared" si="26"/>
        <v>28.022233080869778</v>
      </c>
      <c r="X95" s="1">
        <f t="shared" si="24"/>
        <v>28.022233080869778</v>
      </c>
      <c r="Y95" s="1">
        <v>0.54480000000000006</v>
      </c>
      <c r="Z95" s="1">
        <v>2.1896</v>
      </c>
      <c r="AA95" s="1">
        <v>4.6516000000000002</v>
      </c>
      <c r="AB95" s="1">
        <v>3.2839999999999998</v>
      </c>
      <c r="AC95" s="1">
        <v>1.9283999999999999</v>
      </c>
      <c r="AD95" s="1">
        <v>2.2071999999999998</v>
      </c>
      <c r="AE95" s="1">
        <v>2.2075999999999998</v>
      </c>
      <c r="AF95" s="1">
        <v>1.1068</v>
      </c>
      <c r="AG95" s="1">
        <v>3.2452000000000001</v>
      </c>
      <c r="AH95" s="1">
        <v>3.5171999999999999</v>
      </c>
      <c r="AI95" s="1"/>
      <c r="AJ95" s="1">
        <f t="shared" si="27"/>
        <v>0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2" t="s">
        <v>139</v>
      </c>
      <c r="B96" s="12" t="s">
        <v>44</v>
      </c>
      <c r="C96" s="12">
        <v>1</v>
      </c>
      <c r="D96" s="12">
        <v>50</v>
      </c>
      <c r="E96" s="12">
        <v>27</v>
      </c>
      <c r="F96" s="12">
        <v>10</v>
      </c>
      <c r="G96" s="13">
        <v>0.33</v>
      </c>
      <c r="H96" s="12">
        <v>40</v>
      </c>
      <c r="I96" s="12" t="str">
        <f>VLOOKUP(A96,[1]Sheet!$A:$I,9,0)</f>
        <v>не в матрице</v>
      </c>
      <c r="J96" s="12"/>
      <c r="K96" s="12">
        <v>28</v>
      </c>
      <c r="L96" s="12">
        <f t="shared" si="21"/>
        <v>-1</v>
      </c>
      <c r="M96" s="12">
        <f t="shared" si="22"/>
        <v>27</v>
      </c>
      <c r="N96" s="12"/>
      <c r="O96" s="12"/>
      <c r="P96" s="12">
        <v>44.2</v>
      </c>
      <c r="Q96" s="12">
        <v>13</v>
      </c>
      <c r="R96" s="12">
        <f t="shared" si="23"/>
        <v>5.4</v>
      </c>
      <c r="S96" s="14"/>
      <c r="T96" s="5">
        <f t="shared" si="25"/>
        <v>0</v>
      </c>
      <c r="U96" s="14"/>
      <c r="V96" s="1"/>
      <c r="W96" s="1">
        <f t="shared" si="26"/>
        <v>12.444444444444445</v>
      </c>
      <c r="X96" s="12">
        <f t="shared" si="24"/>
        <v>12.444444444444445</v>
      </c>
      <c r="Y96" s="12">
        <v>7</v>
      </c>
      <c r="Z96" s="12">
        <v>7.6</v>
      </c>
      <c r="AA96" s="12">
        <v>5</v>
      </c>
      <c r="AB96" s="12">
        <v>5.2</v>
      </c>
      <c r="AC96" s="12">
        <v>4</v>
      </c>
      <c r="AD96" s="12">
        <v>1.2</v>
      </c>
      <c r="AE96" s="12">
        <v>4.4000000000000004</v>
      </c>
      <c r="AF96" s="12">
        <v>6</v>
      </c>
      <c r="AG96" s="12">
        <v>4.8</v>
      </c>
      <c r="AH96" s="12">
        <v>5.4</v>
      </c>
      <c r="AI96" s="12"/>
      <c r="AJ96" s="1">
        <f t="shared" si="27"/>
        <v>0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 t="s">
        <v>140</v>
      </c>
      <c r="B97" s="1" t="s">
        <v>44</v>
      </c>
      <c r="C97" s="1">
        <v>29</v>
      </c>
      <c r="D97" s="1">
        <v>19</v>
      </c>
      <c r="E97" s="1">
        <v>8</v>
      </c>
      <c r="F97" s="1"/>
      <c r="G97" s="8">
        <v>0.3</v>
      </c>
      <c r="H97" s="1">
        <v>40</v>
      </c>
      <c r="I97" s="1" t="str">
        <f>VLOOKUP(A97,[1]Sheet!$A:$I,9,0)</f>
        <v>матрица</v>
      </c>
      <c r="J97" s="1"/>
      <c r="K97" s="1">
        <v>28</v>
      </c>
      <c r="L97" s="1">
        <f t="shared" si="21"/>
        <v>-20</v>
      </c>
      <c r="M97" s="1">
        <f t="shared" si="22"/>
        <v>8</v>
      </c>
      <c r="N97" s="1"/>
      <c r="O97" s="1"/>
      <c r="P97" s="1">
        <v>41</v>
      </c>
      <c r="Q97" s="1">
        <v>0</v>
      </c>
      <c r="R97" s="1">
        <f t="shared" si="23"/>
        <v>1.6</v>
      </c>
      <c r="S97" s="5">
        <v>20</v>
      </c>
      <c r="T97" s="5">
        <f t="shared" si="25"/>
        <v>20</v>
      </c>
      <c r="U97" s="5"/>
      <c r="V97" s="1"/>
      <c r="W97" s="1">
        <f t="shared" si="26"/>
        <v>38.125</v>
      </c>
      <c r="X97" s="1">
        <f t="shared" si="24"/>
        <v>25.625</v>
      </c>
      <c r="Y97" s="1">
        <v>4.5999999999999996</v>
      </c>
      <c r="Z97" s="1">
        <v>7</v>
      </c>
      <c r="AA97" s="1">
        <v>4.2</v>
      </c>
      <c r="AB97" s="1">
        <v>4.2</v>
      </c>
      <c r="AC97" s="1">
        <v>6</v>
      </c>
      <c r="AD97" s="1">
        <v>5.2</v>
      </c>
      <c r="AE97" s="1">
        <v>4.8</v>
      </c>
      <c r="AF97" s="1">
        <v>5.4</v>
      </c>
      <c r="AG97" s="1">
        <v>5.6</v>
      </c>
      <c r="AH97" s="1">
        <v>5.2</v>
      </c>
      <c r="AI97" s="1"/>
      <c r="AJ97" s="1">
        <f t="shared" si="27"/>
        <v>6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 t="s">
        <v>141</v>
      </c>
      <c r="B98" s="1" t="s">
        <v>44</v>
      </c>
      <c r="C98" s="1">
        <v>78</v>
      </c>
      <c r="D98" s="1">
        <v>4</v>
      </c>
      <c r="E98" s="1">
        <v>37</v>
      </c>
      <c r="F98" s="1">
        <v>27</v>
      </c>
      <c r="G98" s="8">
        <v>0.12</v>
      </c>
      <c r="H98" s="1">
        <v>45</v>
      </c>
      <c r="I98" s="1" t="str">
        <f>VLOOKUP(A98,[1]Sheet!$A:$I,9,0)</f>
        <v>матрица</v>
      </c>
      <c r="J98" s="1"/>
      <c r="K98" s="1">
        <v>37</v>
      </c>
      <c r="L98" s="1">
        <f t="shared" si="21"/>
        <v>0</v>
      </c>
      <c r="M98" s="1">
        <f t="shared" si="22"/>
        <v>37</v>
      </c>
      <c r="N98" s="1"/>
      <c r="O98" s="1"/>
      <c r="P98" s="1">
        <v>0</v>
      </c>
      <c r="Q98" s="1">
        <v>43.400000000000013</v>
      </c>
      <c r="R98" s="1">
        <f t="shared" si="23"/>
        <v>7.4</v>
      </c>
      <c r="S98" s="5">
        <f t="shared" ref="S98" si="31">11*R98-Q98-P98-O98-F98</f>
        <v>10.999999999999993</v>
      </c>
      <c r="T98" s="5">
        <f t="shared" si="25"/>
        <v>10.999999999999993</v>
      </c>
      <c r="U98" s="5"/>
      <c r="V98" s="1"/>
      <c r="W98" s="1">
        <f t="shared" si="26"/>
        <v>11</v>
      </c>
      <c r="X98" s="1">
        <f t="shared" si="24"/>
        <v>9.513513513513514</v>
      </c>
      <c r="Y98" s="1">
        <v>8.4</v>
      </c>
      <c r="Z98" s="1">
        <v>5.8</v>
      </c>
      <c r="AA98" s="1">
        <v>6</v>
      </c>
      <c r="AB98" s="1">
        <v>2.2000000000000002</v>
      </c>
      <c r="AC98" s="1">
        <v>1.6</v>
      </c>
      <c r="AD98" s="1">
        <v>5.4</v>
      </c>
      <c r="AE98" s="1">
        <v>9.8000000000000007</v>
      </c>
      <c r="AF98" s="1">
        <v>11.4</v>
      </c>
      <c r="AG98" s="1">
        <v>5.8</v>
      </c>
      <c r="AH98" s="1">
        <v>3.8</v>
      </c>
      <c r="AI98" s="1"/>
      <c r="AJ98" s="1">
        <f t="shared" si="27"/>
        <v>1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1" t="s">
        <v>142</v>
      </c>
      <c r="B99" s="1" t="s">
        <v>39</v>
      </c>
      <c r="C99" s="1"/>
      <c r="D99" s="1"/>
      <c r="E99" s="1"/>
      <c r="F99" s="1"/>
      <c r="G99" s="8">
        <v>1</v>
      </c>
      <c r="H99" s="1">
        <v>180</v>
      </c>
      <c r="I99" s="1" t="str">
        <f>VLOOKUP(A99,[1]Sheet!$A:$I,9,0)</f>
        <v>матрица</v>
      </c>
      <c r="J99" s="1"/>
      <c r="K99" s="1"/>
      <c r="L99" s="1">
        <f t="shared" ref="L99:L102" si="32">E99-K99</f>
        <v>0</v>
      </c>
      <c r="M99" s="1">
        <f t="shared" si="22"/>
        <v>0</v>
      </c>
      <c r="N99" s="1"/>
      <c r="O99" s="1"/>
      <c r="P99" s="1"/>
      <c r="Q99" s="11"/>
      <c r="R99" s="1">
        <f t="shared" si="23"/>
        <v>0</v>
      </c>
      <c r="S99" s="18">
        <v>4</v>
      </c>
      <c r="T99" s="5">
        <f t="shared" si="25"/>
        <v>4</v>
      </c>
      <c r="U99" s="5"/>
      <c r="V99" s="1"/>
      <c r="W99" s="1" t="e">
        <f t="shared" si="26"/>
        <v>#DIV/0!</v>
      </c>
      <c r="X99" s="1" t="e">
        <f t="shared" si="24"/>
        <v>#DIV/0!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1" t="s">
        <v>91</v>
      </c>
      <c r="AJ99" s="1">
        <f t="shared" si="27"/>
        <v>4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0" t="s">
        <v>143</v>
      </c>
      <c r="B100" s="1" t="s">
        <v>44</v>
      </c>
      <c r="C100" s="1"/>
      <c r="D100" s="1"/>
      <c r="E100" s="1"/>
      <c r="F100" s="1"/>
      <c r="G100" s="8">
        <v>5.5E-2</v>
      </c>
      <c r="H100" s="1">
        <v>90</v>
      </c>
      <c r="I100" s="1" t="str">
        <f>VLOOKUP(A100,[1]Sheet!$A:$I,9,0)</f>
        <v>матрица</v>
      </c>
      <c r="J100" s="1"/>
      <c r="K100" s="1"/>
      <c r="L100" s="1">
        <f t="shared" si="32"/>
        <v>0</v>
      </c>
      <c r="M100" s="1">
        <f t="shared" si="22"/>
        <v>0</v>
      </c>
      <c r="N100" s="1"/>
      <c r="O100" s="1"/>
      <c r="P100" s="1"/>
      <c r="Q100" s="1">
        <v>36</v>
      </c>
      <c r="R100" s="1">
        <f t="shared" si="23"/>
        <v>0</v>
      </c>
      <c r="S100" s="5"/>
      <c r="T100" s="5">
        <f t="shared" si="25"/>
        <v>0</v>
      </c>
      <c r="U100" s="5"/>
      <c r="V100" s="1"/>
      <c r="W100" s="1" t="e">
        <f t="shared" si="26"/>
        <v>#DIV/0!</v>
      </c>
      <c r="X100" s="1" t="e">
        <f t="shared" si="24"/>
        <v>#DIV/0!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 t="s">
        <v>144</v>
      </c>
      <c r="AJ100" s="1">
        <f t="shared" si="27"/>
        <v>0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0" t="s">
        <v>145</v>
      </c>
      <c r="B101" s="1" t="s">
        <v>44</v>
      </c>
      <c r="C101" s="1"/>
      <c r="D101" s="1"/>
      <c r="E101" s="1"/>
      <c r="F101" s="1"/>
      <c r="G101" s="8">
        <v>7.0000000000000007E-2</v>
      </c>
      <c r="H101" s="1">
        <v>90</v>
      </c>
      <c r="I101" s="1" t="str">
        <f>VLOOKUP(A101,[1]Sheet!$A:$I,9,0)</f>
        <v>матрица</v>
      </c>
      <c r="J101" s="1"/>
      <c r="K101" s="1"/>
      <c r="L101" s="1">
        <f t="shared" si="32"/>
        <v>0</v>
      </c>
      <c r="M101" s="1">
        <f t="shared" si="22"/>
        <v>0</v>
      </c>
      <c r="N101" s="1"/>
      <c r="O101" s="1"/>
      <c r="P101" s="1"/>
      <c r="Q101" s="1">
        <v>36</v>
      </c>
      <c r="R101" s="1">
        <f t="shared" si="23"/>
        <v>0</v>
      </c>
      <c r="S101" s="5"/>
      <c r="T101" s="5">
        <f t="shared" si="25"/>
        <v>0</v>
      </c>
      <c r="U101" s="5"/>
      <c r="V101" s="1"/>
      <c r="W101" s="1" t="e">
        <f t="shared" si="26"/>
        <v>#DIV/0!</v>
      </c>
      <c r="X101" s="1" t="e">
        <f t="shared" si="24"/>
        <v>#DIV/0!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 t="s">
        <v>144</v>
      </c>
      <c r="AJ101" s="1">
        <f t="shared" si="27"/>
        <v>0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0" t="s">
        <v>146</v>
      </c>
      <c r="B102" s="1" t="s">
        <v>44</v>
      </c>
      <c r="C102" s="1"/>
      <c r="D102" s="1"/>
      <c r="E102" s="1"/>
      <c r="F102" s="1"/>
      <c r="G102" s="8">
        <v>7.0000000000000007E-2</v>
      </c>
      <c r="H102" s="1">
        <v>90</v>
      </c>
      <c r="I102" s="1" t="str">
        <f>VLOOKUP(A102,[1]Sheet!$A:$I,9,0)</f>
        <v>матрица</v>
      </c>
      <c r="J102" s="1"/>
      <c r="K102" s="1"/>
      <c r="L102" s="1">
        <f t="shared" si="32"/>
        <v>0</v>
      </c>
      <c r="M102" s="1">
        <f t="shared" si="22"/>
        <v>0</v>
      </c>
      <c r="N102" s="1"/>
      <c r="O102" s="1"/>
      <c r="P102" s="1"/>
      <c r="Q102" s="1">
        <v>36</v>
      </c>
      <c r="R102" s="1">
        <f t="shared" si="23"/>
        <v>0</v>
      </c>
      <c r="S102" s="5"/>
      <c r="T102" s="5">
        <f t="shared" si="25"/>
        <v>0</v>
      </c>
      <c r="U102" s="5"/>
      <c r="V102" s="1"/>
      <c r="W102" s="1" t="e">
        <f t="shared" si="26"/>
        <v>#DIV/0!</v>
      </c>
      <c r="X102" s="1" t="e">
        <f t="shared" si="24"/>
        <v>#DIV/0!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 t="s">
        <v>144</v>
      </c>
      <c r="AJ102" s="1">
        <f t="shared" si="27"/>
        <v>0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20" t="s">
        <v>148</v>
      </c>
      <c r="B103" s="20" t="s">
        <v>39</v>
      </c>
      <c r="C103" s="20"/>
      <c r="D103" s="20"/>
      <c r="E103" s="20"/>
      <c r="F103" s="20"/>
      <c r="G103" s="21">
        <v>1</v>
      </c>
      <c r="H103" s="20">
        <v>180</v>
      </c>
      <c r="I103" s="1" t="str">
        <f>VLOOKUP(A103,[1]Sheet!$A:$I,9,0)</f>
        <v>матрица</v>
      </c>
      <c r="J103" s="20"/>
      <c r="K103" s="20"/>
      <c r="L103" s="20"/>
      <c r="M103" s="20"/>
      <c r="N103" s="20"/>
      <c r="O103" s="20"/>
      <c r="P103" s="20"/>
      <c r="Q103" s="20"/>
      <c r="R103" s="20">
        <f t="shared" si="23"/>
        <v>0</v>
      </c>
      <c r="S103" s="22"/>
      <c r="T103" s="5">
        <f>U103</f>
        <v>20</v>
      </c>
      <c r="U103" s="23">
        <v>20</v>
      </c>
      <c r="V103" s="24" t="s">
        <v>149</v>
      </c>
      <c r="W103" s="1" t="e">
        <f t="shared" si="26"/>
        <v>#DIV/0!</v>
      </c>
      <c r="X103" s="20" t="e">
        <f t="shared" ref="X103:X110" si="33">(F103+O103+P103+Q103)/R103</f>
        <v>#DIV/0!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 t="s">
        <v>144</v>
      </c>
      <c r="AJ103" s="1">
        <f t="shared" si="27"/>
        <v>20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20" t="s">
        <v>150</v>
      </c>
      <c r="B104" s="20" t="s">
        <v>39</v>
      </c>
      <c r="C104" s="20"/>
      <c r="D104" s="20"/>
      <c r="E104" s="20"/>
      <c r="F104" s="20"/>
      <c r="G104" s="21">
        <v>1</v>
      </c>
      <c r="H104" s="20">
        <v>180</v>
      </c>
      <c r="I104" s="1" t="str">
        <f>VLOOKUP(A104,[1]Sheet!$A:$I,9,0)</f>
        <v>матрица</v>
      </c>
      <c r="J104" s="20"/>
      <c r="K104" s="20"/>
      <c r="L104" s="20"/>
      <c r="M104" s="20"/>
      <c r="N104" s="20"/>
      <c r="O104" s="20"/>
      <c r="P104" s="20"/>
      <c r="Q104" s="20"/>
      <c r="R104" s="20">
        <f t="shared" si="23"/>
        <v>0</v>
      </c>
      <c r="S104" s="22"/>
      <c r="T104" s="5">
        <f t="shared" ref="T104:T110" si="34">U104</f>
        <v>20</v>
      </c>
      <c r="U104" s="23">
        <v>20</v>
      </c>
      <c r="V104" s="24" t="s">
        <v>149</v>
      </c>
      <c r="W104" s="1" t="e">
        <f t="shared" si="26"/>
        <v>#DIV/0!</v>
      </c>
      <c r="X104" s="20" t="e">
        <f t="shared" si="33"/>
        <v>#DIV/0!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 t="s">
        <v>144</v>
      </c>
      <c r="AJ104" s="1">
        <f t="shared" si="27"/>
        <v>20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20" t="s">
        <v>151</v>
      </c>
      <c r="B105" s="20" t="s">
        <v>44</v>
      </c>
      <c r="C105" s="20"/>
      <c r="D105" s="20"/>
      <c r="E105" s="20"/>
      <c r="F105" s="20"/>
      <c r="G105" s="21">
        <v>7.0000000000000007E-2</v>
      </c>
      <c r="H105" s="20">
        <v>90</v>
      </c>
      <c r="I105" s="1" t="str">
        <f>VLOOKUP(A105,[1]Sheet!$A:$I,9,0)</f>
        <v>матрица</v>
      </c>
      <c r="J105" s="20"/>
      <c r="K105" s="20"/>
      <c r="L105" s="20"/>
      <c r="M105" s="20"/>
      <c r="N105" s="20"/>
      <c r="O105" s="20"/>
      <c r="P105" s="20"/>
      <c r="Q105" s="20"/>
      <c r="R105" s="20">
        <f t="shared" si="23"/>
        <v>0</v>
      </c>
      <c r="S105" s="22"/>
      <c r="T105" s="5">
        <f t="shared" si="34"/>
        <v>30</v>
      </c>
      <c r="U105" s="23">
        <v>30</v>
      </c>
      <c r="V105" s="24" t="s">
        <v>149</v>
      </c>
      <c r="W105" s="1" t="e">
        <f t="shared" si="26"/>
        <v>#DIV/0!</v>
      </c>
      <c r="X105" s="20" t="e">
        <f t="shared" si="33"/>
        <v>#DIV/0!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 t="s">
        <v>144</v>
      </c>
      <c r="AJ105" s="1">
        <f t="shared" si="27"/>
        <v>2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20" t="s">
        <v>152</v>
      </c>
      <c r="B106" s="20" t="s">
        <v>44</v>
      </c>
      <c r="C106" s="20"/>
      <c r="D106" s="20"/>
      <c r="E106" s="20"/>
      <c r="F106" s="20"/>
      <c r="G106" s="21">
        <v>0.05</v>
      </c>
      <c r="H106" s="20">
        <v>90</v>
      </c>
      <c r="I106" s="1" t="str">
        <f>VLOOKUP(A106,[1]Sheet!$A:$I,9,0)</f>
        <v>матрица</v>
      </c>
      <c r="J106" s="20"/>
      <c r="K106" s="20"/>
      <c r="L106" s="20"/>
      <c r="M106" s="20"/>
      <c r="N106" s="20"/>
      <c r="O106" s="20"/>
      <c r="P106" s="20"/>
      <c r="Q106" s="20"/>
      <c r="R106" s="20">
        <f t="shared" si="23"/>
        <v>0</v>
      </c>
      <c r="S106" s="22"/>
      <c r="T106" s="5">
        <f t="shared" si="34"/>
        <v>30</v>
      </c>
      <c r="U106" s="23">
        <v>30</v>
      </c>
      <c r="V106" s="24" t="s">
        <v>149</v>
      </c>
      <c r="W106" s="1" t="e">
        <f t="shared" si="26"/>
        <v>#DIV/0!</v>
      </c>
      <c r="X106" s="20" t="e">
        <f t="shared" si="33"/>
        <v>#DIV/0!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 t="s">
        <v>144</v>
      </c>
      <c r="AJ106" s="1">
        <f t="shared" si="27"/>
        <v>2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20" t="s">
        <v>153</v>
      </c>
      <c r="B107" s="20" t="s">
        <v>44</v>
      </c>
      <c r="C107" s="20"/>
      <c r="D107" s="20"/>
      <c r="E107" s="20"/>
      <c r="F107" s="20"/>
      <c r="G107" s="21">
        <v>0.05</v>
      </c>
      <c r="H107" s="20">
        <v>90</v>
      </c>
      <c r="I107" s="1" t="str">
        <f>VLOOKUP(A107,[1]Sheet!$A:$I,9,0)</f>
        <v>матрица</v>
      </c>
      <c r="J107" s="20"/>
      <c r="K107" s="20"/>
      <c r="L107" s="20"/>
      <c r="M107" s="20"/>
      <c r="N107" s="20"/>
      <c r="O107" s="20"/>
      <c r="P107" s="20"/>
      <c r="Q107" s="20"/>
      <c r="R107" s="20">
        <f t="shared" si="23"/>
        <v>0</v>
      </c>
      <c r="S107" s="22"/>
      <c r="T107" s="5">
        <f t="shared" si="34"/>
        <v>30</v>
      </c>
      <c r="U107" s="23">
        <v>30</v>
      </c>
      <c r="V107" s="24" t="s">
        <v>149</v>
      </c>
      <c r="W107" s="1" t="e">
        <f t="shared" si="26"/>
        <v>#DIV/0!</v>
      </c>
      <c r="X107" s="20" t="e">
        <f t="shared" si="33"/>
        <v>#DIV/0!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 t="s">
        <v>144</v>
      </c>
      <c r="AJ107" s="1">
        <f t="shared" si="27"/>
        <v>2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20" t="s">
        <v>154</v>
      </c>
      <c r="B108" s="20" t="s">
        <v>44</v>
      </c>
      <c r="C108" s="20"/>
      <c r="D108" s="20"/>
      <c r="E108" s="20"/>
      <c r="F108" s="20"/>
      <c r="G108" s="21">
        <v>0.1</v>
      </c>
      <c r="H108" s="20">
        <v>730</v>
      </c>
      <c r="I108" s="1" t="str">
        <f>VLOOKUP(A108,[1]Sheet!$A:$I,9,0)</f>
        <v>матрица</v>
      </c>
      <c r="J108" s="20"/>
      <c r="K108" s="20"/>
      <c r="L108" s="20"/>
      <c r="M108" s="20"/>
      <c r="N108" s="20"/>
      <c r="O108" s="20"/>
      <c r="P108" s="20"/>
      <c r="Q108" s="20"/>
      <c r="R108" s="20">
        <f t="shared" si="23"/>
        <v>0</v>
      </c>
      <c r="S108" s="22"/>
      <c r="T108" s="5">
        <f t="shared" si="34"/>
        <v>60</v>
      </c>
      <c r="U108" s="23">
        <v>60</v>
      </c>
      <c r="V108" s="24" t="s">
        <v>155</v>
      </c>
      <c r="W108" s="1" t="e">
        <f t="shared" si="26"/>
        <v>#DIV/0!</v>
      </c>
      <c r="X108" s="20" t="e">
        <f t="shared" si="33"/>
        <v>#DIV/0!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 t="s">
        <v>144</v>
      </c>
      <c r="AJ108" s="1">
        <f t="shared" si="27"/>
        <v>6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20" t="s">
        <v>156</v>
      </c>
      <c r="B109" s="20" t="s">
        <v>44</v>
      </c>
      <c r="C109" s="20"/>
      <c r="D109" s="20"/>
      <c r="E109" s="20"/>
      <c r="F109" s="20"/>
      <c r="G109" s="21">
        <v>0.1</v>
      </c>
      <c r="H109" s="20">
        <v>730</v>
      </c>
      <c r="I109" s="1" t="str">
        <f>VLOOKUP(A109,[1]Sheet!$A:$I,9,0)</f>
        <v>матрица</v>
      </c>
      <c r="J109" s="20"/>
      <c r="K109" s="20"/>
      <c r="L109" s="20"/>
      <c r="M109" s="20"/>
      <c r="N109" s="20"/>
      <c r="O109" s="20"/>
      <c r="P109" s="20"/>
      <c r="Q109" s="20"/>
      <c r="R109" s="20">
        <f t="shared" si="23"/>
        <v>0</v>
      </c>
      <c r="S109" s="22"/>
      <c r="T109" s="5">
        <f t="shared" si="34"/>
        <v>60</v>
      </c>
      <c r="U109" s="23">
        <v>60</v>
      </c>
      <c r="V109" s="24" t="s">
        <v>155</v>
      </c>
      <c r="W109" s="1" t="e">
        <f t="shared" si="26"/>
        <v>#DIV/0!</v>
      </c>
      <c r="X109" s="20" t="e">
        <f t="shared" si="33"/>
        <v>#DIV/0!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 t="s">
        <v>144</v>
      </c>
      <c r="AJ109" s="1">
        <f t="shared" si="27"/>
        <v>6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20" t="s">
        <v>157</v>
      </c>
      <c r="B110" s="20" t="s">
        <v>44</v>
      </c>
      <c r="C110" s="20"/>
      <c r="D110" s="20"/>
      <c r="E110" s="20"/>
      <c r="F110" s="20"/>
      <c r="G110" s="21">
        <v>0.1</v>
      </c>
      <c r="H110" s="20">
        <v>730</v>
      </c>
      <c r="I110" s="1" t="str">
        <f>VLOOKUP(A110,[1]Sheet!$A:$I,9,0)</f>
        <v>матрица</v>
      </c>
      <c r="J110" s="20"/>
      <c r="K110" s="20"/>
      <c r="L110" s="20"/>
      <c r="M110" s="20"/>
      <c r="N110" s="20"/>
      <c r="O110" s="20"/>
      <c r="P110" s="20"/>
      <c r="Q110" s="20"/>
      <c r="R110" s="20">
        <f t="shared" si="23"/>
        <v>0</v>
      </c>
      <c r="S110" s="22"/>
      <c r="T110" s="5">
        <f t="shared" si="34"/>
        <v>60</v>
      </c>
      <c r="U110" s="23">
        <v>60</v>
      </c>
      <c r="V110" s="24" t="s">
        <v>155</v>
      </c>
      <c r="W110" s="1" t="e">
        <f t="shared" si="26"/>
        <v>#DIV/0!</v>
      </c>
      <c r="X110" s="20" t="e">
        <f t="shared" si="33"/>
        <v>#DIV/0!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 t="s">
        <v>144</v>
      </c>
      <c r="AJ110" s="1">
        <f t="shared" si="27"/>
        <v>6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</sheetData>
  <autoFilter ref="A3:AJ110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2025-09-23T10:10:52Z</dcterms:created>
  <dcterms:modified xsi:type="dcterms:W3CDTF">2025-09-24T09:20:12Z</dcterms:modified>
</cp:coreProperties>
</file>