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9D20D91-EFE8-4CD8-A5B5-ADE6BAF1A8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90" i="1" l="1"/>
  <c r="Y33" i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500" i="1" s="1"/>
  <c r="X499" i="1"/>
  <c r="X501" i="1"/>
  <c r="Y24" i="1"/>
  <c r="Z27" i="1"/>
  <c r="Z32" i="1" s="1"/>
  <c r="BN27" i="1"/>
  <c r="Y498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Z78" i="1" s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Z303" i="1" s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Z293" i="1" s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Z440" i="1" s="1"/>
  <c r="Z470" i="1"/>
  <c r="BP467" i="1"/>
  <c r="BN467" i="1"/>
  <c r="Z467" i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Y500" i="1" l="1"/>
  <c r="Z414" i="1"/>
  <c r="Z349" i="1"/>
  <c r="Z330" i="1"/>
  <c r="Z324" i="1"/>
  <c r="Z201" i="1"/>
  <c r="Z175" i="1"/>
  <c r="Z246" i="1"/>
  <c r="Z455" i="1"/>
  <c r="Z44" i="1"/>
  <c r="Z502" i="1" s="1"/>
  <c r="Y497" i="1"/>
  <c r="Z169" i="1"/>
  <c r="Z145" i="1"/>
  <c r="Z105" i="1"/>
  <c r="Z90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<sst xmlns="http://schemas.openxmlformats.org/spreadsheetml/2006/main" count="2182" uniqueCount="798">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</sst>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400</v>
      </c>
      <c r="Y342" s="542">
        <f t="shared" ref="Y342:Y348" si="38">IFERROR(IF(X342="",0,CEILING((X342/$H342),1)*$H342),"")</f>
        <v>405</v>
      </c>
      <c r="Z342" s="36">
        <f>IFERROR(IF(Y342=0,"",ROUNDUP(Y342/H342,0)*0.02175),"")</f>
        <v>0.58724999999999994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412.8</v>
      </c>
      <c r="BN342" s="64">
        <f t="shared" ref="BN342:BN348" si="40">IFERROR(Y342*I342/H342,"0")</f>
        <v>417.96000000000004</v>
      </c>
      <c r="BO342" s="64">
        <f t="shared" ref="BO342:BO348" si="41">IFERROR(1/J342*(X342/H342),"0")</f>
        <v>0.55555555555555558</v>
      </c>
      <c r="BP342" s="64">
        <f t="shared" ref="BP342:BP348" si="42">IFERROR(1/J342*(Y342/H342),"0")</f>
        <v>0.5625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0</v>
      </c>
      <c r="Y345" s="542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26.666666666666668</v>
      </c>
      <c r="Y349" s="543">
        <f>IFERROR(Y342/H342,"0")+IFERROR(Y343/H343,"0")+IFERROR(Y344/H344,"0")+IFERROR(Y345/H345,"0")+IFERROR(Y346/H346,"0")+IFERROR(Y347/H347,"0")+IFERROR(Y348/H348,"0")</f>
        <v>27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0.58724999999999994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400</v>
      </c>
      <c r="Y350" s="543">
        <f>IFERROR(SUM(Y342:Y348),"0")</f>
        <v>405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200</v>
      </c>
      <c r="Y352" s="542">
        <f>IFERROR(IF(X352="",0,CEILING((X352/$H352),1)*$H352),"")</f>
        <v>210</v>
      </c>
      <c r="Z352" s="36">
        <f>IFERROR(IF(Y352=0,"",ROUNDUP(Y352/H352,0)*0.02175),"")</f>
        <v>0.30449999999999999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206.4</v>
      </c>
      <c r="BN352" s="64">
        <f>IFERROR(Y352*I352/H352,"0")</f>
        <v>216.72</v>
      </c>
      <c r="BO352" s="64">
        <f>IFERROR(1/J352*(X352/H352),"0")</f>
        <v>0.27777777777777779</v>
      </c>
      <c r="BP352" s="64">
        <f>IFERROR(1/J352*(Y352/H352),"0")</f>
        <v>0.29166666666666663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13.333333333333334</v>
      </c>
      <c r="Y354" s="543">
        <f>IFERROR(Y352/H352,"0")+IFERROR(Y353/H353,"0")</f>
        <v>14</v>
      </c>
      <c r="Z354" s="543">
        <f>IFERROR(IF(Z352="",0,Z352),"0")+IFERROR(IF(Z353="",0,Z353),"0")</f>
        <v>0.30449999999999999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200</v>
      </c>
      <c r="Y355" s="543">
        <f>IFERROR(SUM(Y352:Y353),"0")</f>
        <v>210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300</v>
      </c>
      <c r="Y434" s="542">
        <f t="shared" si="48"/>
        <v>300.96000000000004</v>
      </c>
      <c r="Z434" s="36">
        <f t="shared" si="49"/>
        <v>0.68171999999999999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320.45454545454544</v>
      </c>
      <c r="BN434" s="64">
        <f t="shared" si="51"/>
        <v>321.48</v>
      </c>
      <c r="BO434" s="64">
        <f t="shared" si="52"/>
        <v>0.54632867132867136</v>
      </c>
      <c r="BP434" s="64">
        <f t="shared" si="53"/>
        <v>0.54807692307692313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56.818181818181813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57.000000000000007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0.68171999999999999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300</v>
      </c>
      <c r="Y441" s="543">
        <f>IFERROR(SUM(Y429:Y439),"0")</f>
        <v>300.96000000000004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0</v>
      </c>
      <c r="Y451" s="542">
        <f t="shared" si="54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0</v>
      </c>
      <c r="Y455" s="543">
        <f>IFERROR(Y449/H449,"0")+IFERROR(Y450/H450,"0")+IFERROR(Y451/H451,"0")+IFERROR(Y452/H452,"0")+IFERROR(Y453/H453,"0")+IFERROR(Y454/H454,"0")</f>
        <v>0</v>
      </c>
      <c r="Z455" s="543">
        <f>IFERROR(IF(Z449="",0,Z449),"0")+IFERROR(IF(Z450="",0,Z450),"0")+IFERROR(IF(Z451="",0,Z451),"0")+IFERROR(IF(Z452="",0,Z452),"0")+IFERROR(IF(Z453="",0,Z453),"0")+IFERROR(IF(Z454="",0,Z454),"0")</f>
        <v>0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0</v>
      </c>
      <c r="Y456" s="543">
        <f>IFERROR(SUM(Y449:Y454),"0")</f>
        <v>0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900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915.96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939.65454545454554</v>
      </c>
      <c r="Y498" s="543">
        <f>IFERROR(SUM(BN22:BN494),"0")</f>
        <v>956.16000000000008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2</v>
      </c>
      <c r="Y499" s="38">
        <f>ROUNDUP(SUM(BP22:BP494),0)</f>
        <v>2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989.65454545454554</v>
      </c>
      <c r="Y500" s="543">
        <f>GrossWeightTotalR+PalletQtyTotalR*25</f>
        <v>1006.1600000000001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96.818181818181813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98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1.5734699999999999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0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615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300.96000000000004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2025-09-26T08:34:16Z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