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BBCDCBE-2241-4966-9BDD-A14BE83656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64" i="1" l="1"/>
  <c r="Z402" i="1"/>
  <c r="Z32" i="1"/>
  <c r="Y33" i="1"/>
  <c r="Y37" i="1"/>
  <c r="Y45" i="1"/>
  <c r="Y49" i="1"/>
  <c r="Y58" i="1"/>
  <c r="Y64" i="1"/>
  <c r="Y70" i="1"/>
  <c r="BP74" i="1"/>
  <c r="BN74" i="1"/>
  <c r="Z74" i="1"/>
  <c r="Z78" i="1" s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Z105" i="1" s="1"/>
  <c r="Y105" i="1"/>
  <c r="Z111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Z145" i="1" s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BN27" i="1"/>
  <c r="Y498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499" i="1" s="1"/>
  <c r="Z43" i="1"/>
  <c r="BN43" i="1"/>
  <c r="Y44" i="1"/>
  <c r="Y501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Z293" i="1" s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Z370" i="1"/>
  <c r="BP389" i="1"/>
  <c r="BN389" i="1"/>
  <c r="Z389" i="1"/>
  <c r="Z397" i="1" s="1"/>
  <c r="BP393" i="1"/>
  <c r="BN393" i="1"/>
  <c r="Z393" i="1"/>
  <c r="Y397" i="1"/>
  <c r="BP401" i="1"/>
  <c r="BN401" i="1"/>
  <c r="Z401" i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Z440" i="1" s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BP228" i="1"/>
  <c r="BN228" i="1"/>
  <c r="Z228" i="1"/>
  <c r="Z231" i="1" s="1"/>
  <c r="Y231" i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Y304" i="1"/>
  <c r="BP299" i="1"/>
  <c r="BN299" i="1"/>
  <c r="Z299" i="1"/>
  <c r="Z303" i="1" s="1"/>
  <c r="BP307" i="1"/>
  <c r="BN307" i="1"/>
  <c r="Z307" i="1"/>
  <c r="Z311" i="1" s="1"/>
  <c r="Y311" i="1"/>
  <c r="Z317" i="1"/>
  <c r="BP315" i="1"/>
  <c r="BN315" i="1"/>
  <c r="Z315" i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Z470" i="1" s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BP459" i="1"/>
  <c r="BN459" i="1"/>
  <c r="Z459" i="1"/>
  <c r="Z461" i="1" s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Y500" i="1" l="1"/>
  <c r="Z455" i="1"/>
  <c r="Z169" i="1"/>
  <c r="Z255" i="1"/>
  <c r="Z414" i="1"/>
  <c r="Z349" i="1"/>
  <c r="Z330" i="1"/>
  <c r="Z324" i="1"/>
  <c r="Z58" i="1"/>
  <c r="Z502" i="1" s="1"/>
  <c r="X500" i="1"/>
  <c r="Z201" i="1"/>
  <c r="Z175" i="1"/>
  <c r="Y497" i="1"/>
  <c r="Z9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<sst xmlns="http://schemas.openxmlformats.org/spreadsheetml/2006/main" count="2182" uniqueCount="798">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</sst>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78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18</v>
      </c>
      <c r="Y52" s="542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18.699107142857144</v>
      </c>
      <c r="BN52" s="64">
        <f t="shared" ref="BN52:BN57" si="8">IFERROR(Y52*I52/H52,"0")</f>
        <v>23.27</v>
      </c>
      <c r="BO52" s="64">
        <f t="shared" ref="BO52:BO57" si="9">IFERROR(1/J52*(X52/H52),"0")</f>
        <v>2.5111607142857144E-2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11</v>
      </c>
      <c r="Y55" s="542">
        <f t="shared" si="6"/>
        <v>12</v>
      </c>
      <c r="Z55" s="36">
        <f>IFERROR(IF(Y55=0,"",ROUNDUP(Y55/H55,0)*0.00902),"")</f>
        <v>2.7060000000000001E-2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11.577500000000001</v>
      </c>
      <c r="BN55" s="64">
        <f t="shared" si="8"/>
        <v>12.629999999999999</v>
      </c>
      <c r="BO55" s="64">
        <f t="shared" si="9"/>
        <v>2.0833333333333336E-2</v>
      </c>
      <c r="BP55" s="64">
        <f t="shared" si="10"/>
        <v>2.2727272727272728E-2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4.3571428571428577</v>
      </c>
      <c r="Y58" s="543">
        <f>IFERROR(Y52/H52,"0")+IFERROR(Y53/H53,"0")+IFERROR(Y54/H54,"0")+IFERROR(Y55/H55,"0")+IFERROR(Y56/H56,"0")+IFERROR(Y57/H57,"0")</f>
        <v>5</v>
      </c>
      <c r="Z58" s="543">
        <f>IFERROR(IF(Z52="",0,Z52),"0")+IFERROR(IF(Z53="",0,Z53),"0")+IFERROR(IF(Z54="",0,Z54),"0")+IFERROR(IF(Z55="",0,Z55),"0")+IFERROR(IF(Z56="",0,Z56),"0")+IFERROR(IF(Z57="",0,Z57),"0")</f>
        <v>6.5019999999999994E-2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29</v>
      </c>
      <c r="Y59" s="543">
        <f>IFERROR(SUM(Y52:Y57),"0")</f>
        <v>34.4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52</v>
      </c>
      <c r="Y61" s="542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54.094444444444441</v>
      </c>
      <c r="BN61" s="64">
        <f>IFERROR(Y61*I61/H61,"0")</f>
        <v>56.17499999999999</v>
      </c>
      <c r="BO61" s="64">
        <f>IFERROR(1/J61*(X61/H61),"0")</f>
        <v>7.5231481481481483E-2</v>
      </c>
      <c r="BP61" s="64">
        <f>IFERROR(1/J61*(Y61/H61),"0")</f>
        <v>7.8125E-2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4.8148148148148149</v>
      </c>
      <c r="Y64" s="543">
        <f>IFERROR(Y61/H61,"0")+IFERROR(Y62/H62,"0")+IFERROR(Y63/H63,"0")</f>
        <v>5</v>
      </c>
      <c r="Z64" s="543">
        <f>IFERROR(IF(Z61="",0,Z61),"0")+IFERROR(IF(Z62="",0,Z62),"0")+IFERROR(IF(Z63="",0,Z63),"0")</f>
        <v>9.4899999999999998E-2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52</v>
      </c>
      <c r="Y65" s="543">
        <f>IFERROR(SUM(Y61:Y63),"0")</f>
        <v>54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15</v>
      </c>
      <c r="Y74" s="542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15.776785714285714</v>
      </c>
      <c r="BN74" s="64">
        <f>IFERROR(Y74*I74/H74,"0")</f>
        <v>17.670000000000002</v>
      </c>
      <c r="BO74" s="64">
        <f>IFERROR(1/J74*(X74/H74),"0")</f>
        <v>2.7901785714285712E-2</v>
      </c>
      <c r="BP74" s="64">
        <f>IFERROR(1/J74*(Y74/H74),"0")</f>
        <v>3.125E-2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1.7857142857142856</v>
      </c>
      <c r="Y78" s="543">
        <f>IFERROR(Y73/H73,"0")+IFERROR(Y74/H74,"0")+IFERROR(Y75/H75,"0")+IFERROR(Y76/H76,"0")+IFERROR(Y77/H77,"0")</f>
        <v>2</v>
      </c>
      <c r="Z78" s="543">
        <f>IFERROR(IF(Z73="",0,Z73),"0")+IFERROR(IF(Z74="",0,Z74),"0")+IFERROR(IF(Z75="",0,Z75),"0")+IFERROR(IF(Z76="",0,Z76),"0")+IFERROR(IF(Z77="",0,Z77),"0")</f>
        <v>3.7960000000000001E-2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15</v>
      </c>
      <c r="Y79" s="543">
        <f>IFERROR(SUM(Y73:Y77),"0")</f>
        <v>16.8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41</v>
      </c>
      <c r="Y93" s="542">
        <f>IFERROR(IF(X93="",0,CEILING((X93/$H93),1)*$H93),"")</f>
        <v>48.599999999999994</v>
      </c>
      <c r="Z93" s="36">
        <f>IFERROR(IF(Y93=0,"",ROUNDUP(Y93/H93,0)*0.01898),"")</f>
        <v>0.11388000000000001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43.627037037037042</v>
      </c>
      <c r="BN93" s="64">
        <f>IFERROR(Y93*I93/H93,"0")</f>
        <v>51.713999999999992</v>
      </c>
      <c r="BO93" s="64">
        <f>IFERROR(1/J93*(X93/H93),"0")</f>
        <v>7.908950617283951E-2</v>
      </c>
      <c r="BP93" s="64">
        <f>IFERROR(1/J93*(Y93/H93),"0")</f>
        <v>9.375E-2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44</v>
      </c>
      <c r="Y95" s="542">
        <f>IFERROR(IF(X95="",0,CEILING((X95/$H95),1)*$H95),"")</f>
        <v>45.900000000000006</v>
      </c>
      <c r="Z95" s="36">
        <f>IFERROR(IF(Y95=0,"",ROUNDUP(Y95/H95,0)*0.00651),"")</f>
        <v>0.11067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48.106666666666662</v>
      </c>
      <c r="BN95" s="64">
        <f>IFERROR(Y95*I95/H95,"0")</f>
        <v>50.183999999999997</v>
      </c>
      <c r="BO95" s="64">
        <f>IFERROR(1/J95*(X95/H95),"0")</f>
        <v>8.9540089540089532E-2</v>
      </c>
      <c r="BP95" s="64">
        <f>IFERROR(1/J95*(Y95/H95),"0")</f>
        <v>9.3406593406593408E-2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21.358024691358022</v>
      </c>
      <c r="Y97" s="543">
        <f>IFERROR(Y93/H93,"0")+IFERROR(Y94/H94,"0")+IFERROR(Y95/H95,"0")+IFERROR(Y96/H96,"0")</f>
        <v>23</v>
      </c>
      <c r="Z97" s="543">
        <f>IFERROR(IF(Z93="",0,Z93),"0")+IFERROR(IF(Z94="",0,Z94),"0")+IFERROR(IF(Z95="",0,Z95),"0")+IFERROR(IF(Z96="",0,Z96),"0")</f>
        <v>0.22455000000000003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85</v>
      </c>
      <c r="Y98" s="543">
        <f>IFERROR(SUM(Y93:Y96),"0")</f>
        <v>94.5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45</v>
      </c>
      <c r="Y103" s="542">
        <f>IFERROR(IF(X103="",0,CEILING((X103/$H103),1)*$H103),"")</f>
        <v>45</v>
      </c>
      <c r="Z103" s="36">
        <f>IFERROR(IF(Y103=0,"",ROUNDUP(Y103/H103,0)*0.00902),"")</f>
        <v>9.0200000000000002E-2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47.099999999999994</v>
      </c>
      <c r="BN103" s="64">
        <f>IFERROR(Y103*I103/H103,"0")</f>
        <v>47.099999999999994</v>
      </c>
      <c r="BO103" s="64">
        <f>IFERROR(1/J103*(X103/H103),"0")</f>
        <v>7.575757575757576E-2</v>
      </c>
      <c r="BP103" s="64">
        <f>IFERROR(1/J103*(Y103/H103),"0")</f>
        <v>7.575757575757576E-2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10</v>
      </c>
      <c r="Y105" s="543">
        <f>IFERROR(Y101/H101,"0")+IFERROR(Y102/H102,"0")+IFERROR(Y103/H103,"0")+IFERROR(Y104/H104,"0")</f>
        <v>10</v>
      </c>
      <c r="Z105" s="543">
        <f>IFERROR(IF(Z101="",0,Z101),"0")+IFERROR(IF(Z102="",0,Z102),"0")+IFERROR(IF(Z103="",0,Z103),"0")+IFERROR(IF(Z104="",0,Z104),"0")</f>
        <v>9.0200000000000002E-2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45</v>
      </c>
      <c r="Y106" s="543">
        <f>IFERROR(SUM(Y101:Y104),"0")</f>
        <v>45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42</v>
      </c>
      <c r="Y114" s="542">
        <f>IFERROR(IF(X114="",0,CEILING((X114/$H114),1)*$H114),"")</f>
        <v>48.599999999999994</v>
      </c>
      <c r="Z114" s="36">
        <f>IFERROR(IF(Y114=0,"",ROUNDUP(Y114/H114,0)*0.01898),"")</f>
        <v>0.11388000000000001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44.66</v>
      </c>
      <c r="BN114" s="64">
        <f>IFERROR(Y114*I114/H114,"0")</f>
        <v>51.67799999999999</v>
      </c>
      <c r="BO114" s="64">
        <f>IFERROR(1/J114*(X114/H114),"0")</f>
        <v>8.1018518518518517E-2</v>
      </c>
      <c r="BP114" s="64">
        <f>IFERROR(1/J114*(Y114/H114),"0")</f>
        <v>9.375E-2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5.1851851851851851</v>
      </c>
      <c r="Y118" s="543">
        <f>IFERROR(Y114/H114,"0")+IFERROR(Y115/H115,"0")+IFERROR(Y116/H116,"0")+IFERROR(Y117/H117,"0")</f>
        <v>6</v>
      </c>
      <c r="Z118" s="543">
        <f>IFERROR(IF(Z114="",0,Z114),"0")+IFERROR(IF(Z115="",0,Z115),"0")+IFERROR(IF(Z116="",0,Z116),"0")+IFERROR(IF(Z117="",0,Z117),"0")</f>
        <v>0.11388000000000001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42</v>
      </c>
      <c r="Y119" s="543">
        <f>IFERROR(SUM(Y114:Y117),"0")</f>
        <v>48.599999999999994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24</v>
      </c>
      <c r="Y160" s="542">
        <f t="shared" ref="Y160:Y168" si="11">IFERROR(IF(X160="",0,CEILING((X160/$H160),1)*$H160),"")</f>
        <v>25.200000000000003</v>
      </c>
      <c r="Z160" s="36">
        <f>IFERROR(IF(Y160=0,"",ROUNDUP(Y160/H160,0)*0.00902),"")</f>
        <v>5.4120000000000001E-2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25.542857142857141</v>
      </c>
      <c r="BN160" s="64">
        <f t="shared" ref="BN160:BN168" si="13">IFERROR(Y160*I160/H160,"0")</f>
        <v>26.82</v>
      </c>
      <c r="BO160" s="64">
        <f t="shared" ref="BO160:BO168" si="14">IFERROR(1/J160*(X160/H160),"0")</f>
        <v>4.3290043290043295E-2</v>
      </c>
      <c r="BP160" s="64">
        <f t="shared" ref="BP160:BP168" si="15">IFERROR(1/J160*(Y160/H160),"0")</f>
        <v>4.5454545454545456E-2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5.7142857142857144</v>
      </c>
      <c r="Y169" s="543">
        <f>IFERROR(Y160/H160,"0")+IFERROR(Y161/H161,"0")+IFERROR(Y162/H162,"0")+IFERROR(Y163/H163,"0")+IFERROR(Y164/H164,"0")+IFERROR(Y165/H165,"0")+IFERROR(Y166/H166,"0")+IFERROR(Y167/H167,"0")+IFERROR(Y168/H168,"0")</f>
        <v>6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5.4120000000000001E-2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24</v>
      </c>
      <c r="Y170" s="543">
        <f>IFERROR(SUM(Y160:Y168),"0")</f>
        <v>25.200000000000003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80</v>
      </c>
      <c r="Y193" s="542">
        <f t="shared" ref="Y193:Y200" si="16">IFERROR(IF(X193="",0,CEILING((X193/$H193),1)*$H193),"")</f>
        <v>81</v>
      </c>
      <c r="Z193" s="36">
        <f>IFERROR(IF(Y193=0,"",ROUNDUP(Y193/H193,0)*0.00902),"")</f>
        <v>0.1353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83.111111111111114</v>
      </c>
      <c r="BN193" s="64">
        <f t="shared" ref="BN193:BN200" si="18">IFERROR(Y193*I193/H193,"0")</f>
        <v>84.15</v>
      </c>
      <c r="BO193" s="64">
        <f t="shared" ref="BO193:BO200" si="19">IFERROR(1/J193*(X193/H193),"0")</f>
        <v>0.11223344556677889</v>
      </c>
      <c r="BP193" s="64">
        <f t="shared" ref="BP193:BP200" si="20">IFERROR(1/J193*(Y193/H193),"0")</f>
        <v>0.11363636363636363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13</v>
      </c>
      <c r="Y197" s="542">
        <f t="shared" si="16"/>
        <v>14.4</v>
      </c>
      <c r="Z197" s="36">
        <f>IFERROR(IF(Y197=0,"",ROUNDUP(Y197/H197,0)*0.00502),"")</f>
        <v>4.0160000000000001E-2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13.938888888888888</v>
      </c>
      <c r="BN197" s="64">
        <f t="shared" si="18"/>
        <v>15.439999999999998</v>
      </c>
      <c r="BO197" s="64">
        <f t="shared" si="19"/>
        <v>3.0864197530864203E-2</v>
      </c>
      <c r="BP197" s="64">
        <f t="shared" si="20"/>
        <v>3.4188034188034191E-2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2</v>
      </c>
      <c r="Y198" s="542">
        <f t="shared" si="16"/>
        <v>3.6</v>
      </c>
      <c r="Z198" s="36">
        <f>IFERROR(IF(Y198=0,"",ROUNDUP(Y198/H198,0)*0.00502),"")</f>
        <v>1.004E-2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2.1111111111111112</v>
      </c>
      <c r="BN198" s="64">
        <f t="shared" si="18"/>
        <v>3.8</v>
      </c>
      <c r="BO198" s="64">
        <f t="shared" si="19"/>
        <v>4.7483380816714157E-3</v>
      </c>
      <c r="BP198" s="64">
        <f t="shared" si="20"/>
        <v>8.5470085470085479E-3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5</v>
      </c>
      <c r="Y200" s="542">
        <f t="shared" si="16"/>
        <v>5.4</v>
      </c>
      <c r="Z200" s="36">
        <f>IFERROR(IF(Y200=0,"",ROUNDUP(Y200/H200,0)*0.00502),"")</f>
        <v>1.506E-2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5.2777777777777777</v>
      </c>
      <c r="BN200" s="64">
        <f t="shared" si="18"/>
        <v>5.7</v>
      </c>
      <c r="BO200" s="64">
        <f t="shared" si="19"/>
        <v>1.1870845204178538E-2</v>
      </c>
      <c r="BP200" s="64">
        <f t="shared" si="20"/>
        <v>1.2820512820512822E-2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25.925925925925924</v>
      </c>
      <c r="Y201" s="543">
        <f>IFERROR(Y193/H193,"0")+IFERROR(Y194/H194,"0")+IFERROR(Y195/H195,"0")+IFERROR(Y196/H196,"0")+IFERROR(Y197/H197,"0")+IFERROR(Y198/H198,"0")+IFERROR(Y199/H199,"0")+IFERROR(Y200/H200,"0")</f>
        <v>28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0.20055999999999999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100</v>
      </c>
      <c r="Y202" s="543">
        <f>IFERROR(SUM(Y193:Y200),"0")</f>
        <v>104.4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5</v>
      </c>
      <c r="Y206" s="542">
        <f t="shared" si="21"/>
        <v>8.6999999999999993</v>
      </c>
      <c r="Z206" s="36">
        <f>IFERROR(IF(Y206=0,"",ROUNDUP(Y206/H206,0)*0.01898),"")</f>
        <v>1.898E-2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5.2982758620689658</v>
      </c>
      <c r="BN206" s="64">
        <f t="shared" si="23"/>
        <v>9.2189999999999994</v>
      </c>
      <c r="BO206" s="64">
        <f t="shared" si="24"/>
        <v>8.9798850574712655E-3</v>
      </c>
      <c r="BP206" s="64">
        <f t="shared" si="25"/>
        <v>1.5625E-2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50</v>
      </c>
      <c r="Y207" s="542">
        <f t="shared" si="21"/>
        <v>50.4</v>
      </c>
      <c r="Z207" s="36">
        <f t="shared" ref="Z207:Z212" si="26">IFERROR(IF(Y207=0,"",ROUNDUP(Y207/H207,0)*0.00651),"")</f>
        <v>0.13671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55.625</v>
      </c>
      <c r="BN207" s="64">
        <f t="shared" si="23"/>
        <v>56.069999999999993</v>
      </c>
      <c r="BO207" s="64">
        <f t="shared" si="24"/>
        <v>0.11446886446886449</v>
      </c>
      <c r="BP207" s="64">
        <f t="shared" si="25"/>
        <v>0.11538461538461539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136</v>
      </c>
      <c r="Y210" s="542">
        <f t="shared" si="21"/>
        <v>136.79999999999998</v>
      </c>
      <c r="Z210" s="36">
        <f t="shared" si="26"/>
        <v>0.37107000000000001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150.28000000000003</v>
      </c>
      <c r="BN210" s="64">
        <f t="shared" si="23"/>
        <v>151.16399999999999</v>
      </c>
      <c r="BO210" s="64">
        <f t="shared" si="24"/>
        <v>0.31135531135531141</v>
      </c>
      <c r="BP210" s="64">
        <f t="shared" si="25"/>
        <v>0.31318681318681318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87</v>
      </c>
      <c r="Y211" s="542">
        <f t="shared" si="21"/>
        <v>88.8</v>
      </c>
      <c r="Z211" s="36">
        <f t="shared" si="26"/>
        <v>0.24087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96.135000000000005</v>
      </c>
      <c r="BN211" s="64">
        <f t="shared" si="23"/>
        <v>98.124000000000009</v>
      </c>
      <c r="BO211" s="64">
        <f t="shared" si="24"/>
        <v>0.19917582417582419</v>
      </c>
      <c r="BP211" s="64">
        <f t="shared" si="25"/>
        <v>0.20329670329670332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80</v>
      </c>
      <c r="Y212" s="542">
        <f t="shared" si="21"/>
        <v>81.599999999999994</v>
      </c>
      <c r="Z212" s="36">
        <f t="shared" si="26"/>
        <v>0.22134000000000001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88.6</v>
      </c>
      <c r="BN212" s="64">
        <f t="shared" si="23"/>
        <v>90.371999999999986</v>
      </c>
      <c r="BO212" s="64">
        <f t="shared" si="24"/>
        <v>0.18315018315018317</v>
      </c>
      <c r="BP212" s="64">
        <f t="shared" si="25"/>
        <v>0.18681318681318682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147.65804597701151</v>
      </c>
      <c r="Y213" s="543">
        <f>IFERROR(Y204/H204,"0")+IFERROR(Y205/H205,"0")+IFERROR(Y206/H206,"0")+IFERROR(Y207/H207,"0")+IFERROR(Y208/H208,"0")+IFERROR(Y209/H209,"0")+IFERROR(Y210/H210,"0")+IFERROR(Y211/H211,"0")+IFERROR(Y212/H212,"0")</f>
        <v>150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0.98897000000000002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358</v>
      </c>
      <c r="Y214" s="543">
        <f>IFERROR(SUM(Y204:Y212),"0")</f>
        <v>366.29999999999995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24</v>
      </c>
      <c r="Y217" s="542">
        <f>IFERROR(IF(X217="",0,CEILING((X217/$H217),1)*$H217),"")</f>
        <v>24</v>
      </c>
      <c r="Z217" s="36">
        <f>IFERROR(IF(Y217=0,"",ROUNDUP(Y217/H217,0)*0.00651),"")</f>
        <v>6.5100000000000005E-2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26.520000000000003</v>
      </c>
      <c r="BN217" s="64">
        <f>IFERROR(Y217*I217/H217,"0")</f>
        <v>26.520000000000003</v>
      </c>
      <c r="BO217" s="64">
        <f>IFERROR(1/J217*(X217/H217),"0")</f>
        <v>5.4945054945054951E-2</v>
      </c>
      <c r="BP217" s="64">
        <f>IFERROR(1/J217*(Y217/H217),"0")</f>
        <v>5.4945054945054951E-2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10</v>
      </c>
      <c r="Y218" s="543">
        <f>IFERROR(Y216/H216,"0")+IFERROR(Y217/H217,"0")</f>
        <v>10</v>
      </c>
      <c r="Z218" s="543">
        <f>IFERROR(IF(Z216="",0,Z216),"0")+IFERROR(IF(Z217="",0,Z217),"0")</f>
        <v>6.5100000000000005E-2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24</v>
      </c>
      <c r="Y219" s="543">
        <f>IFERROR(SUM(Y216:Y217),"0")</f>
        <v>24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34</v>
      </c>
      <c r="Y268" s="542">
        <f>IFERROR(IF(X268="",0,CEILING((X268/$H268),1)*$H268),"")</f>
        <v>36</v>
      </c>
      <c r="Z268" s="36">
        <f>IFERROR(IF(Y268=0,"",ROUNDUP(Y268/H268,0)*0.00651),"")</f>
        <v>9.7650000000000001E-2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37.570000000000007</v>
      </c>
      <c r="BN268" s="64">
        <f>IFERROR(Y268*I268/H268,"0")</f>
        <v>39.780000000000008</v>
      </c>
      <c r="BO268" s="64">
        <f>IFERROR(1/J268*(X268/H268),"0")</f>
        <v>7.7838827838827854E-2</v>
      </c>
      <c r="BP268" s="64">
        <f>IFERROR(1/J268*(Y268/H268),"0")</f>
        <v>8.241758241758243E-2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38</v>
      </c>
      <c r="Y269" s="542">
        <f>IFERROR(IF(X269="",0,CEILING((X269/$H269),1)*$H269),"")</f>
        <v>38.4</v>
      </c>
      <c r="Z269" s="36">
        <f>IFERROR(IF(Y269=0,"",ROUNDUP(Y269/H269,0)*0.00651),"")</f>
        <v>0.10416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40.85</v>
      </c>
      <c r="BN269" s="64">
        <f>IFERROR(Y269*I269/H269,"0")</f>
        <v>41.28</v>
      </c>
      <c r="BO269" s="64">
        <f>IFERROR(1/J269*(X269/H269),"0")</f>
        <v>8.6996336996337006E-2</v>
      </c>
      <c r="BP269" s="64">
        <f>IFERROR(1/J269*(Y269/H269),"0")</f>
        <v>8.7912087912087919E-2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30</v>
      </c>
      <c r="Y270" s="543">
        <f>IFERROR(Y267/H267,"0")+IFERROR(Y268/H268,"0")+IFERROR(Y269/H269,"0")</f>
        <v>31</v>
      </c>
      <c r="Z270" s="543">
        <f>IFERROR(IF(Z267="",0,Z267),"0")+IFERROR(IF(Z268="",0,Z268),"0")+IFERROR(IF(Z269="",0,Z269),"0")</f>
        <v>0.20180999999999999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72</v>
      </c>
      <c r="Y271" s="543">
        <f>IFERROR(SUM(Y267:Y269),"0")</f>
        <v>74.400000000000006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1</v>
      </c>
      <c r="Y302" s="542">
        <f t="shared" si="33"/>
        <v>1.8</v>
      </c>
      <c r="Z302" s="36">
        <f>IFERROR(IF(Y302=0,"",ROUNDUP(Y302/H302,0)*0.00651),"")</f>
        <v>6.5100000000000002E-3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1.1266666666666667</v>
      </c>
      <c r="BN302" s="64">
        <f t="shared" si="35"/>
        <v>2.028</v>
      </c>
      <c r="BO302" s="64">
        <f t="shared" si="36"/>
        <v>3.0525030525030529E-3</v>
      </c>
      <c r="BP302" s="64">
        <f t="shared" si="37"/>
        <v>5.4945054945054949E-3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0.55555555555555558</v>
      </c>
      <c r="Y303" s="543">
        <f>IFERROR(Y296/H296,"0")+IFERROR(Y297/H297,"0")+IFERROR(Y298/H298,"0")+IFERROR(Y299/H299,"0")+IFERROR(Y300/H300,"0")+IFERROR(Y301/H301,"0")+IFERROR(Y302/H302,"0")</f>
        <v>1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6.5100000000000002E-3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1</v>
      </c>
      <c r="Y304" s="543">
        <f>IFERROR(SUM(Y296:Y302),"0")</f>
        <v>1.8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861</v>
      </c>
      <c r="Y342" s="542">
        <f t="shared" ref="Y342:Y348" si="38">IFERROR(IF(X342="",0,CEILING((X342/$H342),1)*$H342),"")</f>
        <v>870</v>
      </c>
      <c r="Z342" s="36">
        <f>IFERROR(IF(Y342=0,"",ROUNDUP(Y342/H342,0)*0.02175),"")</f>
        <v>1.2614999999999998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888.55200000000002</v>
      </c>
      <c r="BN342" s="64">
        <f t="shared" ref="BN342:BN348" si="40">IFERROR(Y342*I342/H342,"0")</f>
        <v>897.84</v>
      </c>
      <c r="BO342" s="64">
        <f t="shared" ref="BO342:BO348" si="41">IFERROR(1/J342*(X342/H342),"0")</f>
        <v>1.1958333333333333</v>
      </c>
      <c r="BP342" s="64">
        <f t="shared" ref="BP342:BP348" si="42">IFERROR(1/J342*(Y342/H342),"0")</f>
        <v>1.2083333333333333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29</v>
      </c>
      <c r="Y343" s="542">
        <f t="shared" si="38"/>
        <v>30</v>
      </c>
      <c r="Z343" s="36">
        <f>IFERROR(IF(Y343=0,"",ROUNDUP(Y343/H343,0)*0.02175),"")</f>
        <v>4.3499999999999997E-2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29.928000000000001</v>
      </c>
      <c r="BN343" s="64">
        <f t="shared" si="40"/>
        <v>30.96</v>
      </c>
      <c r="BO343" s="64">
        <f t="shared" si="41"/>
        <v>4.0277777777777773E-2</v>
      </c>
      <c r="BP343" s="64">
        <f t="shared" si="42"/>
        <v>4.1666666666666664E-2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464</v>
      </c>
      <c r="Y344" s="542">
        <f t="shared" si="38"/>
        <v>465</v>
      </c>
      <c r="Z344" s="36">
        <f>IFERROR(IF(Y344=0,"",ROUNDUP(Y344/H344,0)*0.02175),"")</f>
        <v>0.6742499999999999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478.84800000000001</v>
      </c>
      <c r="BN344" s="64">
        <f t="shared" si="40"/>
        <v>479.88</v>
      </c>
      <c r="BO344" s="64">
        <f t="shared" si="41"/>
        <v>0.64444444444444438</v>
      </c>
      <c r="BP344" s="64">
        <f t="shared" si="42"/>
        <v>0.64583333333333326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310</v>
      </c>
      <c r="Y345" s="542">
        <f t="shared" si="38"/>
        <v>315</v>
      </c>
      <c r="Z345" s="36">
        <f>IFERROR(IF(Y345=0,"",ROUNDUP(Y345/H345,0)*0.02175),"")</f>
        <v>0.45674999999999999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319.92</v>
      </c>
      <c r="BN345" s="64">
        <f t="shared" si="40"/>
        <v>325.08</v>
      </c>
      <c r="BO345" s="64">
        <f t="shared" si="41"/>
        <v>0.43055555555555558</v>
      </c>
      <c r="BP345" s="64">
        <f t="shared" si="42"/>
        <v>0.4375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110.93333333333334</v>
      </c>
      <c r="Y349" s="543">
        <f>IFERROR(Y342/H342,"0")+IFERROR(Y343/H343,"0")+IFERROR(Y344/H344,"0")+IFERROR(Y345/H345,"0")+IFERROR(Y346/H346,"0")+IFERROR(Y347/H347,"0")+IFERROR(Y348/H348,"0")</f>
        <v>112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2.4359999999999999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1664</v>
      </c>
      <c r="Y350" s="543">
        <f>IFERROR(SUM(Y342:Y348),"0")</f>
        <v>1680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852</v>
      </c>
      <c r="Y352" s="542">
        <f>IFERROR(IF(X352="",0,CEILING((X352/$H352),1)*$H352),"")</f>
        <v>855</v>
      </c>
      <c r="Z352" s="36">
        <f>IFERROR(IF(Y352=0,"",ROUNDUP(Y352/H352,0)*0.02175),"")</f>
        <v>1.2397499999999999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879.26400000000001</v>
      </c>
      <c r="BN352" s="64">
        <f>IFERROR(Y352*I352/H352,"0")</f>
        <v>882.36</v>
      </c>
      <c r="BO352" s="64">
        <f>IFERROR(1/J352*(X352/H352),"0")</f>
        <v>1.1833333333333331</v>
      </c>
      <c r="BP352" s="64">
        <f>IFERROR(1/J352*(Y352/H352),"0")</f>
        <v>1.1875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56.8</v>
      </c>
      <c r="Y354" s="543">
        <f>IFERROR(Y352/H352,"0")+IFERROR(Y353/H353,"0")</f>
        <v>57</v>
      </c>
      <c r="Z354" s="543">
        <f>IFERROR(IF(Z352="",0,Z352),"0")+IFERROR(IF(Z353="",0,Z353),"0")</f>
        <v>1.2397499999999999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852</v>
      </c>
      <c r="Y355" s="543">
        <f>IFERROR(SUM(Y352:Y353),"0")</f>
        <v>855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26</v>
      </c>
      <c r="Y362" s="542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27.499333333333333</v>
      </c>
      <c r="BN362" s="64">
        <f>IFERROR(Y362*I362/H362,"0")</f>
        <v>28.556999999999999</v>
      </c>
      <c r="BO362" s="64">
        <f>IFERROR(1/J362*(X362/H362),"0")</f>
        <v>4.5138888888888888E-2</v>
      </c>
      <c r="BP362" s="64">
        <f>IFERROR(1/J362*(Y362/H362),"0")</f>
        <v>4.6875E-2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2.8888888888888888</v>
      </c>
      <c r="Y363" s="543">
        <f>IFERROR(Y362/H362,"0")</f>
        <v>3</v>
      </c>
      <c r="Z363" s="543">
        <f>IFERROR(IF(Z362="",0,Z362),"0")</f>
        <v>5.6940000000000004E-2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26</v>
      </c>
      <c r="Y364" s="543">
        <f>IFERROR(SUM(Y362:Y362),"0")</f>
        <v>27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63</v>
      </c>
      <c r="Y367" s="542">
        <f>IFERROR(IF(X367="",0,CEILING((X367/$H367),1)*$H367),"")</f>
        <v>64.800000000000011</v>
      </c>
      <c r="Z367" s="36">
        <f>IFERROR(IF(Y367=0,"",ROUNDUP(Y367/H367,0)*0.01898),"")</f>
        <v>0.11388000000000001</v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65.537499999999994</v>
      </c>
      <c r="BN367" s="64">
        <f>IFERROR(Y367*I367/H367,"0")</f>
        <v>67.410000000000011</v>
      </c>
      <c r="BO367" s="64">
        <f>IFERROR(1/J367*(X367/H367),"0")</f>
        <v>9.1145833333333329E-2</v>
      </c>
      <c r="BP367" s="64">
        <f>IFERROR(1/J367*(Y367/H367),"0")</f>
        <v>9.3750000000000014E-2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5.833333333333333</v>
      </c>
      <c r="Y370" s="543">
        <f>IFERROR(Y367/H367,"0")+IFERROR(Y368/H368,"0")+IFERROR(Y369/H369,"0")</f>
        <v>6.0000000000000009</v>
      </c>
      <c r="Z370" s="543">
        <f>IFERROR(IF(Z367="",0,Z367),"0")+IFERROR(IF(Z368="",0,Z368),"0")+IFERROR(IF(Z369="",0,Z369),"0")</f>
        <v>0.11388000000000001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63</v>
      </c>
      <c r="Y371" s="543">
        <f>IFERROR(SUM(Y367:Y369),"0")</f>
        <v>64.800000000000011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81</v>
      </c>
      <c r="Y377" s="542">
        <f>IFERROR(IF(X377="",0,CEILING((X377/$H377),1)*$H377),"")</f>
        <v>81</v>
      </c>
      <c r="Z377" s="36">
        <f>IFERROR(IF(Y377=0,"",ROUNDUP(Y377/H377,0)*0.01898),"")</f>
        <v>0.17082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85.670999999999992</v>
      </c>
      <c r="BN377" s="64">
        <f>IFERROR(Y377*I377/H377,"0")</f>
        <v>85.670999999999992</v>
      </c>
      <c r="BO377" s="64">
        <f>IFERROR(1/J377*(X377/H377),"0")</f>
        <v>0.140625</v>
      </c>
      <c r="BP377" s="64">
        <f>IFERROR(1/J377*(Y377/H377),"0")</f>
        <v>0.140625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9</v>
      </c>
      <c r="Y379" s="543">
        <f>IFERROR(Y377/H377,"0")+IFERROR(Y378/H378,"0")</f>
        <v>9</v>
      </c>
      <c r="Z379" s="543">
        <f>IFERROR(IF(Z377="",0,Z377),"0")+IFERROR(IF(Z378="",0,Z378),"0")</f>
        <v>0.17082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81</v>
      </c>
      <c r="Y380" s="543">
        <f>IFERROR(SUM(Y377:Y378),"0")</f>
        <v>81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25</v>
      </c>
      <c r="Y388" s="542">
        <f t="shared" ref="Y388:Y396" si="43">IFERROR(IF(X388="",0,CEILING((X388/$H388),1)*$H388),"")</f>
        <v>27</v>
      </c>
      <c r="Z388" s="36">
        <f>IFERROR(IF(Y388=0,"",ROUNDUP(Y388/H388,0)*0.00902),"")</f>
        <v>4.5100000000000001E-2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25.972222222222221</v>
      </c>
      <c r="BN388" s="64">
        <f t="shared" ref="BN388:BN396" si="45">IFERROR(Y388*I388/H388,"0")</f>
        <v>28.049999999999997</v>
      </c>
      <c r="BO388" s="64">
        <f t="shared" ref="BO388:BO396" si="46">IFERROR(1/J388*(X388/H388),"0")</f>
        <v>3.5072951739618406E-2</v>
      </c>
      <c r="BP388" s="64">
        <f t="shared" ref="BP388:BP396" si="47">IFERROR(1/J388*(Y388/H388),"0")</f>
        <v>3.787878787878788E-2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4.6296296296296298</v>
      </c>
      <c r="Y397" s="543">
        <f>IFERROR(Y388/H388,"0")+IFERROR(Y389/H389,"0")+IFERROR(Y390/H390,"0")+IFERROR(Y391/H391,"0")+IFERROR(Y392/H392,"0")+IFERROR(Y393/H393,"0")+IFERROR(Y394/H394,"0")+IFERROR(Y395/H395,"0")+IFERROR(Y396/H396,"0")</f>
        <v>5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4.5100000000000001E-2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25</v>
      </c>
      <c r="Y398" s="543">
        <f>IFERROR(SUM(Y388:Y396),"0")</f>
        <v>27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4</v>
      </c>
      <c r="Y430" s="542">
        <f t="shared" si="48"/>
        <v>5.28</v>
      </c>
      <c r="Z430" s="36">
        <f t="shared" si="49"/>
        <v>1.196E-2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4.2727272727272725</v>
      </c>
      <c r="BN430" s="64">
        <f t="shared" si="51"/>
        <v>5.64</v>
      </c>
      <c r="BO430" s="64">
        <f t="shared" si="52"/>
        <v>7.2843822843822849E-3</v>
      </c>
      <c r="BP430" s="64">
        <f t="shared" si="53"/>
        <v>9.6153846153846159E-3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18</v>
      </c>
      <c r="Y434" s="542">
        <f t="shared" si="48"/>
        <v>21.12</v>
      </c>
      <c r="Z434" s="36">
        <f t="shared" si="49"/>
        <v>4.7840000000000001E-2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19.227272727272727</v>
      </c>
      <c r="BN434" s="64">
        <f t="shared" si="51"/>
        <v>22.56</v>
      </c>
      <c r="BO434" s="64">
        <f t="shared" si="52"/>
        <v>3.277972027972028E-2</v>
      </c>
      <c r="BP434" s="64">
        <f t="shared" si="53"/>
        <v>3.8461538461538464E-2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4.1666666666666661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5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5.9799999999999999E-2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22</v>
      </c>
      <c r="Y441" s="543">
        <f>IFERROR(SUM(Y429:Y439),"0")</f>
        <v>26.400000000000002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151</v>
      </c>
      <c r="Y443" s="542">
        <f>IFERROR(IF(X443="",0,CEILING((X443/$H443),1)*$H443),"")</f>
        <v>153.12</v>
      </c>
      <c r="Z443" s="36">
        <f>IFERROR(IF(Y443=0,"",ROUNDUP(Y443/H443,0)*0.01196),"")</f>
        <v>0.34683999999999998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161.29545454545453</v>
      </c>
      <c r="BN443" s="64">
        <f>IFERROR(Y443*I443/H443,"0")</f>
        <v>163.56</v>
      </c>
      <c r="BO443" s="64">
        <f>IFERROR(1/J443*(X443/H443),"0")</f>
        <v>0.27498543123543123</v>
      </c>
      <c r="BP443" s="64">
        <f>IFERROR(1/J443*(Y443/H443),"0")</f>
        <v>0.27884615384615385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28.598484848484848</v>
      </c>
      <c r="Y446" s="543">
        <f>IFERROR(Y443/H443,"0")+IFERROR(Y444/H444,"0")+IFERROR(Y445/H445,"0")</f>
        <v>29</v>
      </c>
      <c r="Z446" s="543">
        <f>IFERROR(IF(Z443="",0,Z443),"0")+IFERROR(IF(Z444="",0,Z444),"0")+IFERROR(IF(Z445="",0,Z445),"0")</f>
        <v>0.34683999999999998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151</v>
      </c>
      <c r="Y447" s="543">
        <f>IFERROR(SUM(Y443:Y445),"0")</f>
        <v>153.12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33</v>
      </c>
      <c r="Y450" s="542">
        <f t="shared" si="54"/>
        <v>36.96</v>
      </c>
      <c r="Z450" s="36">
        <f>IFERROR(IF(Y450=0,"",ROUNDUP(Y450/H450,0)*0.01196),"")</f>
        <v>8.3720000000000003E-2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35.249999999999993</v>
      </c>
      <c r="BN450" s="64">
        <f t="shared" si="56"/>
        <v>39.479999999999997</v>
      </c>
      <c r="BO450" s="64">
        <f t="shared" si="57"/>
        <v>6.0096153846153848E-2</v>
      </c>
      <c r="BP450" s="64">
        <f t="shared" si="58"/>
        <v>6.7307692307692318E-2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0</v>
      </c>
      <c r="Y451" s="542">
        <f t="shared" si="54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6.25</v>
      </c>
      <c r="Y455" s="543">
        <f>IFERROR(Y449/H449,"0")+IFERROR(Y450/H450,"0")+IFERROR(Y451/H451,"0")+IFERROR(Y452/H452,"0")+IFERROR(Y453/H453,"0")+IFERROR(Y454/H454,"0")</f>
        <v>7</v>
      </c>
      <c r="Z455" s="543">
        <f>IFERROR(IF(Z449="",0,Z449),"0")+IFERROR(IF(Z450="",0,Z450),"0")+IFERROR(IF(Z451="",0,Z451),"0")+IFERROR(IF(Z452="",0,Z452),"0")+IFERROR(IF(Z453="",0,Z453),"0")+IFERROR(IF(Z454="",0,Z454),"0")</f>
        <v>8.3720000000000003E-2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33</v>
      </c>
      <c r="Y456" s="543">
        <f>IFERROR(SUM(Y449:Y454),"0")</f>
        <v>36.96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3764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3840.68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3936.8657396667827</v>
      </c>
      <c r="Y498" s="543">
        <f>IFERROR(SUM(BN22:BN494),"0")</f>
        <v>4017.9359999999992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6</v>
      </c>
      <c r="Y499" s="38">
        <f>ROUNDUP(SUM(BP22:BP494),0)</f>
        <v>7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4086.8657396667827</v>
      </c>
      <c r="Y500" s="543">
        <f>GrossWeightTotalR+PalletQtyTotalR*25</f>
        <v>4192.9359999999997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496.45503170733065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510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6.6964299999999994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105.2</v>
      </c>
      <c r="E507" s="46">
        <f>IFERROR(Y87*1,"0")+IFERROR(Y88*1,"0")+IFERROR(Y89*1,"0")+IFERROR(Y93*1,"0")+IFERROR(Y94*1,"0")+IFERROR(Y95*1,"0")+IFERROR(Y96*1,"0")</f>
        <v>94.5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93.6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25.200000000000003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494.69999999999993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74.400000000000006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1.8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2562</v>
      </c>
      <c r="U507" s="46">
        <f>IFERROR(Y367*1,"0")+IFERROR(Y368*1,"0")+IFERROR(Y369*1,"0")+IFERROR(Y373*1,"0")+IFERROR(Y377*1,"0")+IFERROR(Y378*1,"0")+IFERROR(Y382*1,"0")</f>
        <v>145.80000000000001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27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216.48000000000002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