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790D5D3-ACAC-4BD8-9B77-3469DEC2CA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6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P225" i="1"/>
  <c r="BO225" i="1"/>
  <c r="BN225" i="1"/>
  <c r="BM225" i="1"/>
  <c r="Z225" i="1"/>
  <c r="Z227" i="1" s="1"/>
  <c r="Y225" i="1"/>
  <c r="Y228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46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P96" i="1"/>
  <c r="X94" i="1"/>
  <c r="Y93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X73" i="1"/>
  <c r="Y72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46" i="1"/>
  <c r="X537" i="1"/>
  <c r="X538" i="1"/>
  <c r="X540" i="1"/>
  <c r="Y24" i="1"/>
  <c r="Z27" i="1"/>
  <c r="BN27" i="1"/>
  <c r="Y537" i="1" s="1"/>
  <c r="BP27" i="1"/>
  <c r="Z29" i="1"/>
  <c r="Z32" i="1" s="1"/>
  <c r="BN29" i="1"/>
  <c r="Z31" i="1"/>
  <c r="BN31" i="1"/>
  <c r="Z35" i="1"/>
  <c r="Z36" i="1" s="1"/>
  <c r="BN35" i="1"/>
  <c r="BP35" i="1"/>
  <c r="Y36" i="1"/>
  <c r="Z41" i="1"/>
  <c r="Z45" i="1" s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BP70" i="1"/>
  <c r="BN70" i="1"/>
  <c r="Z70" i="1"/>
  <c r="Z72" i="1" s="1"/>
  <c r="Y81" i="1"/>
  <c r="BP78" i="1"/>
  <c r="BN78" i="1"/>
  <c r="Z78" i="1"/>
  <c r="Z81" i="1" s="1"/>
  <c r="BP91" i="1"/>
  <c r="BN91" i="1"/>
  <c r="Z91" i="1"/>
  <c r="Z93" i="1" s="1"/>
  <c r="Y105" i="1"/>
  <c r="Z139" i="1"/>
  <c r="H9" i="1"/>
  <c r="Y45" i="1"/>
  <c r="Y540" i="1" s="1"/>
  <c r="Y60" i="1"/>
  <c r="Y66" i="1"/>
  <c r="BP76" i="1"/>
  <c r="BN76" i="1"/>
  <c r="Z76" i="1"/>
  <c r="BP80" i="1"/>
  <c r="Y538" i="1" s="1"/>
  <c r="BN80" i="1"/>
  <c r="Z80" i="1"/>
  <c r="Y82" i="1"/>
  <c r="Y87" i="1"/>
  <c r="BP84" i="1"/>
  <c r="BN84" i="1"/>
  <c r="Z84" i="1"/>
  <c r="Z86" i="1" s="1"/>
  <c r="Y104" i="1"/>
  <c r="BP98" i="1"/>
  <c r="BN98" i="1"/>
  <c r="Z98" i="1"/>
  <c r="Z104" i="1" s="1"/>
  <c r="E546" i="1"/>
  <c r="Y94" i="1"/>
  <c r="Z100" i="1"/>
  <c r="BN100" i="1"/>
  <c r="Z102" i="1"/>
  <c r="BN102" i="1"/>
  <c r="F546" i="1"/>
  <c r="Z109" i="1"/>
  <c r="Z112" i="1" s="1"/>
  <c r="BN109" i="1"/>
  <c r="BP109" i="1"/>
  <c r="Z111" i="1"/>
  <c r="BN111" i="1"/>
  <c r="Y112" i="1"/>
  <c r="Z115" i="1"/>
  <c r="Z118" i="1" s="1"/>
  <c r="BN115" i="1"/>
  <c r="BP115" i="1"/>
  <c r="Z117" i="1"/>
  <c r="BN117" i="1"/>
  <c r="Y118" i="1"/>
  <c r="Z121" i="1"/>
  <c r="Z128" i="1" s="1"/>
  <c r="BN121" i="1"/>
  <c r="BP121" i="1"/>
  <c r="Z123" i="1"/>
  <c r="BN123" i="1"/>
  <c r="Z125" i="1"/>
  <c r="BN125" i="1"/>
  <c r="Z127" i="1"/>
  <c r="BN127" i="1"/>
  <c r="Y128" i="1"/>
  <c r="Z131" i="1"/>
  <c r="Z133" i="1" s="1"/>
  <c r="BN131" i="1"/>
  <c r="BP131" i="1"/>
  <c r="Y134" i="1"/>
  <c r="G546" i="1"/>
  <c r="Z138" i="1"/>
  <c r="BN138" i="1"/>
  <c r="BP138" i="1"/>
  <c r="Y139" i="1"/>
  <c r="Z142" i="1"/>
  <c r="Z144" i="1" s="1"/>
  <c r="BN142" i="1"/>
  <c r="BP142" i="1"/>
  <c r="Y145" i="1"/>
  <c r="Z148" i="1"/>
  <c r="Z149" i="1" s="1"/>
  <c r="BN148" i="1"/>
  <c r="BP148" i="1"/>
  <c r="Z153" i="1"/>
  <c r="Z154" i="1" s="1"/>
  <c r="BN153" i="1"/>
  <c r="BP153" i="1"/>
  <c r="Y154" i="1"/>
  <c r="Z157" i="1"/>
  <c r="Z160" i="1" s="1"/>
  <c r="BN157" i="1"/>
  <c r="BP157" i="1"/>
  <c r="Z159" i="1"/>
  <c r="BN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Z181" i="1"/>
  <c r="Z184" i="1" s="1"/>
  <c r="BN181" i="1"/>
  <c r="BP181" i="1"/>
  <c r="Z183" i="1"/>
  <c r="BN183" i="1"/>
  <c r="Y184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Z222" i="1" s="1"/>
  <c r="BN216" i="1"/>
  <c r="Z218" i="1"/>
  <c r="BN218" i="1"/>
  <c r="Z220" i="1"/>
  <c r="BN220" i="1"/>
  <c r="Y227" i="1"/>
  <c r="BP238" i="1"/>
  <c r="BN238" i="1"/>
  <c r="Y155" i="1"/>
  <c r="Y167" i="1"/>
  <c r="Y194" i="1"/>
  <c r="K546" i="1"/>
  <c r="Y239" i="1"/>
  <c r="Z232" i="1"/>
  <c r="Z239" i="1" s="1"/>
  <c r="BN232" i="1"/>
  <c r="Z234" i="1"/>
  <c r="BN234" i="1"/>
  <c r="Z236" i="1"/>
  <c r="BN236" i="1"/>
  <c r="Z238" i="1"/>
  <c r="Y240" i="1"/>
  <c r="Y245" i="1"/>
  <c r="BP242" i="1"/>
  <c r="BN242" i="1"/>
  <c r="Z242" i="1"/>
  <c r="Z244" i="1" s="1"/>
  <c r="Z252" i="1"/>
  <c r="Z256" i="1" s="1"/>
  <c r="BN252" i="1"/>
  <c r="Z254" i="1"/>
  <c r="BN254" i="1"/>
  <c r="Y257" i="1"/>
  <c r="L546" i="1"/>
  <c r="Z261" i="1"/>
  <c r="Z266" i="1" s="1"/>
  <c r="BN261" i="1"/>
  <c r="Z263" i="1"/>
  <c r="BN263" i="1"/>
  <c r="Z265" i="1"/>
  <c r="BN265" i="1"/>
  <c r="Y266" i="1"/>
  <c r="Z270" i="1"/>
  <c r="Z274" i="1" s="1"/>
  <c r="BN270" i="1"/>
  <c r="BP270" i="1"/>
  <c r="Z272" i="1"/>
  <c r="BN272" i="1"/>
  <c r="Z273" i="1"/>
  <c r="BN273" i="1"/>
  <c r="Y274" i="1"/>
  <c r="Z278" i="1"/>
  <c r="Z281" i="1" s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BP322" i="1"/>
  <c r="BN322" i="1"/>
  <c r="Z322" i="1"/>
  <c r="Z323" i="1" s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Z373" i="1" s="1"/>
  <c r="BP371" i="1"/>
  <c r="BN371" i="1"/>
  <c r="Z371" i="1"/>
  <c r="BP392" i="1"/>
  <c r="BN392" i="1"/>
  <c r="Z392" i="1"/>
  <c r="Z395" i="1" s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Z442" i="1" s="1"/>
  <c r="Y267" i="1"/>
  <c r="Y275" i="1"/>
  <c r="Y282" i="1"/>
  <c r="Y287" i="1"/>
  <c r="Y296" i="1"/>
  <c r="Y301" i="1"/>
  <c r="Z316" i="1"/>
  <c r="BP312" i="1"/>
  <c r="BN312" i="1"/>
  <c r="Z312" i="1"/>
  <c r="Y316" i="1"/>
  <c r="BP320" i="1"/>
  <c r="BN320" i="1"/>
  <c r="Z320" i="1"/>
  <c r="BP328" i="1"/>
  <c r="BN328" i="1"/>
  <c r="Z328" i="1"/>
  <c r="BP336" i="1"/>
  <c r="BN336" i="1"/>
  <c r="Z336" i="1"/>
  <c r="Y338" i="1"/>
  <c r="BP342" i="1"/>
  <c r="BN342" i="1"/>
  <c r="Z342" i="1"/>
  <c r="Z344" i="1" s="1"/>
  <c r="Y350" i="1"/>
  <c r="Z361" i="1"/>
  <c r="BP359" i="1"/>
  <c r="BN359" i="1"/>
  <c r="Z359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Y396" i="1"/>
  <c r="Y399" i="1"/>
  <c r="BP398" i="1"/>
  <c r="BN398" i="1"/>
  <c r="Z398" i="1"/>
  <c r="Z399" i="1" s="1"/>
  <c r="Y400" i="1"/>
  <c r="Y405" i="1"/>
  <c r="BP402" i="1"/>
  <c r="BN402" i="1"/>
  <c r="Z402" i="1"/>
  <c r="Z405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Z435" i="1" s="1"/>
  <c r="BP441" i="1"/>
  <c r="BN441" i="1"/>
  <c r="Z441" i="1"/>
  <c r="Y443" i="1"/>
  <c r="Z546" i="1"/>
  <c r="Y447" i="1"/>
  <c r="BP446" i="1"/>
  <c r="BN446" i="1"/>
  <c r="Z446" i="1"/>
  <c r="Z447" i="1" s="1"/>
  <c r="Y448" i="1"/>
  <c r="Y453" i="1"/>
  <c r="AB546" i="1"/>
  <c r="Y471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Y356" i="1"/>
  <c r="V546" i="1"/>
  <c r="Y374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Y539" i="1" l="1"/>
  <c r="Z512" i="1"/>
  <c r="Z331" i="1"/>
  <c r="Y536" i="1"/>
  <c r="Z493" i="1"/>
  <c r="Z424" i="1"/>
  <c r="Z210" i="1"/>
  <c r="Z541" i="1" s="1"/>
  <c r="X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<sst xmlns="http://schemas.openxmlformats.org/spreadsheetml/2006/main" count="2387" uniqueCount="852">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</sst>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11.904761904761905</v>
      </c>
      <c r="Y104" s="593">
        <f>IFERROR(Y96/H96,"0")+IFERROR(Y97/H97,"0")+IFERROR(Y98/H98,"0")+IFERROR(Y99/H99,"0")+IFERROR(Y100/H100,"0")+IFERROR(Y101/H101,"0")+IFERROR(Y102/H102,"0")+IFERROR(Y103/H103,"0")</f>
        <v>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0.22776000000000002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100</v>
      </c>
      <c r="Y105" s="593">
        <f>IFERROR(SUM(Y96:Y103),"0")</f>
        <v>100.80000000000001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100</v>
      </c>
      <c r="Y122" s="592">
        <f t="shared" si="21"/>
        <v>100.80000000000001</v>
      </c>
      <c r="Z122" s="36">
        <f>IFERROR(IF(Y122=0,"",ROUNDUP(Y122/H122,0)*0.01898),"")</f>
        <v>0.22776000000000002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106.10714285714286</v>
      </c>
      <c r="BN122" s="64">
        <f t="shared" si="23"/>
        <v>106.956</v>
      </c>
      <c r="BO122" s="64">
        <f t="shared" si="24"/>
        <v>0.18601190476190477</v>
      </c>
      <c r="BP122" s="64">
        <f t="shared" si="25"/>
        <v>0.1875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11.904761904761905</v>
      </c>
      <c r="Y128" s="593">
        <f>IFERROR(Y121/H121,"0")+IFERROR(Y122/H122,"0")+IFERROR(Y123/H123,"0")+IFERROR(Y124/H124,"0")+IFERROR(Y125/H125,"0")+IFERROR(Y126/H126,"0")+IFERROR(Y127/H127,"0")</f>
        <v>12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0.22776000000000002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100</v>
      </c>
      <c r="Y129" s="593">
        <f>IFERROR(SUM(Y121:Y127),"0")</f>
        <v>100.80000000000001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45</v>
      </c>
      <c r="Y171" s="592">
        <f t="shared" si="26"/>
        <v>46.2</v>
      </c>
      <c r="Z171" s="36">
        <f>IFERROR(IF(Y171=0,"",ROUNDUP(Y171/H171,0)*0.00902),"")</f>
        <v>9.9220000000000003E-2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47.25</v>
      </c>
      <c r="BN171" s="64">
        <f t="shared" si="28"/>
        <v>48.510000000000005</v>
      </c>
      <c r="BO171" s="64">
        <f t="shared" si="29"/>
        <v>8.1168831168831168E-2</v>
      </c>
      <c r="BP171" s="64">
        <f t="shared" si="30"/>
        <v>8.3333333333333343E-2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8.3999999999999986</v>
      </c>
      <c r="Y175" s="592">
        <f t="shared" si="26"/>
        <v>8.4</v>
      </c>
      <c r="Z175" s="36">
        <f>IFERROR(IF(Y175=0,"",ROUNDUP(Y175/H175,0)*0.00502),"")</f>
        <v>2.0080000000000001E-2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8.7999999999999989</v>
      </c>
      <c r="BN175" s="64">
        <f t="shared" si="28"/>
        <v>8.8000000000000007</v>
      </c>
      <c r="BO175" s="64">
        <f t="shared" si="29"/>
        <v>1.7094017094017092E-2</v>
      </c>
      <c r="BP175" s="64">
        <f t="shared" si="30"/>
        <v>1.7094017094017096E-2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21.857142857142854</v>
      </c>
      <c r="Y178" s="593">
        <f>IFERROR(Y169/H169,"0")+IFERROR(Y170/H170,"0")+IFERROR(Y171/H171,"0")+IFERROR(Y172/H172,"0")+IFERROR(Y173/H173,"0")+IFERROR(Y174/H174,"0")+IFERROR(Y175/H175,"0")+IFERROR(Y176/H176,"0")+IFERROR(Y177/H177,"0")</f>
        <v>23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0.19146000000000002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83.4</v>
      </c>
      <c r="Y179" s="593">
        <f>IFERROR(SUM(Y169:Y177),"0")</f>
        <v>88.200000000000017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300</v>
      </c>
      <c r="Y203" s="592">
        <f t="shared" si="31"/>
        <v>302.40000000000003</v>
      </c>
      <c r="Z203" s="36">
        <f>IFERROR(IF(Y203=0,"",ROUNDUP(Y203/H203,0)*0.00902),"")</f>
        <v>0.50512000000000001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311.66666666666663</v>
      </c>
      <c r="BN203" s="64">
        <f t="shared" si="33"/>
        <v>314.16000000000003</v>
      </c>
      <c r="BO203" s="64">
        <f t="shared" si="34"/>
        <v>0.42087542087542085</v>
      </c>
      <c r="BP203" s="64">
        <f t="shared" si="35"/>
        <v>0.42424242424242425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150</v>
      </c>
      <c r="Y204" s="59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300</v>
      </c>
      <c r="Y205" s="592">
        <f t="shared" si="31"/>
        <v>302.40000000000003</v>
      </c>
      <c r="Z205" s="36">
        <f>IFERROR(IF(Y205=0,"",ROUNDUP(Y205/H205,0)*0.00902),"")</f>
        <v>0.50512000000000001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311.66666666666663</v>
      </c>
      <c r="BN205" s="64">
        <f t="shared" si="33"/>
        <v>314.16000000000003</v>
      </c>
      <c r="BO205" s="64">
        <f t="shared" si="34"/>
        <v>0.42087542087542085</v>
      </c>
      <c r="BP205" s="64">
        <f t="shared" si="35"/>
        <v>0.42424242424242425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175.9259259259259</v>
      </c>
      <c r="Y210" s="593">
        <f>IFERROR(Y202/H202,"0")+IFERROR(Y203/H203,"0")+IFERROR(Y204/H204,"0")+IFERROR(Y205/H205,"0")+IFERROR(Y206/H206,"0")+IFERROR(Y207/H207,"0")+IFERROR(Y208/H208,"0")+IFERROR(Y209/H209,"0")</f>
        <v>178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1.6055599999999999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950</v>
      </c>
      <c r="Y211" s="593">
        <f>IFERROR(SUM(Y202:Y209),"0")</f>
        <v>961.2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150</v>
      </c>
      <c r="Y213" s="592">
        <f t="shared" ref="Y213:Y221" si="36">IFERROR(IF(X213="",0,CEILING((X213/$H213),1)*$H213),"")</f>
        <v>153.9</v>
      </c>
      <c r="Z213" s="36">
        <f>IFERROR(IF(Y213=0,"",ROUNDUP(Y213/H213,0)*0.01898),"")</f>
        <v>0.36062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159.61111111111111</v>
      </c>
      <c r="BN213" s="64">
        <f t="shared" ref="BN213:BN221" si="38">IFERROR(Y213*I213/H213,"0")</f>
        <v>163.761</v>
      </c>
      <c r="BO213" s="64">
        <f t="shared" ref="BO213:BO221" si="39">IFERROR(1/J213*(X213/H213),"0")</f>
        <v>0.28935185185185186</v>
      </c>
      <c r="BP213" s="64">
        <f t="shared" ref="BP213:BP221" si="40">IFERROR(1/J213*(Y213/H213),"0")</f>
        <v>0.296875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50</v>
      </c>
      <c r="Y215" s="592">
        <f t="shared" si="36"/>
        <v>52.199999999999996</v>
      </c>
      <c r="Z215" s="36">
        <f>IFERROR(IF(Y215=0,"",ROUNDUP(Y215/H215,0)*0.01898),"")</f>
        <v>0.11388000000000001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52.982758620689658</v>
      </c>
      <c r="BN215" s="64">
        <f t="shared" si="38"/>
        <v>55.313999999999993</v>
      </c>
      <c r="BO215" s="64">
        <f t="shared" si="39"/>
        <v>8.9798850574712652E-2</v>
      </c>
      <c r="BP215" s="64">
        <f t="shared" si="40"/>
        <v>9.375E-2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328.8</v>
      </c>
      <c r="Y216" s="592">
        <f t="shared" si="36"/>
        <v>328.8</v>
      </c>
      <c r="Z216" s="36">
        <f t="shared" ref="Z216:Z221" si="41">IFERROR(IF(Y216=0,"",ROUNDUP(Y216/H216,0)*0.00651),"")</f>
        <v>0.89187000000000005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365.79</v>
      </c>
      <c r="BN216" s="64">
        <f t="shared" si="38"/>
        <v>365.79</v>
      </c>
      <c r="BO216" s="64">
        <f t="shared" si="39"/>
        <v>0.75274725274725285</v>
      </c>
      <c r="BP216" s="64">
        <f t="shared" si="40"/>
        <v>0.75274725274725285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240</v>
      </c>
      <c r="Y218" s="592">
        <f t="shared" si="36"/>
        <v>240</v>
      </c>
      <c r="Z218" s="36">
        <f t="shared" si="41"/>
        <v>0.65100000000000002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265.20000000000005</v>
      </c>
      <c r="BN218" s="64">
        <f t="shared" si="38"/>
        <v>265.20000000000005</v>
      </c>
      <c r="BO218" s="64">
        <f t="shared" si="39"/>
        <v>0.5494505494505495</v>
      </c>
      <c r="BP218" s="64">
        <f t="shared" si="40"/>
        <v>0.5494505494505495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240</v>
      </c>
      <c r="Y219" s="592">
        <f t="shared" si="36"/>
        <v>240</v>
      </c>
      <c r="Z219" s="36">
        <f t="shared" si="41"/>
        <v>0.65100000000000002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265.20000000000005</v>
      </c>
      <c r="BN219" s="64">
        <f t="shared" si="38"/>
        <v>265.20000000000005</v>
      </c>
      <c r="BO219" s="64">
        <f t="shared" si="39"/>
        <v>0.5494505494505495</v>
      </c>
      <c r="BP219" s="64">
        <f t="shared" si="40"/>
        <v>0.5494505494505495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240</v>
      </c>
      <c r="Y220" s="592">
        <f t="shared" si="36"/>
        <v>240</v>
      </c>
      <c r="Z220" s="36">
        <f t="shared" si="41"/>
        <v>0.65100000000000002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265.20000000000005</v>
      </c>
      <c r="BN220" s="64">
        <f t="shared" si="38"/>
        <v>265.20000000000005</v>
      </c>
      <c r="BO220" s="64">
        <f t="shared" si="39"/>
        <v>0.5494505494505495</v>
      </c>
      <c r="BP220" s="64">
        <f t="shared" si="40"/>
        <v>0.5494505494505495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288</v>
      </c>
      <c r="Y221" s="592">
        <f t="shared" si="36"/>
        <v>288</v>
      </c>
      <c r="Z221" s="36">
        <f t="shared" si="41"/>
        <v>0.78120000000000001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318.96000000000004</v>
      </c>
      <c r="BN221" s="64">
        <f t="shared" si="38"/>
        <v>318.96000000000004</v>
      </c>
      <c r="BO221" s="64">
        <f t="shared" si="39"/>
        <v>0.65934065934065944</v>
      </c>
      <c r="BP221" s="64">
        <f t="shared" si="40"/>
        <v>0.65934065934065944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581.2656449553001</v>
      </c>
      <c r="Y222" s="593">
        <f>IFERROR(Y213/H213,"0")+IFERROR(Y214/H214,"0")+IFERROR(Y215/H215,"0")+IFERROR(Y216/H216,"0")+IFERROR(Y217/H217,"0")+IFERROR(Y218/H218,"0")+IFERROR(Y219/H219,"0")+IFERROR(Y220/H220,"0")+IFERROR(Y221/H221,"0")</f>
        <v>582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4.1005700000000003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1536.8</v>
      </c>
      <c r="Y223" s="593">
        <f>IFERROR(SUM(Y213:Y221),"0")</f>
        <v>1542.9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24</v>
      </c>
      <c r="Y225" s="59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28.8</v>
      </c>
      <c r="Y226" s="59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31.824000000000002</v>
      </c>
      <c r="BN226" s="64">
        <f>IFERROR(Y226*I226/H226,"0")</f>
        <v>31.824000000000002</v>
      </c>
      <c r="BO226" s="64">
        <f>IFERROR(1/J226*(X226/H226),"0")</f>
        <v>6.5934065934065936E-2</v>
      </c>
      <c r="BP226" s="64">
        <f>IFERROR(1/J226*(Y226/H226),"0")</f>
        <v>6.5934065934065936E-2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22</v>
      </c>
      <c r="Y227" s="593">
        <f>IFERROR(Y225/H225,"0")+IFERROR(Y226/H226,"0")</f>
        <v>22</v>
      </c>
      <c r="Z227" s="593">
        <f>IFERROR(IF(Z225="",0,Z225),"0")+IFERROR(IF(Z226="",0,Z226),"0")</f>
        <v>0.14322000000000001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52.8</v>
      </c>
      <c r="Y228" s="593">
        <f>IFERROR(SUM(Y225:Y226),"0")</f>
        <v>52.8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300</v>
      </c>
      <c r="Y334" s="592">
        <f>IFERROR(IF(X334="",0,CEILING((X334/$H334),1)*$H334),"")</f>
        <v>302.40000000000003</v>
      </c>
      <c r="Z334" s="36">
        <f>IFERROR(IF(Y334=0,"",ROUNDUP(Y334/H334,0)*0.01898),"")</f>
        <v>0.68328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318.53571428571428</v>
      </c>
      <c r="BN334" s="64">
        <f>IFERROR(Y334*I334/H334,"0")</f>
        <v>321.084</v>
      </c>
      <c r="BO334" s="64">
        <f>IFERROR(1/J334*(X334/H334),"0")</f>
        <v>0.5580357142857143</v>
      </c>
      <c r="BP334" s="64">
        <f>IFERROR(1/J334*(Y334/H334),"0")</f>
        <v>0.5625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170</v>
      </c>
      <c r="Y335" s="592">
        <f>IFERROR(IF(X335="",0,CEILING((X335/$H335),1)*$H335),"")</f>
        <v>171.6</v>
      </c>
      <c r="Z335" s="36">
        <f>IFERROR(IF(Y335=0,"",ROUNDUP(Y335/H335,0)*0.01898),"")</f>
        <v>0.41755999999999999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181.3115384615385</v>
      </c>
      <c r="BN335" s="64">
        <f>IFERROR(Y335*I335/H335,"0")</f>
        <v>183.01800000000003</v>
      </c>
      <c r="BO335" s="64">
        <f>IFERROR(1/J335*(X335/H335),"0")</f>
        <v>0.34054487179487181</v>
      </c>
      <c r="BP335" s="64">
        <f>IFERROR(1/J335*(Y335/H335),"0")</f>
        <v>0.34375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15</v>
      </c>
      <c r="Y336" s="592">
        <f>IFERROR(IF(X336="",0,CEILING((X336/$H336),1)*$H336),"")</f>
        <v>16.8</v>
      </c>
      <c r="Z336" s="36">
        <f>IFERROR(IF(Y336=0,"",ROUNDUP(Y336/H336,0)*0.01898),"")</f>
        <v>3.7960000000000001E-2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15.926785714285714</v>
      </c>
      <c r="BN336" s="64">
        <f>IFERROR(Y336*I336/H336,"0")</f>
        <v>17.838000000000001</v>
      </c>
      <c r="BO336" s="64">
        <f>IFERROR(1/J336*(X336/H336),"0")</f>
        <v>2.7901785714285712E-2</v>
      </c>
      <c r="BP336" s="64">
        <f>IFERROR(1/J336*(Y336/H336),"0")</f>
        <v>3.125E-2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59.294871794871796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485</v>
      </c>
      <c r="Y338" s="593">
        <f>IFERROR(SUM(Y334:Y336),"0")</f>
        <v>490.8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5000</v>
      </c>
      <c r="Y366" s="592">
        <f t="shared" ref="Y366:Y372" si="57">IFERROR(IF(X366="",0,CEILING((X366/$H366),1)*$H366),"")</f>
        <v>5010</v>
      </c>
      <c r="Z366" s="36">
        <f>IFERROR(IF(Y366=0,"",ROUNDUP(Y366/H366,0)*0.02175),"")</f>
        <v>7.2644999999999991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5160</v>
      </c>
      <c r="BN366" s="64">
        <f t="shared" ref="BN366:BN372" si="59">IFERROR(Y366*I366/H366,"0")</f>
        <v>5170.3200000000006</v>
      </c>
      <c r="BO366" s="64">
        <f t="shared" ref="BO366:BO372" si="60">IFERROR(1/J366*(X366/H366),"0")</f>
        <v>6.9444444444444438</v>
      </c>
      <c r="BP366" s="64">
        <f t="shared" ref="BP366:BP372" si="61">IFERROR(1/J366*(Y366/H366),"0")</f>
        <v>6.958333333333333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1500</v>
      </c>
      <c r="Y367" s="592">
        <f t="shared" si="57"/>
        <v>1500</v>
      </c>
      <c r="Z367" s="36">
        <f>IFERROR(IF(Y367=0,"",ROUNDUP(Y367/H367,0)*0.02175),"")</f>
        <v>2.1749999999999998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1548</v>
      </c>
      <c r="BN367" s="64">
        <f t="shared" si="59"/>
        <v>1548</v>
      </c>
      <c r="BO367" s="64">
        <f t="shared" si="60"/>
        <v>2.083333333333333</v>
      </c>
      <c r="BP367" s="64">
        <f t="shared" si="61"/>
        <v>2.083333333333333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2000</v>
      </c>
      <c r="Y368" s="592">
        <f t="shared" si="57"/>
        <v>2010</v>
      </c>
      <c r="Z368" s="36">
        <f>IFERROR(IF(Y368=0,"",ROUNDUP(Y368/H368,0)*0.02175),"")</f>
        <v>2.9144999999999999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2064</v>
      </c>
      <c r="BN368" s="64">
        <f t="shared" si="59"/>
        <v>2074.3200000000002</v>
      </c>
      <c r="BO368" s="64">
        <f t="shared" si="60"/>
        <v>2.7777777777777777</v>
      </c>
      <c r="BP368" s="64">
        <f t="shared" si="61"/>
        <v>2.7916666666666665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566.66666666666663</v>
      </c>
      <c r="Y373" s="593">
        <f>IFERROR(Y366/H366,"0")+IFERROR(Y367/H367,"0")+IFERROR(Y368/H368,"0")+IFERROR(Y369/H369,"0")+IFERROR(Y370/H370,"0")+IFERROR(Y371/H371,"0")+IFERROR(Y372/H372,"0")</f>
        <v>568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12.353999999999999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8500</v>
      </c>
      <c r="Y374" s="593">
        <f>IFERROR(SUM(Y366:Y372),"0")</f>
        <v>8520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2500</v>
      </c>
      <c r="Y376" s="592">
        <f>IFERROR(IF(X376="",0,CEILING((X376/$H376),1)*$H376),"")</f>
        <v>2505</v>
      </c>
      <c r="Z376" s="36">
        <f>IFERROR(IF(Y376=0,"",ROUNDUP(Y376/H376,0)*0.02175),"")</f>
        <v>3.6322499999999995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2580</v>
      </c>
      <c r="BN376" s="64">
        <f>IFERROR(Y376*I376/H376,"0")</f>
        <v>2585.1600000000003</v>
      </c>
      <c r="BO376" s="64">
        <f>IFERROR(1/J376*(X376/H376),"0")</f>
        <v>3.4722222222222219</v>
      </c>
      <c r="BP376" s="64">
        <f>IFERROR(1/J376*(Y376/H376),"0")</f>
        <v>3.4791666666666665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166.66666666666666</v>
      </c>
      <c r="Y378" s="593">
        <f>IFERROR(Y376/H376,"0")+IFERROR(Y377/H377,"0")</f>
        <v>167</v>
      </c>
      <c r="Z378" s="593">
        <f>IFERROR(IF(Z376="",0,Z376),"0")+IFERROR(IF(Z377="",0,Z377),"0")</f>
        <v>3.6322499999999995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2500</v>
      </c>
      <c r="Y379" s="593">
        <f>IFERROR(SUM(Y376:Y377),"0")</f>
        <v>2505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50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52.883333333333333</v>
      </c>
      <c r="BN382" s="64">
        <f>IFERROR(Y382*I382/H382,"0")</f>
        <v>57.113999999999997</v>
      </c>
      <c r="BO382" s="64">
        <f>IFERROR(1/J382*(X382/H382),"0")</f>
        <v>8.6805555555555552E-2</v>
      </c>
      <c r="BP382" s="64">
        <f>IFERROR(1/J382*(Y382/H382),"0")</f>
        <v>9.375E-2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5.5555555555555554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50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700</v>
      </c>
      <c r="Y386" s="592">
        <f>IFERROR(IF(X386="",0,CEILING((X386/$H386),1)*$H386),"")</f>
        <v>702</v>
      </c>
      <c r="Z386" s="36">
        <f>IFERROR(IF(Y386=0,"",ROUNDUP(Y386/H386,0)*0.01898),"")</f>
        <v>1.48044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740.36666666666667</v>
      </c>
      <c r="BN386" s="64">
        <f>IFERROR(Y386*I386/H386,"0")</f>
        <v>742.48199999999997</v>
      </c>
      <c r="BO386" s="64">
        <f>IFERROR(1/J386*(X386/H386),"0")</f>
        <v>1.2152777777777777</v>
      </c>
      <c r="BP386" s="64">
        <f>IFERROR(1/J386*(Y386/H386),"0")</f>
        <v>1.21875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77.777777777777771</v>
      </c>
      <c r="Y387" s="593">
        <f>IFERROR(Y386/H386,"0")</f>
        <v>78</v>
      </c>
      <c r="Z387" s="593">
        <f>IFERROR(IF(Z386="",0,Z386),"0")</f>
        <v>1.48044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700</v>
      </c>
      <c r="Y388" s="593">
        <f>IFERROR(SUM(Y386:Y386),"0")</f>
        <v>702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8.3999999999999986</v>
      </c>
      <c r="Y420" s="592">
        <f t="shared" si="62"/>
        <v>8.4</v>
      </c>
      <c r="Z420" s="36">
        <f t="shared" si="67"/>
        <v>2.0080000000000001E-2</v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8.9199999999999982</v>
      </c>
      <c r="BN420" s="64">
        <f t="shared" si="64"/>
        <v>8.92</v>
      </c>
      <c r="BO420" s="64">
        <f t="shared" si="65"/>
        <v>1.7094017094017092E-2</v>
      </c>
      <c r="BP420" s="64">
        <f t="shared" si="66"/>
        <v>1.7094017094017096E-2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6.9999999999999991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7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3.5140000000000005E-2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14.7</v>
      </c>
      <c r="Y425" s="593">
        <f>IFERROR(SUM(Y414:Y423),"0")</f>
        <v>14.700000000000001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200</v>
      </c>
      <c r="Y438" s="592">
        <f>IFERROR(IF(X438="",0,CEILING((X438/$H438),1)*$H438),"")</f>
        <v>205.20000000000002</v>
      </c>
      <c r="Z438" s="36">
        <f>IFERROR(IF(Y438=0,"",ROUNDUP(Y438/H438,0)*0.00902),"")</f>
        <v>0.34276000000000001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207.77777777777777</v>
      </c>
      <c r="BN438" s="64">
        <f>IFERROR(Y438*I438/H438,"0")</f>
        <v>213.18000000000004</v>
      </c>
      <c r="BO438" s="64">
        <f>IFERROR(1/J438*(X438/H438),"0")</f>
        <v>0.28058361391694725</v>
      </c>
      <c r="BP438" s="64">
        <f>IFERROR(1/J438*(Y438/H438),"0")</f>
        <v>0.2878787878787879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37.037037037037038</v>
      </c>
      <c r="Y442" s="593">
        <f>IFERROR(Y438/H438,"0")+IFERROR(Y439/H439,"0")+IFERROR(Y440/H440,"0")+IFERROR(Y441/H441,"0")</f>
        <v>38</v>
      </c>
      <c r="Z442" s="593">
        <f>IFERROR(IF(Z438="",0,Z438),"0")+IFERROR(IF(Z439="",0,Z439),"0")+IFERROR(IF(Z440="",0,Z440),"0")+IFERROR(IF(Z441="",0,Z441),"0")</f>
        <v>0.34276000000000001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200</v>
      </c>
      <c r="Y443" s="593">
        <f>IFERROR(SUM(Y438:Y441),"0")</f>
        <v>205.20000000000002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100</v>
      </c>
      <c r="Y459" s="592">
        <f t="shared" si="68"/>
        <v>100.32000000000001</v>
      </c>
      <c r="Z459" s="36">
        <f t="shared" si="69"/>
        <v>0.22724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106.81818181818181</v>
      </c>
      <c r="BN459" s="64">
        <f t="shared" si="71"/>
        <v>107.16</v>
      </c>
      <c r="BO459" s="64">
        <f t="shared" si="72"/>
        <v>0.18210955710955709</v>
      </c>
      <c r="BP459" s="64">
        <f t="shared" si="73"/>
        <v>0.18269230769230771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300</v>
      </c>
      <c r="Y461" s="592">
        <f t="shared" si="68"/>
        <v>300.96000000000004</v>
      </c>
      <c r="Z461" s="36">
        <f t="shared" si="69"/>
        <v>0.68171999999999999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320.45454545454544</v>
      </c>
      <c r="BN461" s="64">
        <f t="shared" si="71"/>
        <v>321.48</v>
      </c>
      <c r="BO461" s="64">
        <f t="shared" si="72"/>
        <v>0.54632867132867136</v>
      </c>
      <c r="BP461" s="64">
        <f t="shared" si="73"/>
        <v>0.54807692307692313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75.757575757575751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76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0.90895999999999999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400</v>
      </c>
      <c r="Y471" s="593">
        <f>IFERROR(SUM(Y457:Y469),"0")</f>
        <v>401.28000000000003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250</v>
      </c>
      <c r="Y480" s="592">
        <f t="shared" si="74"/>
        <v>253.44</v>
      </c>
      <c r="Z480" s="36">
        <f>IFERROR(IF(Y480=0,"",ROUNDUP(Y480/H480,0)*0.01196),"")</f>
        <v>0.57408000000000003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267.04545454545456</v>
      </c>
      <c r="BN480" s="64">
        <f t="shared" si="76"/>
        <v>270.71999999999997</v>
      </c>
      <c r="BO480" s="64">
        <f t="shared" si="77"/>
        <v>0.45527389277389274</v>
      </c>
      <c r="BP480" s="64">
        <f t="shared" si="78"/>
        <v>0.46153846153846156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50</v>
      </c>
      <c r="Y481" s="592">
        <f t="shared" si="74"/>
        <v>52.800000000000004</v>
      </c>
      <c r="Z481" s="36">
        <f>IFERROR(IF(Y481=0,"",ROUNDUP(Y481/H481,0)*0.01196),"")</f>
        <v>0.1196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53.409090909090907</v>
      </c>
      <c r="BN481" s="64">
        <f t="shared" si="76"/>
        <v>56.400000000000006</v>
      </c>
      <c r="BO481" s="64">
        <f t="shared" si="77"/>
        <v>9.1054778554778545E-2</v>
      </c>
      <c r="BP481" s="64">
        <f t="shared" si="78"/>
        <v>9.6153846153846159E-2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66.287878787878782</v>
      </c>
      <c r="Y487" s="593">
        <f>IFERROR(Y479/H479,"0")+IFERROR(Y480/H480,"0")+IFERROR(Y481/H481,"0")+IFERROR(Y482/H482,"0")+IFERROR(Y483/H483,"0")+IFERROR(Y484/H484,"0")+IFERROR(Y485/H485,"0")+IFERROR(Y486/H486,"0")</f>
        <v>68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0.81328000000000011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350</v>
      </c>
      <c r="Y488" s="593">
        <f>IFERROR(SUM(Y479:Y486),"0")</f>
        <v>359.04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100</v>
      </c>
      <c r="Y516" s="592">
        <f>IFERROR(IF(X516="",0,CEILING((X516/$H516),1)*$H516),"")</f>
        <v>100.80000000000001</v>
      </c>
      <c r="Z516" s="36">
        <f>IFERROR(IF(Y516=0,"",ROUNDUP(Y516/H516,0)*0.00902),"")</f>
        <v>0.21648000000000001</v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106.42857142857143</v>
      </c>
      <c r="BN516" s="64">
        <f>IFERROR(Y516*I516/H516,"0")</f>
        <v>107.28</v>
      </c>
      <c r="BO516" s="64">
        <f>IFERROR(1/J516*(X516/H516),"0")</f>
        <v>0.18037518037518038</v>
      </c>
      <c r="BP516" s="64">
        <f>IFERROR(1/J516*(Y516/H516),"0")</f>
        <v>0.18181818181818182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23.80952380952381</v>
      </c>
      <c r="Y517" s="593">
        <f>IFERROR(Y515/H515,"0")+IFERROR(Y516/H516,"0")</f>
        <v>24</v>
      </c>
      <c r="Z517" s="593">
        <f>IFERROR(IF(Z515="",0,Z515),"0")+IFERROR(IF(Z516="",0,Z516),"0")</f>
        <v>0.21648000000000001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100</v>
      </c>
      <c r="Y518" s="593">
        <f>IFERROR(SUM(Y515:Y516),"0")</f>
        <v>100.80000000000001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400</v>
      </c>
      <c r="Y520" s="592">
        <f>IFERROR(IF(X520="",0,CEILING((X520/$H520),1)*$H520),"")</f>
        <v>405</v>
      </c>
      <c r="Z520" s="36">
        <f>IFERROR(IF(Y520=0,"",ROUNDUP(Y520/H520,0)*0.01898),"")</f>
        <v>0.85409999999999997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423.06666666666666</v>
      </c>
      <c r="BN520" s="64">
        <f>IFERROR(Y520*I520/H520,"0")</f>
        <v>428.35500000000002</v>
      </c>
      <c r="BO520" s="64">
        <f>IFERROR(1/J520*(X520/H520),"0")</f>
        <v>0.69444444444444442</v>
      </c>
      <c r="BP520" s="64">
        <f>IFERROR(1/J520*(Y520/H520),"0")</f>
        <v>0.703125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44.444444444444443</v>
      </c>
      <c r="Y522" s="593">
        <f>IFERROR(Y520/H520,"0")+IFERROR(Y521/H521,"0")</f>
        <v>45</v>
      </c>
      <c r="Z522" s="593">
        <f>IFERROR(IF(Z520="",0,Z520),"0")+IFERROR(IF(Z521="",0,Z521),"0")</f>
        <v>0.85409999999999997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400</v>
      </c>
      <c r="Y523" s="593">
        <f>IFERROR(SUM(Y520:Y521),"0")</f>
        <v>405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16722.7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16805.160000000003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17467.176381497815</v>
      </c>
      <c r="Y537" s="593">
        <f>IFERROR(SUM(BN22:BN533),"0")</f>
        <v>17553.644000000004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26</v>
      </c>
      <c r="Y538" s="38">
        <f>ROUNDUP(SUM(BP22:BP533),0)</f>
        <v>26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18117.176381497815</v>
      </c>
      <c r="Y539" s="593">
        <f>GrossWeightTotalR+PalletQtyTotalR*25</f>
        <v>18203.644000000004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1993.0350237246791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2004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28.840899999999998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100.80000000000001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100.80000000000001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88.200000000000017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2556.9000000000005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490.8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11781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14.700000000000001</v>
      </c>
      <c r="Y546" s="46">
        <f>IFERROR(Y433*1,"0")+IFERROR(Y434*1,"0")+IFERROR(Y438*1,"0")+IFERROR(Y439*1,"0")+IFERROR(Y440*1,"0")+IFERROR(Y441*1,"0")</f>
        <v>205.20000000000002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960.96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505.8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