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ADC7F53-2751-4A98-B7B6-0EFA99DA012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X505" i="1"/>
  <c r="BO504" i="1"/>
  <c r="BM504" i="1"/>
  <c r="Y504" i="1"/>
  <c r="BO503" i="1"/>
  <c r="BM503" i="1"/>
  <c r="Y503" i="1"/>
  <c r="BO502" i="1"/>
  <c r="BM502" i="1"/>
  <c r="Y502" i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O491" i="1"/>
  <c r="BM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BP465" i="1" s="1"/>
  <c r="P465" i="1"/>
  <c r="BO464" i="1"/>
  <c r="BM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O460" i="1"/>
  <c r="BM460" i="1"/>
  <c r="Y460" i="1"/>
  <c r="P460" i="1"/>
  <c r="BO459" i="1"/>
  <c r="BM459" i="1"/>
  <c r="Y459" i="1"/>
  <c r="BP459" i="1" s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X436" i="1"/>
  <c r="X435" i="1"/>
  <c r="BO434" i="1"/>
  <c r="BM434" i="1"/>
  <c r="Y434" i="1"/>
  <c r="P434" i="1"/>
  <c r="BO433" i="1"/>
  <c r="BM433" i="1"/>
  <c r="Y433" i="1"/>
  <c r="Y435" i="1" s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P376" i="1"/>
  <c r="BO376" i="1"/>
  <c r="BN376" i="1"/>
  <c r="BM376" i="1"/>
  <c r="Z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O370" i="1"/>
  <c r="BM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N347" i="1"/>
  <c r="BM347" i="1"/>
  <c r="Z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R546" i="1" s="1"/>
  <c r="P299" i="1"/>
  <c r="X296" i="1"/>
  <c r="X295" i="1"/>
  <c r="BO294" i="1"/>
  <c r="BM294" i="1"/>
  <c r="Y294" i="1"/>
  <c r="Q546" i="1" s="1"/>
  <c r="P294" i="1"/>
  <c r="X291" i="1"/>
  <c r="X290" i="1"/>
  <c r="BO289" i="1"/>
  <c r="BM289" i="1"/>
  <c r="Y289" i="1"/>
  <c r="Y291" i="1" s="1"/>
  <c r="P289" i="1"/>
  <c r="X287" i="1"/>
  <c r="X286" i="1"/>
  <c r="BO285" i="1"/>
  <c r="BM285" i="1"/>
  <c r="Y285" i="1"/>
  <c r="P546" i="1" s="1"/>
  <c r="P285" i="1"/>
  <c r="X282" i="1"/>
  <c r="X281" i="1"/>
  <c r="BO280" i="1"/>
  <c r="BM280" i="1"/>
  <c r="Y280" i="1"/>
  <c r="BP280" i="1" s="1"/>
  <c r="P280" i="1"/>
  <c r="BO279" i="1"/>
  <c r="BM279" i="1"/>
  <c r="Y279" i="1"/>
  <c r="P279" i="1"/>
  <c r="BO278" i="1"/>
  <c r="BM278" i="1"/>
  <c r="Y278" i="1"/>
  <c r="O546" i="1" s="1"/>
  <c r="P278" i="1"/>
  <c r="X275" i="1"/>
  <c r="X274" i="1"/>
  <c r="BO273" i="1"/>
  <c r="BM273" i="1"/>
  <c r="Y273" i="1"/>
  <c r="BP273" i="1" s="1"/>
  <c r="BO272" i="1"/>
  <c r="BM272" i="1"/>
  <c r="Y272" i="1"/>
  <c r="BP272" i="1" s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BP265" i="1" s="1"/>
  <c r="P265" i="1"/>
  <c r="BO264" i="1"/>
  <c r="BM264" i="1"/>
  <c r="Y264" i="1"/>
  <c r="P264" i="1"/>
  <c r="BO263" i="1"/>
  <c r="BM263" i="1"/>
  <c r="Y263" i="1"/>
  <c r="BP263" i="1" s="1"/>
  <c r="P263" i="1"/>
  <c r="BO262" i="1"/>
  <c r="BM262" i="1"/>
  <c r="Y262" i="1"/>
  <c r="P262" i="1"/>
  <c r="BO261" i="1"/>
  <c r="BM261" i="1"/>
  <c r="Y261" i="1"/>
  <c r="BP261" i="1" s="1"/>
  <c r="P261" i="1"/>
  <c r="BP260" i="1"/>
  <c r="BO260" i="1"/>
  <c r="BN260" i="1"/>
  <c r="BM260" i="1"/>
  <c r="Z260" i="1"/>
  <c r="Y260" i="1"/>
  <c r="P260" i="1"/>
  <c r="X257" i="1"/>
  <c r="X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Y244" i="1" s="1"/>
  <c r="P242" i="1"/>
  <c r="X240" i="1"/>
  <c r="X239" i="1"/>
  <c r="BO238" i="1"/>
  <c r="BM238" i="1"/>
  <c r="Y238" i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O235" i="1"/>
  <c r="BM235" i="1"/>
  <c r="Y235" i="1"/>
  <c r="P235" i="1"/>
  <c r="BO234" i="1"/>
  <c r="BM234" i="1"/>
  <c r="Y234" i="1"/>
  <c r="BP234" i="1" s="1"/>
  <c r="P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P225" i="1"/>
  <c r="X223" i="1"/>
  <c r="X222" i="1"/>
  <c r="BO221" i="1"/>
  <c r="BM221" i="1"/>
  <c r="Y221" i="1"/>
  <c r="P221" i="1"/>
  <c r="BO220" i="1"/>
  <c r="BM220" i="1"/>
  <c r="Y220" i="1"/>
  <c r="BP220" i="1" s="1"/>
  <c r="P220" i="1"/>
  <c r="BO219" i="1"/>
  <c r="BM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O215" i="1"/>
  <c r="BM215" i="1"/>
  <c r="Y215" i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O182" i="1"/>
  <c r="BM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BP175" i="1" s="1"/>
  <c r="P175" i="1"/>
  <c r="BO174" i="1"/>
  <c r="BM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N170" i="1"/>
  <c r="BM170" i="1"/>
  <c r="Z170" i="1"/>
  <c r="Y170" i="1"/>
  <c r="BP170" i="1" s="1"/>
  <c r="P170" i="1"/>
  <c r="BO169" i="1"/>
  <c r="BM169" i="1"/>
  <c r="Y169" i="1"/>
  <c r="P169" i="1"/>
  <c r="X167" i="1"/>
  <c r="X166" i="1"/>
  <c r="BO165" i="1"/>
  <c r="BM165" i="1"/>
  <c r="Y165" i="1"/>
  <c r="P165" i="1"/>
  <c r="X161" i="1"/>
  <c r="X160" i="1"/>
  <c r="BO159" i="1"/>
  <c r="BM159" i="1"/>
  <c r="Y159" i="1"/>
  <c r="BP159" i="1" s="1"/>
  <c r="P159" i="1"/>
  <c r="BO158" i="1"/>
  <c r="BM158" i="1"/>
  <c r="Y158" i="1"/>
  <c r="BP158" i="1" s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P148" i="1"/>
  <c r="BO147" i="1"/>
  <c r="BM147" i="1"/>
  <c r="Y147" i="1"/>
  <c r="P147" i="1"/>
  <c r="X145" i="1"/>
  <c r="X144" i="1"/>
  <c r="BO143" i="1"/>
  <c r="BM143" i="1"/>
  <c r="Y143" i="1"/>
  <c r="BP143" i="1" s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4" i="1"/>
  <c r="X133" i="1"/>
  <c r="BO132" i="1"/>
  <c r="BM132" i="1"/>
  <c r="Y132" i="1"/>
  <c r="BP132" i="1" s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BP124" i="1" s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O109" i="1"/>
  <c r="BM109" i="1"/>
  <c r="Y109" i="1"/>
  <c r="P109" i="1"/>
  <c r="BO108" i="1"/>
  <c r="BM108" i="1"/>
  <c r="Y108" i="1"/>
  <c r="BP108" i="1" s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P98" i="1"/>
  <c r="BO97" i="1"/>
  <c r="BM97" i="1"/>
  <c r="Y97" i="1"/>
  <c r="BP97" i="1" s="1"/>
  <c r="BO96" i="1"/>
  <c r="BM96" i="1"/>
  <c r="Y96" i="1"/>
  <c r="BP96" i="1" s="1"/>
  <c r="P96" i="1"/>
  <c r="X94" i="1"/>
  <c r="X93" i="1"/>
  <c r="BO92" i="1"/>
  <c r="BM92" i="1"/>
  <c r="Y92" i="1"/>
  <c r="BP92" i="1" s="1"/>
  <c r="P92" i="1"/>
  <c r="BO91" i="1"/>
  <c r="BM91" i="1"/>
  <c r="Y91" i="1"/>
  <c r="P91" i="1"/>
  <c r="BO90" i="1"/>
  <c r="BM90" i="1"/>
  <c r="Y90" i="1"/>
  <c r="Y93" i="1" s="1"/>
  <c r="P90" i="1"/>
  <c r="X87" i="1"/>
  <c r="X86" i="1"/>
  <c r="BO85" i="1"/>
  <c r="BM85" i="1"/>
  <c r="Y85" i="1"/>
  <c r="BP85" i="1" s="1"/>
  <c r="P85" i="1"/>
  <c r="BO84" i="1"/>
  <c r="BM84" i="1"/>
  <c r="Y84" i="1"/>
  <c r="Y86" i="1" s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O77" i="1"/>
  <c r="BM77" i="1"/>
  <c r="Y77" i="1"/>
  <c r="BP77" i="1" s="1"/>
  <c r="P77" i="1"/>
  <c r="BO76" i="1"/>
  <c r="BM76" i="1"/>
  <c r="Y76" i="1"/>
  <c r="P76" i="1"/>
  <c r="BO75" i="1"/>
  <c r="BM75" i="1"/>
  <c r="Y75" i="1"/>
  <c r="BP75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P70" i="1"/>
  <c r="BO69" i="1"/>
  <c r="BM69" i="1"/>
  <c r="Y69" i="1"/>
  <c r="Y73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7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2" i="1" s="1"/>
  <c r="P26" i="1"/>
  <c r="X24" i="1"/>
  <c r="X536" i="1" s="1"/>
  <c r="X23" i="1"/>
  <c r="BO22" i="1"/>
  <c r="BM22" i="1"/>
  <c r="Y22" i="1"/>
  <c r="Y23" i="1" s="1"/>
  <c r="H10" i="1"/>
  <c r="A9" i="1"/>
  <c r="A10" i="1" s="1"/>
  <c r="D7" i="1"/>
  <c r="Q6" i="1"/>
  <c r="P2" i="1"/>
  <c r="BP110" i="1" l="1"/>
  <c r="BN110" i="1"/>
  <c r="Z110" i="1"/>
  <c r="BP147" i="1"/>
  <c r="BN147" i="1"/>
  <c r="Z147" i="1"/>
  <c r="BP203" i="1"/>
  <c r="BN203" i="1"/>
  <c r="Z203" i="1"/>
  <c r="BP221" i="1"/>
  <c r="BN221" i="1"/>
  <c r="Z221" i="1"/>
  <c r="BP253" i="1"/>
  <c r="BN253" i="1"/>
  <c r="Z253" i="1"/>
  <c r="BP300" i="1"/>
  <c r="BN300" i="1"/>
  <c r="Z300" i="1"/>
  <c r="BP335" i="1"/>
  <c r="BN335" i="1"/>
  <c r="Z335" i="1"/>
  <c r="BP341" i="1"/>
  <c r="BN341" i="1"/>
  <c r="Z341" i="1"/>
  <c r="BP370" i="1"/>
  <c r="BN370" i="1"/>
  <c r="Z370" i="1"/>
  <c r="BP417" i="1"/>
  <c r="BN417" i="1"/>
  <c r="Z417" i="1"/>
  <c r="BP458" i="1"/>
  <c r="BN458" i="1"/>
  <c r="Z458" i="1"/>
  <c r="BP481" i="1"/>
  <c r="BN481" i="1"/>
  <c r="Z481" i="1"/>
  <c r="BP516" i="1"/>
  <c r="BN516" i="1"/>
  <c r="Z516" i="1"/>
  <c r="Z28" i="1"/>
  <c r="BN28" i="1"/>
  <c r="Z48" i="1"/>
  <c r="Z49" i="1" s="1"/>
  <c r="BN48" i="1"/>
  <c r="BP48" i="1"/>
  <c r="Y49" i="1"/>
  <c r="Z53" i="1"/>
  <c r="BN53" i="1"/>
  <c r="Z65" i="1"/>
  <c r="BN65" i="1"/>
  <c r="Z75" i="1"/>
  <c r="BN75" i="1"/>
  <c r="Z90" i="1"/>
  <c r="BN90" i="1"/>
  <c r="BP90" i="1"/>
  <c r="Z99" i="1"/>
  <c r="BN99" i="1"/>
  <c r="BP126" i="1"/>
  <c r="BN126" i="1"/>
  <c r="Z126" i="1"/>
  <c r="BP176" i="1"/>
  <c r="BN176" i="1"/>
  <c r="Z176" i="1"/>
  <c r="BP213" i="1"/>
  <c r="BN213" i="1"/>
  <c r="Z213" i="1"/>
  <c r="BP233" i="1"/>
  <c r="BN233" i="1"/>
  <c r="Z233" i="1"/>
  <c r="BP264" i="1"/>
  <c r="BN264" i="1"/>
  <c r="Z264" i="1"/>
  <c r="BP319" i="1"/>
  <c r="BN319" i="1"/>
  <c r="Z319" i="1"/>
  <c r="BP340" i="1"/>
  <c r="BN340" i="1"/>
  <c r="Z340" i="1"/>
  <c r="BP360" i="1"/>
  <c r="BN360" i="1"/>
  <c r="Z360" i="1"/>
  <c r="Y388" i="1"/>
  <c r="Y387" i="1"/>
  <c r="BP386" i="1"/>
  <c r="BN386" i="1"/>
  <c r="Z386" i="1"/>
  <c r="Z387" i="1" s="1"/>
  <c r="BP391" i="1"/>
  <c r="BN391" i="1"/>
  <c r="Z391" i="1"/>
  <c r="BP427" i="1"/>
  <c r="BN427" i="1"/>
  <c r="Z427" i="1"/>
  <c r="BP466" i="1"/>
  <c r="BN466" i="1"/>
  <c r="Z466" i="1"/>
  <c r="BP467" i="1"/>
  <c r="BN467" i="1"/>
  <c r="Z467" i="1"/>
  <c r="Y518" i="1"/>
  <c r="Y517" i="1"/>
  <c r="BP515" i="1"/>
  <c r="BN515" i="1"/>
  <c r="Z515" i="1"/>
  <c r="Z517" i="1" s="1"/>
  <c r="Y150" i="1"/>
  <c r="Y324" i="1"/>
  <c r="Y344" i="1"/>
  <c r="Y72" i="1"/>
  <c r="BP174" i="1"/>
  <c r="BN174" i="1"/>
  <c r="Z174" i="1"/>
  <c r="Y199" i="1"/>
  <c r="BP197" i="1"/>
  <c r="BN197" i="1"/>
  <c r="Z197" i="1"/>
  <c r="BP209" i="1"/>
  <c r="BN209" i="1"/>
  <c r="Z209" i="1"/>
  <c r="BP219" i="1"/>
  <c r="BN219" i="1"/>
  <c r="Z219" i="1"/>
  <c r="BP231" i="1"/>
  <c r="BN231" i="1"/>
  <c r="Z231" i="1"/>
  <c r="BP243" i="1"/>
  <c r="BN243" i="1"/>
  <c r="Z243" i="1"/>
  <c r="Y249" i="1"/>
  <c r="Y248" i="1"/>
  <c r="BP247" i="1"/>
  <c r="BN247" i="1"/>
  <c r="Z247" i="1"/>
  <c r="Z248" i="1" s="1"/>
  <c r="Y256" i="1"/>
  <c r="BP251" i="1"/>
  <c r="BN251" i="1"/>
  <c r="Z251" i="1"/>
  <c r="BP262" i="1"/>
  <c r="BN262" i="1"/>
  <c r="Z262" i="1"/>
  <c r="BP279" i="1"/>
  <c r="BN279" i="1"/>
  <c r="Z279" i="1"/>
  <c r="BP315" i="1"/>
  <c r="BN315" i="1"/>
  <c r="Z315" i="1"/>
  <c r="BP329" i="1"/>
  <c r="BN329" i="1"/>
  <c r="Z329" i="1"/>
  <c r="U546" i="1"/>
  <c r="Y355" i="1"/>
  <c r="BP354" i="1"/>
  <c r="BN354" i="1"/>
  <c r="Z354" i="1"/>
  <c r="Z355" i="1" s="1"/>
  <c r="Y362" i="1"/>
  <c r="BP358" i="1"/>
  <c r="BN358" i="1"/>
  <c r="Z358" i="1"/>
  <c r="Y361" i="1"/>
  <c r="Z22" i="1"/>
  <c r="Z23" i="1" s="1"/>
  <c r="BN22" i="1"/>
  <c r="BP22" i="1"/>
  <c r="Z26" i="1"/>
  <c r="BN26" i="1"/>
  <c r="BP26" i="1"/>
  <c r="Y33" i="1"/>
  <c r="Z30" i="1"/>
  <c r="BN30" i="1"/>
  <c r="C546" i="1"/>
  <c r="Z44" i="1"/>
  <c r="BN44" i="1"/>
  <c r="Z55" i="1"/>
  <c r="BN55" i="1"/>
  <c r="Z63" i="1"/>
  <c r="BN63" i="1"/>
  <c r="Z69" i="1"/>
  <c r="BN69" i="1"/>
  <c r="BP69" i="1"/>
  <c r="Z77" i="1"/>
  <c r="BN77" i="1"/>
  <c r="Z85" i="1"/>
  <c r="BN85" i="1"/>
  <c r="Z92" i="1"/>
  <c r="BN92" i="1"/>
  <c r="Z96" i="1"/>
  <c r="BN96" i="1"/>
  <c r="Z97" i="1"/>
  <c r="BN97" i="1"/>
  <c r="Z101" i="1"/>
  <c r="BN101" i="1"/>
  <c r="Z108" i="1"/>
  <c r="BN108" i="1"/>
  <c r="Y113" i="1"/>
  <c r="Z116" i="1"/>
  <c r="BN116" i="1"/>
  <c r="Y129" i="1"/>
  <c r="Z124" i="1"/>
  <c r="BN124" i="1"/>
  <c r="Z132" i="1"/>
  <c r="BN132" i="1"/>
  <c r="Z143" i="1"/>
  <c r="BN143" i="1"/>
  <c r="Y149" i="1"/>
  <c r="Z158" i="1"/>
  <c r="BN158" i="1"/>
  <c r="I546" i="1"/>
  <c r="Y179" i="1"/>
  <c r="BP182" i="1"/>
  <c r="BN182" i="1"/>
  <c r="Z182" i="1"/>
  <c r="BP205" i="1"/>
  <c r="BN205" i="1"/>
  <c r="Z205" i="1"/>
  <c r="Y222" i="1"/>
  <c r="BP215" i="1"/>
  <c r="BN215" i="1"/>
  <c r="Z215" i="1"/>
  <c r="Y228" i="1"/>
  <c r="BP225" i="1"/>
  <c r="BN225" i="1"/>
  <c r="Z225" i="1"/>
  <c r="Z227" i="1" s="1"/>
  <c r="BP235" i="1"/>
  <c r="BN235" i="1"/>
  <c r="Z235" i="1"/>
  <c r="BP255" i="1"/>
  <c r="BN255" i="1"/>
  <c r="Z255" i="1"/>
  <c r="M546" i="1"/>
  <c r="BP271" i="1"/>
  <c r="BN271" i="1"/>
  <c r="Z271" i="1"/>
  <c r="S546" i="1"/>
  <c r="Y306" i="1"/>
  <c r="BP305" i="1"/>
  <c r="BN305" i="1"/>
  <c r="Z305" i="1"/>
  <c r="Z306" i="1" s="1"/>
  <c r="BN310" i="1"/>
  <c r="Z310" i="1"/>
  <c r="BP311" i="1"/>
  <c r="BN311" i="1"/>
  <c r="Z311" i="1"/>
  <c r="BP321" i="1"/>
  <c r="BN321" i="1"/>
  <c r="Z321" i="1"/>
  <c r="BP343" i="1"/>
  <c r="BN343" i="1"/>
  <c r="Z343" i="1"/>
  <c r="BP372" i="1"/>
  <c r="BN372" i="1"/>
  <c r="Z372" i="1"/>
  <c r="BP393" i="1"/>
  <c r="BN393" i="1"/>
  <c r="Z393" i="1"/>
  <c r="BP419" i="1"/>
  <c r="BN419" i="1"/>
  <c r="Z419" i="1"/>
  <c r="BP434" i="1"/>
  <c r="BN434" i="1"/>
  <c r="Z434" i="1"/>
  <c r="BP460" i="1"/>
  <c r="BN460" i="1"/>
  <c r="Z460" i="1"/>
  <c r="BP469" i="1"/>
  <c r="BN469" i="1"/>
  <c r="Z469" i="1"/>
  <c r="BP483" i="1"/>
  <c r="BN483" i="1"/>
  <c r="Z483" i="1"/>
  <c r="Y506" i="1"/>
  <c r="Y505" i="1"/>
  <c r="BP502" i="1"/>
  <c r="BN502" i="1"/>
  <c r="Z502" i="1"/>
  <c r="BP504" i="1"/>
  <c r="BN504" i="1"/>
  <c r="Z504" i="1"/>
  <c r="Y530" i="1"/>
  <c r="Y529" i="1"/>
  <c r="BP525" i="1"/>
  <c r="BN525" i="1"/>
  <c r="Z525" i="1"/>
  <c r="BP527" i="1"/>
  <c r="BN527" i="1"/>
  <c r="Z527" i="1"/>
  <c r="J546" i="1"/>
  <c r="Y200" i="1"/>
  <c r="Y210" i="1"/>
  <c r="Y223" i="1"/>
  <c r="Y345" i="1"/>
  <c r="Y351" i="1"/>
  <c r="BP347" i="1"/>
  <c r="BP368" i="1"/>
  <c r="BN368" i="1"/>
  <c r="Z368" i="1"/>
  <c r="BP382" i="1"/>
  <c r="BN382" i="1"/>
  <c r="Z382" i="1"/>
  <c r="BP415" i="1"/>
  <c r="BN415" i="1"/>
  <c r="Z415" i="1"/>
  <c r="BP423" i="1"/>
  <c r="BN423" i="1"/>
  <c r="Z423" i="1"/>
  <c r="BP440" i="1"/>
  <c r="BN440" i="1"/>
  <c r="Z440" i="1"/>
  <c r="BP464" i="1"/>
  <c r="BN464" i="1"/>
  <c r="Z464" i="1"/>
  <c r="BP475" i="1"/>
  <c r="BN475" i="1"/>
  <c r="Z475" i="1"/>
  <c r="BP479" i="1"/>
  <c r="BN479" i="1"/>
  <c r="Z479" i="1"/>
  <c r="BP491" i="1"/>
  <c r="BN491" i="1"/>
  <c r="Z491" i="1"/>
  <c r="BP503" i="1"/>
  <c r="BN503" i="1"/>
  <c r="Z503" i="1"/>
  <c r="BP526" i="1"/>
  <c r="BN526" i="1"/>
  <c r="Z526" i="1"/>
  <c r="BP528" i="1"/>
  <c r="BN528" i="1"/>
  <c r="Z528" i="1"/>
  <c r="Y378" i="1"/>
  <c r="Y395" i="1"/>
  <c r="Y406" i="1"/>
  <c r="Y442" i="1"/>
  <c r="Y477" i="1"/>
  <c r="Y476" i="1"/>
  <c r="F9" i="1"/>
  <c r="J9" i="1"/>
  <c r="F10" i="1"/>
  <c r="B546" i="1"/>
  <c r="X537" i="1"/>
  <c r="X538" i="1"/>
  <c r="X540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6" i="1"/>
  <c r="D546" i="1"/>
  <c r="Z54" i="1"/>
  <c r="BN54" i="1"/>
  <c r="Z56" i="1"/>
  <c r="BN56" i="1"/>
  <c r="Z58" i="1"/>
  <c r="BN58" i="1"/>
  <c r="Y59" i="1"/>
  <c r="Z62" i="1"/>
  <c r="BN62" i="1"/>
  <c r="BP62" i="1"/>
  <c r="Z64" i="1"/>
  <c r="BN64" i="1"/>
  <c r="BP70" i="1"/>
  <c r="BN70" i="1"/>
  <c r="Z70" i="1"/>
  <c r="Z72" i="1" s="1"/>
  <c r="Y81" i="1"/>
  <c r="BP78" i="1"/>
  <c r="BN78" i="1"/>
  <c r="Z78" i="1"/>
  <c r="BP91" i="1"/>
  <c r="BN91" i="1"/>
  <c r="Z91" i="1"/>
  <c r="Z93" i="1" s="1"/>
  <c r="Y105" i="1"/>
  <c r="H9" i="1"/>
  <c r="Y45" i="1"/>
  <c r="Y60" i="1"/>
  <c r="Y66" i="1"/>
  <c r="BP76" i="1"/>
  <c r="BN76" i="1"/>
  <c r="Z76" i="1"/>
  <c r="BP80" i="1"/>
  <c r="BN80" i="1"/>
  <c r="Z80" i="1"/>
  <c r="Y82" i="1"/>
  <c r="Y87" i="1"/>
  <c r="BP84" i="1"/>
  <c r="BN84" i="1"/>
  <c r="Z84" i="1"/>
  <c r="Z86" i="1" s="1"/>
  <c r="Y104" i="1"/>
  <c r="BP98" i="1"/>
  <c r="BN98" i="1"/>
  <c r="Z98" i="1"/>
  <c r="Z104" i="1" s="1"/>
  <c r="E546" i="1"/>
  <c r="Y94" i="1"/>
  <c r="Z100" i="1"/>
  <c r="BN100" i="1"/>
  <c r="Z102" i="1"/>
  <c r="BN102" i="1"/>
  <c r="F546" i="1"/>
  <c r="Z109" i="1"/>
  <c r="Z112" i="1" s="1"/>
  <c r="BN109" i="1"/>
  <c r="BP109" i="1"/>
  <c r="Z111" i="1"/>
  <c r="BN111" i="1"/>
  <c r="Y112" i="1"/>
  <c r="Z115" i="1"/>
  <c r="Z118" i="1" s="1"/>
  <c r="BN115" i="1"/>
  <c r="BP115" i="1"/>
  <c r="Z117" i="1"/>
  <c r="BN117" i="1"/>
  <c r="Y118" i="1"/>
  <c r="Z121" i="1"/>
  <c r="Z128" i="1" s="1"/>
  <c r="BN121" i="1"/>
  <c r="BP121" i="1"/>
  <c r="Z123" i="1"/>
  <c r="BN123" i="1"/>
  <c r="Z125" i="1"/>
  <c r="BN125" i="1"/>
  <c r="Z127" i="1"/>
  <c r="BN127" i="1"/>
  <c r="Y128" i="1"/>
  <c r="Z131" i="1"/>
  <c r="Z133" i="1" s="1"/>
  <c r="BN131" i="1"/>
  <c r="BP131" i="1"/>
  <c r="Y134" i="1"/>
  <c r="G546" i="1"/>
  <c r="Z138" i="1"/>
  <c r="Z139" i="1" s="1"/>
  <c r="BN138" i="1"/>
  <c r="BP138" i="1"/>
  <c r="Y139" i="1"/>
  <c r="Z142" i="1"/>
  <c r="BN142" i="1"/>
  <c r="BP142" i="1"/>
  <c r="Y145" i="1"/>
  <c r="Z148" i="1"/>
  <c r="BN148" i="1"/>
  <c r="BP148" i="1"/>
  <c r="Z153" i="1"/>
  <c r="Z154" i="1" s="1"/>
  <c r="BN153" i="1"/>
  <c r="BP153" i="1"/>
  <c r="Y154" i="1"/>
  <c r="Z157" i="1"/>
  <c r="Z160" i="1" s="1"/>
  <c r="BN157" i="1"/>
  <c r="BP157" i="1"/>
  <c r="Z159" i="1"/>
  <c r="BN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Z181" i="1"/>
  <c r="Z184" i="1" s="1"/>
  <c r="BN181" i="1"/>
  <c r="BP181" i="1"/>
  <c r="Z183" i="1"/>
  <c r="BN183" i="1"/>
  <c r="Y184" i="1"/>
  <c r="Z187" i="1"/>
  <c r="Z188" i="1" s="1"/>
  <c r="BN187" i="1"/>
  <c r="BP187" i="1"/>
  <c r="Y188" i="1"/>
  <c r="Z192" i="1"/>
  <c r="Z194" i="1" s="1"/>
  <c r="BN192" i="1"/>
  <c r="BP192" i="1"/>
  <c r="Y195" i="1"/>
  <c r="Z198" i="1"/>
  <c r="Z199" i="1" s="1"/>
  <c r="BN198" i="1"/>
  <c r="BP198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BP214" i="1"/>
  <c r="Z216" i="1"/>
  <c r="BN216" i="1"/>
  <c r="Z218" i="1"/>
  <c r="BN218" i="1"/>
  <c r="Z220" i="1"/>
  <c r="BN220" i="1"/>
  <c r="Y227" i="1"/>
  <c r="BP238" i="1"/>
  <c r="BN238" i="1"/>
  <c r="Y155" i="1"/>
  <c r="Y167" i="1"/>
  <c r="Y194" i="1"/>
  <c r="K546" i="1"/>
  <c r="Y239" i="1"/>
  <c r="Z232" i="1"/>
  <c r="BN232" i="1"/>
  <c r="Z234" i="1"/>
  <c r="BN234" i="1"/>
  <c r="Z236" i="1"/>
  <c r="BN236" i="1"/>
  <c r="Z238" i="1"/>
  <c r="Y240" i="1"/>
  <c r="Y245" i="1"/>
  <c r="BP242" i="1"/>
  <c r="BN242" i="1"/>
  <c r="Z242" i="1"/>
  <c r="Z252" i="1"/>
  <c r="BN252" i="1"/>
  <c r="Z254" i="1"/>
  <c r="BN254" i="1"/>
  <c r="Y257" i="1"/>
  <c r="L546" i="1"/>
  <c r="Z261" i="1"/>
  <c r="BN261" i="1"/>
  <c r="Z263" i="1"/>
  <c r="BN263" i="1"/>
  <c r="Z265" i="1"/>
  <c r="BN265" i="1"/>
  <c r="Y266" i="1"/>
  <c r="Z270" i="1"/>
  <c r="BN270" i="1"/>
  <c r="BP270" i="1"/>
  <c r="Z272" i="1"/>
  <c r="BN272" i="1"/>
  <c r="Z273" i="1"/>
  <c r="BN273" i="1"/>
  <c r="Y274" i="1"/>
  <c r="Z278" i="1"/>
  <c r="BN278" i="1"/>
  <c r="BP278" i="1"/>
  <c r="Z280" i="1"/>
  <c r="BN280" i="1"/>
  <c r="Y281" i="1"/>
  <c r="Z285" i="1"/>
  <c r="Z286" i="1" s="1"/>
  <c r="BN285" i="1"/>
  <c r="BP285" i="1"/>
  <c r="Y286" i="1"/>
  <c r="Z289" i="1"/>
  <c r="Z290" i="1" s="1"/>
  <c r="BN289" i="1"/>
  <c r="BP289" i="1"/>
  <c r="Y290" i="1"/>
  <c r="Z294" i="1"/>
  <c r="Z295" i="1" s="1"/>
  <c r="BN294" i="1"/>
  <c r="BP294" i="1"/>
  <c r="Y295" i="1"/>
  <c r="Z299" i="1"/>
  <c r="BN299" i="1"/>
  <c r="BP299" i="1"/>
  <c r="Y302" i="1"/>
  <c r="Y307" i="1"/>
  <c r="T546" i="1"/>
  <c r="Y317" i="1"/>
  <c r="BP310" i="1"/>
  <c r="BP314" i="1"/>
  <c r="BN314" i="1"/>
  <c r="Z314" i="1"/>
  <c r="Y323" i="1"/>
  <c r="BP322" i="1"/>
  <c r="BN322" i="1"/>
  <c r="Z322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BP348" i="1"/>
  <c r="BN348" i="1"/>
  <c r="Z348" i="1"/>
  <c r="Z350" i="1" s="1"/>
  <c r="BP367" i="1"/>
  <c r="BN367" i="1"/>
  <c r="Z367" i="1"/>
  <c r="BP371" i="1"/>
  <c r="BN371" i="1"/>
  <c r="Z371" i="1"/>
  <c r="BP392" i="1"/>
  <c r="BN392" i="1"/>
  <c r="Z392" i="1"/>
  <c r="BP404" i="1"/>
  <c r="BN404" i="1"/>
  <c r="Z404" i="1"/>
  <c r="Y409" i="1"/>
  <c r="BP408" i="1"/>
  <c r="BN408" i="1"/>
  <c r="Z408" i="1"/>
  <c r="Z409" i="1" s="1"/>
  <c r="Y410" i="1"/>
  <c r="X546" i="1"/>
  <c r="Y425" i="1"/>
  <c r="BP414" i="1"/>
  <c r="BN414" i="1"/>
  <c r="Z414" i="1"/>
  <c r="BP418" i="1"/>
  <c r="BN418" i="1"/>
  <c r="Z418" i="1"/>
  <c r="BP422" i="1"/>
  <c r="BN422" i="1"/>
  <c r="Z422" i="1"/>
  <c r="Y429" i="1"/>
  <c r="BP439" i="1"/>
  <c r="BN439" i="1"/>
  <c r="Z439" i="1"/>
  <c r="Y267" i="1"/>
  <c r="Y275" i="1"/>
  <c r="Y282" i="1"/>
  <c r="Y287" i="1"/>
  <c r="Y296" i="1"/>
  <c r="Y301" i="1"/>
  <c r="BP312" i="1"/>
  <c r="BN312" i="1"/>
  <c r="Z312" i="1"/>
  <c r="Y316" i="1"/>
  <c r="BP320" i="1"/>
  <c r="BN320" i="1"/>
  <c r="Z320" i="1"/>
  <c r="BP328" i="1"/>
  <c r="BN328" i="1"/>
  <c r="Z328" i="1"/>
  <c r="BP336" i="1"/>
  <c r="BN336" i="1"/>
  <c r="Z336" i="1"/>
  <c r="Y338" i="1"/>
  <c r="BP342" i="1"/>
  <c r="BN342" i="1"/>
  <c r="Z342" i="1"/>
  <c r="Y350" i="1"/>
  <c r="BP359" i="1"/>
  <c r="BN359" i="1"/>
  <c r="Z359" i="1"/>
  <c r="Z361" i="1" s="1"/>
  <c r="BP369" i="1"/>
  <c r="BN369" i="1"/>
  <c r="Z369" i="1"/>
  <c r="Y373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Y396" i="1"/>
  <c r="Y399" i="1"/>
  <c r="BP398" i="1"/>
  <c r="BN398" i="1"/>
  <c r="Z398" i="1"/>
  <c r="Z399" i="1" s="1"/>
  <c r="Y400" i="1"/>
  <c r="Y405" i="1"/>
  <c r="BP402" i="1"/>
  <c r="BN402" i="1"/>
  <c r="Z402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546" i="1"/>
  <c r="Y436" i="1"/>
  <c r="BP433" i="1"/>
  <c r="BN433" i="1"/>
  <c r="Z433" i="1"/>
  <c r="BP441" i="1"/>
  <c r="BN441" i="1"/>
  <c r="Z441" i="1"/>
  <c r="Y443" i="1"/>
  <c r="Z546" i="1"/>
  <c r="Y447" i="1"/>
  <c r="BP446" i="1"/>
  <c r="BN446" i="1"/>
  <c r="Z446" i="1"/>
  <c r="Z447" i="1" s="1"/>
  <c r="Y448" i="1"/>
  <c r="Y453" i="1"/>
  <c r="AB546" i="1"/>
  <c r="Y471" i="1"/>
  <c r="BP468" i="1"/>
  <c r="BN468" i="1"/>
  <c r="Z468" i="1"/>
  <c r="BP480" i="1"/>
  <c r="BN480" i="1"/>
  <c r="Z480" i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Y356" i="1"/>
  <c r="V546" i="1"/>
  <c r="Y374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BP509" i="1"/>
  <c r="BN509" i="1"/>
  <c r="Z509" i="1"/>
  <c r="BP511" i="1"/>
  <c r="BN511" i="1"/>
  <c r="Z511" i="1"/>
  <c r="Y513" i="1"/>
  <c r="Y522" i="1"/>
  <c r="BP520" i="1"/>
  <c r="BN520" i="1"/>
  <c r="Z520" i="1"/>
  <c r="AC546" i="1"/>
  <c r="Z442" i="1" l="1"/>
  <c r="Z522" i="1"/>
  <c r="Z435" i="1"/>
  <c r="Z405" i="1"/>
  <c r="Z344" i="1"/>
  <c r="Z301" i="1"/>
  <c r="Z149" i="1"/>
  <c r="Z144" i="1"/>
  <c r="Z316" i="1"/>
  <c r="Z266" i="1"/>
  <c r="Z256" i="1"/>
  <c r="Z239" i="1"/>
  <c r="Z222" i="1"/>
  <c r="Z81" i="1"/>
  <c r="Z59" i="1"/>
  <c r="Z470" i="1"/>
  <c r="Z487" i="1"/>
  <c r="Z395" i="1"/>
  <c r="Z373" i="1"/>
  <c r="Z337" i="1"/>
  <c r="Z323" i="1"/>
  <c r="Z281" i="1"/>
  <c r="Z274" i="1"/>
  <c r="Z244" i="1"/>
  <c r="Y538" i="1"/>
  <c r="Y540" i="1"/>
  <c r="Z66" i="1"/>
  <c r="Z45" i="1"/>
  <c r="Z32" i="1"/>
  <c r="Y537" i="1"/>
  <c r="Y539" i="1" s="1"/>
  <c r="Z529" i="1"/>
  <c r="Z505" i="1"/>
  <c r="Z512" i="1"/>
  <c r="Z331" i="1"/>
  <c r="Y536" i="1"/>
  <c r="Z493" i="1"/>
  <c r="Z424" i="1"/>
  <c r="Z210" i="1"/>
  <c r="X539" i="1"/>
  <c r="Z541" i="1" l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<sst xmlns="http://schemas.openxmlformats.org/spreadsheetml/2006/main" count="2388" uniqueCount="853">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</sst>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96" sqref="AA96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45808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14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Суббота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4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0.45833333333333331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hidden="1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0</v>
      </c>
      <c r="Y41" s="59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hidden="1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0</v>
      </c>
      <c r="Y45" s="593">
        <f>IFERROR(Y41/H41,"0")+IFERROR(Y42/H42,"0")+IFERROR(Y43/H43,"0")+IFERROR(Y44/H44,"0")</f>
        <v>0</v>
      </c>
      <c r="Z45" s="593">
        <f>IFERROR(IF(Z41="",0,Z41),"0")+IFERROR(IF(Z42="",0,Z42),"0")+IFERROR(IF(Z43="",0,Z43),"0")+IFERROR(IF(Z44="",0,Z44),"0")</f>
        <v>0</v>
      </c>
      <c r="AA45" s="594"/>
      <c r="AB45" s="594"/>
      <c r="AC45" s="594"/>
    </row>
    <row r="46" spans="1:68" hidden="1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0</v>
      </c>
      <c r="Y46" s="593">
        <f>IFERROR(SUM(Y41:Y44),"0")</f>
        <v>0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hidden="1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0</v>
      </c>
      <c r="Y53" s="592">
        <f t="shared" ref="Y53:Y58" si="6">IFERROR(IF(X53="",0,CEILING((X53/$H53),1)*$H53),"")</f>
        <v>0</v>
      </c>
      <c r="Z53" s="36" t="str">
        <f>IFERROR(IF(Y53=0,"",ROUNDUP(Y53/H53,0)*0.01898),"")</f>
        <v/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0</v>
      </c>
      <c r="BN53" s="64">
        <f t="shared" ref="BN53:BN58" si="8">IFERROR(Y53*I53/H53,"0")</f>
        <v>0</v>
      </c>
      <c r="BO53" s="64">
        <f t="shared" ref="BO53:BO58" si="9">IFERROR(1/J53*(X53/H53),"0")</f>
        <v>0</v>
      </c>
      <c r="BP53" s="64">
        <f t="shared" ref="BP53:BP58" si="10">IFERROR(1/J53*(Y53/H53),"0")</f>
        <v>0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0</v>
      </c>
      <c r="Y54" s="592">
        <f t="shared" si="6"/>
        <v>0</v>
      </c>
      <c r="Z54" s="36" t="str">
        <f>IFERROR(IF(Y54=0,"",ROUNDUP(Y54/H54,0)*0.01898),"")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hidden="1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hidden="1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0</v>
      </c>
      <c r="Y59" s="593">
        <f>IFERROR(Y53/H53,"0")+IFERROR(Y54/H54,"0")+IFERROR(Y55/H55,"0")+IFERROR(Y56/H56,"0")+IFERROR(Y57/H57,"0")+IFERROR(Y58/H58,"0")</f>
        <v>0</v>
      </c>
      <c r="Z59" s="593">
        <f>IFERROR(IF(Z53="",0,Z53),"0")+IFERROR(IF(Z54="",0,Z54),"0")+IFERROR(IF(Z55="",0,Z55),"0")+IFERROR(IF(Z56="",0,Z56),"0")+IFERROR(IF(Z57="",0,Z57),"0")+IFERROR(IF(Z58="",0,Z58),"0")</f>
        <v>0</v>
      </c>
      <c r="AA59" s="594"/>
      <c r="AB59" s="594"/>
      <c r="AC59" s="594"/>
    </row>
    <row r="60" spans="1:68" hidden="1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0</v>
      </c>
      <c r="Y60" s="593">
        <f>IFERROR(SUM(Y53:Y58),"0")</f>
        <v>0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hidden="1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0</v>
      </c>
      <c r="Y62" s="592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0</v>
      </c>
      <c r="Y66" s="593">
        <f>IFERROR(Y62/H62,"0")+IFERROR(Y63/H63,"0")+IFERROR(Y64/H64,"0")+IFERROR(Y65/H65,"0")</f>
        <v>0</v>
      </c>
      <c r="Z66" s="593">
        <f>IFERROR(IF(Z62="",0,Z62),"0")+IFERROR(IF(Z63="",0,Z63),"0")+IFERROR(IF(Z64="",0,Z64),"0")+IFERROR(IF(Z65="",0,Z65),"0")</f>
        <v>0</v>
      </c>
      <c r="AA66" s="594"/>
      <c r="AB66" s="594"/>
      <c r="AC66" s="594"/>
    </row>
    <row r="67" spans="1:68" hidden="1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0</v>
      </c>
      <c r="Y67" s="593">
        <f>IFERROR(SUM(Y62:Y65),"0")</f>
        <v>0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hidden="1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hidden="1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hidden="1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hidden="1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0</v>
      </c>
      <c r="Y84" s="592">
        <f>IFERROR(IF(X84="",0,CEILING((X84/$H84),1)*$H84),"")</f>
        <v>0</v>
      </c>
      <c r="Z84" s="36" t="str">
        <f>IFERROR(IF(Y84=0,"",ROUNDUP(Y84/H84,0)*0.01898),"")</f>
        <v/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t="27" hidden="1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hidden="1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0</v>
      </c>
      <c r="Y86" s="593">
        <f>IFERROR(Y84/H84,"0")+IFERROR(Y85/H85,"0")</f>
        <v>0</v>
      </c>
      <c r="Z86" s="593">
        <f>IFERROR(IF(Z84="",0,Z84),"0")+IFERROR(IF(Z85="",0,Z85),"0")</f>
        <v>0</v>
      </c>
      <c r="AA86" s="594"/>
      <c r="AB86" s="594"/>
      <c r="AC86" s="594"/>
    </row>
    <row r="87" spans="1:68" hidden="1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0</v>
      </c>
      <c r="Y87" s="593">
        <f>IFERROR(SUM(Y84:Y85),"0")</f>
        <v>0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hidden="1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hidden="1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hidden="1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hidden="1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100</v>
      </c>
      <c r="Y96" s="592">
        <f t="shared" ref="Y96:Y103" si="16">IFERROR(IF(X96="",0,CEILING((X96/$H96),1)*$H96),"")</f>
        <v>100.80000000000001</v>
      </c>
      <c r="Z96" s="36">
        <f>IFERROR(IF(Y96=0,"",ROUNDUP(Y96/H96,0)*0.01898),"")</f>
        <v>0.22776000000000002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106.17857142857143</v>
      </c>
      <c r="BN96" s="64">
        <f t="shared" ref="BN96:BN103" si="18">IFERROR(Y96*I96/H96,"0")</f>
        <v>107.02800000000001</v>
      </c>
      <c r="BO96" s="64">
        <f t="shared" ref="BO96:BO103" si="19">IFERROR(1/J96*(X96/H96),"0")</f>
        <v>0.18601190476190477</v>
      </c>
      <c r="BP96" s="64">
        <f t="shared" ref="BP96:BP103" si="20">IFERROR(1/J96*(Y96/H96),"0")</f>
        <v>0.1875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hidden="1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0</v>
      </c>
      <c r="Y101" s="592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hidden="1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11.904761904761905</v>
      </c>
      <c r="Y104" s="593">
        <f>IFERROR(Y96/H96,"0")+IFERROR(Y97/H97,"0")+IFERROR(Y98/H98,"0")+IFERROR(Y99/H99,"0")+IFERROR(Y100/H100,"0")+IFERROR(Y101/H101,"0")+IFERROR(Y102/H102,"0")+IFERROR(Y103/H103,"0")</f>
        <v>12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0.22776000000000002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100</v>
      </c>
      <c r="Y105" s="593">
        <f>IFERROR(SUM(Y96:Y103),"0")</f>
        <v>100.80000000000001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hidden="1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0</v>
      </c>
      <c r="Y108" s="59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hidden="1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idden="1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0</v>
      </c>
      <c r="Y112" s="593">
        <f>IFERROR(Y108/H108,"0")+IFERROR(Y109/H109,"0")+IFERROR(Y110/H110,"0")+IFERROR(Y111/H111,"0")</f>
        <v>0</v>
      </c>
      <c r="Z112" s="593">
        <f>IFERROR(IF(Z108="",0,Z108),"0")+IFERROR(IF(Z109="",0,Z109),"0")+IFERROR(IF(Z110="",0,Z110),"0")+IFERROR(IF(Z111="",0,Z111),"0")</f>
        <v>0</v>
      </c>
      <c r="AA112" s="594"/>
      <c r="AB112" s="594"/>
      <c r="AC112" s="594"/>
    </row>
    <row r="113" spans="1:68" hidden="1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0</v>
      </c>
      <c r="Y113" s="593">
        <f>IFERROR(SUM(Y108:Y111),"0")</f>
        <v>0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hidden="1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hidden="1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idden="1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hidden="1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100</v>
      </c>
      <c r="Y122" s="592">
        <f t="shared" si="21"/>
        <v>100.80000000000001</v>
      </c>
      <c r="Z122" s="36">
        <f>IFERROR(IF(Y122=0,"",ROUNDUP(Y122/H122,0)*0.01898),"")</f>
        <v>0.22776000000000002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106.10714285714286</v>
      </c>
      <c r="BN122" s="64">
        <f t="shared" si="23"/>
        <v>106.956</v>
      </c>
      <c r="BO122" s="64">
        <f t="shared" si="24"/>
        <v>0.18601190476190477</v>
      </c>
      <c r="BP122" s="64">
        <f t="shared" si="25"/>
        <v>0.1875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11.904761904761905</v>
      </c>
      <c r="Y128" s="593">
        <f>IFERROR(Y121/H121,"0")+IFERROR(Y122/H122,"0")+IFERROR(Y123/H123,"0")+IFERROR(Y124/H124,"0")+IFERROR(Y125/H125,"0")+IFERROR(Y126/H126,"0")+IFERROR(Y127/H127,"0")</f>
        <v>12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0.22776000000000002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100</v>
      </c>
      <c r="Y129" s="593">
        <f>IFERROR(SUM(Y121:Y127),"0")</f>
        <v>100.80000000000001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hidden="1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30</v>
      </c>
      <c r="Y170" s="592">
        <f t="shared" si="26"/>
        <v>33.6</v>
      </c>
      <c r="Z170" s="36">
        <f>IFERROR(IF(Y170=0,"",ROUNDUP(Y170/H170,0)*0.00902),"")</f>
        <v>7.2160000000000002E-2</v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31.928571428571427</v>
      </c>
      <c r="BN170" s="64">
        <f t="shared" si="28"/>
        <v>35.76</v>
      </c>
      <c r="BO170" s="64">
        <f t="shared" si="29"/>
        <v>5.4112554112554112E-2</v>
      </c>
      <c r="BP170" s="64">
        <f t="shared" si="30"/>
        <v>6.0606060606060608E-2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45</v>
      </c>
      <c r="Y171" s="592">
        <f t="shared" si="26"/>
        <v>46.2</v>
      </c>
      <c r="Z171" s="36">
        <f>IFERROR(IF(Y171=0,"",ROUNDUP(Y171/H171,0)*0.00902),"")</f>
        <v>9.9220000000000003E-2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47.25</v>
      </c>
      <c r="BN171" s="64">
        <f t="shared" si="28"/>
        <v>48.510000000000005</v>
      </c>
      <c r="BO171" s="64">
        <f t="shared" si="29"/>
        <v>8.1168831168831168E-2</v>
      </c>
      <c r="BP171" s="64">
        <f t="shared" si="30"/>
        <v>8.3333333333333343E-2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hidden="1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8.3999999999999986</v>
      </c>
      <c r="Y175" s="592">
        <f t="shared" si="26"/>
        <v>8.4</v>
      </c>
      <c r="Z175" s="36">
        <f>IFERROR(IF(Y175=0,"",ROUNDUP(Y175/H175,0)*0.00502),"")</f>
        <v>2.0080000000000001E-2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8.7999999999999989</v>
      </c>
      <c r="BN175" s="64">
        <f t="shared" si="28"/>
        <v>8.8000000000000007</v>
      </c>
      <c r="BO175" s="64">
        <f t="shared" si="29"/>
        <v>1.7094017094017092E-2</v>
      </c>
      <c r="BP175" s="64">
        <f t="shared" si="30"/>
        <v>1.7094017094017096E-2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21.857142857142854</v>
      </c>
      <c r="Y178" s="593">
        <f>IFERROR(Y169/H169,"0")+IFERROR(Y170/H170,"0")+IFERROR(Y171/H171,"0")+IFERROR(Y172/H172,"0")+IFERROR(Y173/H173,"0")+IFERROR(Y174/H174,"0")+IFERROR(Y175/H175,"0")+IFERROR(Y176/H176,"0")+IFERROR(Y177/H177,"0")</f>
        <v>23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0.19146000000000002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83.4</v>
      </c>
      <c r="Y179" s="593">
        <f>IFERROR(SUM(Y169:Y177),"0")</f>
        <v>88.200000000000017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hidden="1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hidden="1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hidden="1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200</v>
      </c>
      <c r="Y202" s="592">
        <f t="shared" ref="Y202:Y209" si="31">IFERROR(IF(X202="",0,CEILING((X202/$H202),1)*$H202),"")</f>
        <v>205.20000000000002</v>
      </c>
      <c r="Z202" s="36">
        <f>IFERROR(IF(Y202=0,"",ROUNDUP(Y202/H202,0)*0.00902),"")</f>
        <v>0.34276000000000001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207.77777777777777</v>
      </c>
      <c r="BN202" s="64">
        <f t="shared" ref="BN202:BN209" si="33">IFERROR(Y202*I202/H202,"0")</f>
        <v>213.18000000000004</v>
      </c>
      <c r="BO202" s="64">
        <f t="shared" ref="BO202:BO209" si="34">IFERROR(1/J202*(X202/H202),"0")</f>
        <v>0.28058361391694725</v>
      </c>
      <c r="BP202" s="64">
        <f t="shared" ref="BP202:BP209" si="35">IFERROR(1/J202*(Y202/H202),"0")</f>
        <v>0.2878787878787879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300</v>
      </c>
      <c r="Y203" s="592">
        <f t="shared" si="31"/>
        <v>302.40000000000003</v>
      </c>
      <c r="Z203" s="36">
        <f>IFERROR(IF(Y203=0,"",ROUNDUP(Y203/H203,0)*0.00902),"")</f>
        <v>0.50512000000000001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311.66666666666663</v>
      </c>
      <c r="BN203" s="64">
        <f t="shared" si="33"/>
        <v>314.16000000000003</v>
      </c>
      <c r="BO203" s="64">
        <f t="shared" si="34"/>
        <v>0.42087542087542085</v>
      </c>
      <c r="BP203" s="64">
        <f t="shared" si="35"/>
        <v>0.42424242424242425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150</v>
      </c>
      <c r="Y204" s="592">
        <f t="shared" si="31"/>
        <v>151.20000000000002</v>
      </c>
      <c r="Z204" s="36">
        <f>IFERROR(IF(Y204=0,"",ROUNDUP(Y204/H204,0)*0.00902),"")</f>
        <v>0.25256000000000001</v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155.83333333333331</v>
      </c>
      <c r="BN204" s="64">
        <f t="shared" si="33"/>
        <v>157.08000000000001</v>
      </c>
      <c r="BO204" s="64">
        <f t="shared" si="34"/>
        <v>0.21043771043771042</v>
      </c>
      <c r="BP204" s="64">
        <f t="shared" si="35"/>
        <v>0.21212121212121213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300</v>
      </c>
      <c r="Y205" s="592">
        <f t="shared" si="31"/>
        <v>302.40000000000003</v>
      </c>
      <c r="Z205" s="36">
        <f>IFERROR(IF(Y205=0,"",ROUNDUP(Y205/H205,0)*0.00902),"")</f>
        <v>0.50512000000000001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311.66666666666663</v>
      </c>
      <c r="BN205" s="64">
        <f t="shared" si="33"/>
        <v>314.16000000000003</v>
      </c>
      <c r="BO205" s="64">
        <f t="shared" si="34"/>
        <v>0.42087542087542085</v>
      </c>
      <c r="BP205" s="64">
        <f t="shared" si="35"/>
        <v>0.42424242424242425</v>
      </c>
    </row>
    <row r="206" spans="1:68" ht="27" hidden="1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hidden="1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hidden="1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175.9259259259259</v>
      </c>
      <c r="Y210" s="593">
        <f>IFERROR(Y202/H202,"0")+IFERROR(Y203/H203,"0")+IFERROR(Y204/H204,"0")+IFERROR(Y205/H205,"0")+IFERROR(Y206/H206,"0")+IFERROR(Y207/H207,"0")+IFERROR(Y208/H208,"0")+IFERROR(Y209/H209,"0")</f>
        <v>178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1.6055599999999999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950</v>
      </c>
      <c r="Y211" s="593">
        <f>IFERROR(SUM(Y202:Y209),"0")</f>
        <v>961.2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150</v>
      </c>
      <c r="Y213" s="592">
        <f t="shared" ref="Y213:Y221" si="36">IFERROR(IF(X213="",0,CEILING((X213/$H213),1)*$H213),"")</f>
        <v>153.9</v>
      </c>
      <c r="Z213" s="36">
        <f>IFERROR(IF(Y213=0,"",ROUNDUP(Y213/H213,0)*0.01898),"")</f>
        <v>0.36062</v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159.61111111111111</v>
      </c>
      <c r="BN213" s="64">
        <f t="shared" ref="BN213:BN221" si="38">IFERROR(Y213*I213/H213,"0")</f>
        <v>163.761</v>
      </c>
      <c r="BO213" s="64">
        <f t="shared" ref="BO213:BO221" si="39">IFERROR(1/J213*(X213/H213),"0")</f>
        <v>0.28935185185185186</v>
      </c>
      <c r="BP213" s="64">
        <f t="shared" ref="BP213:BP221" si="40">IFERROR(1/J213*(Y213/H213),"0")</f>
        <v>0.296875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50</v>
      </c>
      <c r="Y215" s="592">
        <f t="shared" si="36"/>
        <v>52.199999999999996</v>
      </c>
      <c r="Z215" s="36">
        <f>IFERROR(IF(Y215=0,"",ROUNDUP(Y215/H215,0)*0.01898),"")</f>
        <v>0.11388000000000001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52.982758620689658</v>
      </c>
      <c r="BN215" s="64">
        <f t="shared" si="38"/>
        <v>55.313999999999993</v>
      </c>
      <c r="BO215" s="64">
        <f t="shared" si="39"/>
        <v>8.9798850574712652E-2</v>
      </c>
      <c r="BP215" s="64">
        <f t="shared" si="40"/>
        <v>9.375E-2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328.8</v>
      </c>
      <c r="Y216" s="592">
        <f t="shared" si="36"/>
        <v>328.8</v>
      </c>
      <c r="Z216" s="36">
        <f t="shared" ref="Z216:Z221" si="41">IFERROR(IF(Y216=0,"",ROUNDUP(Y216/H216,0)*0.00651),"")</f>
        <v>0.89187000000000005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365.79</v>
      </c>
      <c r="BN216" s="64">
        <f t="shared" si="38"/>
        <v>365.79</v>
      </c>
      <c r="BO216" s="64">
        <f t="shared" si="39"/>
        <v>0.75274725274725285</v>
      </c>
      <c r="BP216" s="64">
        <f t="shared" si="40"/>
        <v>0.75274725274725285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240</v>
      </c>
      <c r="Y218" s="592">
        <f t="shared" si="36"/>
        <v>240</v>
      </c>
      <c r="Z218" s="36">
        <f t="shared" si="41"/>
        <v>0.65100000000000002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265.20000000000005</v>
      </c>
      <c r="BN218" s="64">
        <f t="shared" si="38"/>
        <v>265.20000000000005</v>
      </c>
      <c r="BO218" s="64">
        <f t="shared" si="39"/>
        <v>0.5494505494505495</v>
      </c>
      <c r="BP218" s="64">
        <f t="shared" si="40"/>
        <v>0.5494505494505495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240</v>
      </c>
      <c r="Y219" s="592">
        <f t="shared" si="36"/>
        <v>240</v>
      </c>
      <c r="Z219" s="36">
        <f t="shared" si="41"/>
        <v>0.65100000000000002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265.20000000000005</v>
      </c>
      <c r="BN219" s="64">
        <f t="shared" si="38"/>
        <v>265.20000000000005</v>
      </c>
      <c r="BO219" s="64">
        <f t="shared" si="39"/>
        <v>0.5494505494505495</v>
      </c>
      <c r="BP219" s="64">
        <f t="shared" si="40"/>
        <v>0.5494505494505495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240</v>
      </c>
      <c r="Y220" s="592">
        <f t="shared" si="36"/>
        <v>240</v>
      </c>
      <c r="Z220" s="36">
        <f t="shared" si="41"/>
        <v>0.65100000000000002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265.20000000000005</v>
      </c>
      <c r="BN220" s="64">
        <f t="shared" si="38"/>
        <v>265.20000000000005</v>
      </c>
      <c r="BO220" s="64">
        <f t="shared" si="39"/>
        <v>0.5494505494505495</v>
      </c>
      <c r="BP220" s="64">
        <f t="shared" si="40"/>
        <v>0.5494505494505495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288</v>
      </c>
      <c r="Y221" s="592">
        <f t="shared" si="36"/>
        <v>288</v>
      </c>
      <c r="Z221" s="36">
        <f t="shared" si="41"/>
        <v>0.78120000000000001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318.96000000000004</v>
      </c>
      <c r="BN221" s="64">
        <f t="shared" si="38"/>
        <v>318.96000000000004</v>
      </c>
      <c r="BO221" s="64">
        <f t="shared" si="39"/>
        <v>0.65934065934065944</v>
      </c>
      <c r="BP221" s="64">
        <f t="shared" si="40"/>
        <v>0.65934065934065944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581.2656449553001</v>
      </c>
      <c r="Y222" s="593">
        <f>IFERROR(Y213/H213,"0")+IFERROR(Y214/H214,"0")+IFERROR(Y215/H215,"0")+IFERROR(Y216/H216,"0")+IFERROR(Y217/H217,"0")+IFERROR(Y218/H218,"0")+IFERROR(Y219/H219,"0")+IFERROR(Y220/H220,"0")+IFERROR(Y221/H221,"0")</f>
        <v>582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4.1005700000000003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1536.8</v>
      </c>
      <c r="Y223" s="593">
        <f>IFERROR(SUM(Y213:Y221),"0")</f>
        <v>1542.9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24</v>
      </c>
      <c r="Y225" s="592">
        <f>IFERROR(IF(X225="",0,CEILING((X225/$H225),1)*$H225),"")</f>
        <v>24</v>
      </c>
      <c r="Z225" s="36">
        <f>IFERROR(IF(Y225=0,"",ROUNDUP(Y225/H225,0)*0.00651),"")</f>
        <v>6.5100000000000005E-2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26.520000000000003</v>
      </c>
      <c r="BN225" s="64">
        <f>IFERROR(Y225*I225/H225,"0")</f>
        <v>26.520000000000003</v>
      </c>
      <c r="BO225" s="64">
        <f>IFERROR(1/J225*(X225/H225),"0")</f>
        <v>5.4945054945054951E-2</v>
      </c>
      <c r="BP225" s="64">
        <f>IFERROR(1/J225*(Y225/H225),"0")</f>
        <v>5.4945054945054951E-2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28.8</v>
      </c>
      <c r="Y226" s="59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31.824000000000002</v>
      </c>
      <c r="BN226" s="64">
        <f>IFERROR(Y226*I226/H226,"0")</f>
        <v>31.824000000000002</v>
      </c>
      <c r="BO226" s="64">
        <f>IFERROR(1/J226*(X226/H226),"0")</f>
        <v>6.5934065934065936E-2</v>
      </c>
      <c r="BP226" s="64">
        <f>IFERROR(1/J226*(Y226/H226),"0")</f>
        <v>6.5934065934065936E-2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22</v>
      </c>
      <c r="Y227" s="593">
        <f>IFERROR(Y225/H225,"0")+IFERROR(Y226/H226,"0")</f>
        <v>22</v>
      </c>
      <c r="Z227" s="593">
        <f>IFERROR(IF(Z225="",0,Z225),"0")+IFERROR(IF(Z226="",0,Z226),"0")</f>
        <v>0.14322000000000001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52.8</v>
      </c>
      <c r="Y228" s="593">
        <f>IFERROR(SUM(Y225:Y226),"0")</f>
        <v>52.8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hidden="1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hidden="1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hidden="1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hidden="1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0</v>
      </c>
      <c r="Y279" s="592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hidden="1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0</v>
      </c>
      <c r="Y280" s="592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0</v>
      </c>
      <c r="Y281" s="593">
        <f>IFERROR(Y278/H278,"0")+IFERROR(Y279/H279,"0")+IFERROR(Y280/H280,"0")</f>
        <v>0</v>
      </c>
      <c r="Z281" s="593">
        <f>IFERROR(IF(Z278="",0,Z278),"0")+IFERROR(IF(Z279="",0,Z279),"0")+IFERROR(IF(Z280="",0,Z280),"0")</f>
        <v>0</v>
      </c>
      <c r="AA281" s="594"/>
      <c r="AB281" s="594"/>
      <c r="AC281" s="594"/>
    </row>
    <row r="282" spans="1:68" hidden="1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0</v>
      </c>
      <c r="Y282" s="593">
        <f>IFERROR(SUM(Y278:Y280),"0")</f>
        <v>0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hidden="1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300</v>
      </c>
      <c r="Y334" s="592">
        <f>IFERROR(IF(X334="",0,CEILING((X334/$H334),1)*$H334),"")</f>
        <v>302.40000000000003</v>
      </c>
      <c r="Z334" s="36">
        <f>IFERROR(IF(Y334=0,"",ROUNDUP(Y334/H334,0)*0.01898),"")</f>
        <v>0.68328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318.53571428571428</v>
      </c>
      <c r="BN334" s="64">
        <f>IFERROR(Y334*I334/H334,"0")</f>
        <v>321.084</v>
      </c>
      <c r="BO334" s="64">
        <f>IFERROR(1/J334*(X334/H334),"0")</f>
        <v>0.5580357142857143</v>
      </c>
      <c r="BP334" s="64">
        <f>IFERROR(1/J334*(Y334/H334),"0")</f>
        <v>0.5625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170</v>
      </c>
      <c r="Y335" s="592">
        <f>IFERROR(IF(X335="",0,CEILING((X335/$H335),1)*$H335),"")</f>
        <v>171.6</v>
      </c>
      <c r="Z335" s="36">
        <f>IFERROR(IF(Y335=0,"",ROUNDUP(Y335/H335,0)*0.01898),"")</f>
        <v>0.41755999999999999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181.3115384615385</v>
      </c>
      <c r="BN335" s="64">
        <f>IFERROR(Y335*I335/H335,"0")</f>
        <v>183.01800000000003</v>
      </c>
      <c r="BO335" s="64">
        <f>IFERROR(1/J335*(X335/H335),"0")</f>
        <v>0.34054487179487181</v>
      </c>
      <c r="BP335" s="64">
        <f>IFERROR(1/J335*(Y335/H335),"0")</f>
        <v>0.34375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15</v>
      </c>
      <c r="Y336" s="592">
        <f>IFERROR(IF(X336="",0,CEILING((X336/$H336),1)*$H336),"")</f>
        <v>16.8</v>
      </c>
      <c r="Z336" s="36">
        <f>IFERROR(IF(Y336=0,"",ROUNDUP(Y336/H336,0)*0.01898),"")</f>
        <v>3.7960000000000001E-2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15.926785714285714</v>
      </c>
      <c r="BN336" s="64">
        <f>IFERROR(Y336*I336/H336,"0")</f>
        <v>17.838000000000001</v>
      </c>
      <c r="BO336" s="64">
        <f>IFERROR(1/J336*(X336/H336),"0")</f>
        <v>2.7901785714285712E-2</v>
      </c>
      <c r="BP336" s="64">
        <f>IFERROR(1/J336*(Y336/H336),"0")</f>
        <v>3.125E-2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59.294871794871796</v>
      </c>
      <c r="Y337" s="593">
        <f>IFERROR(Y334/H334,"0")+IFERROR(Y335/H335,"0")+IFERROR(Y336/H336,"0")</f>
        <v>60</v>
      </c>
      <c r="Z337" s="593">
        <f>IFERROR(IF(Z334="",0,Z334),"0")+IFERROR(IF(Z335="",0,Z335),"0")+IFERROR(IF(Z336="",0,Z336),"0")</f>
        <v>1.1388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485</v>
      </c>
      <c r="Y338" s="593">
        <f>IFERROR(SUM(Y334:Y336),"0")</f>
        <v>490.8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hidden="1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5000</v>
      </c>
      <c r="Y366" s="592">
        <f t="shared" ref="Y366:Y372" si="57">IFERROR(IF(X366="",0,CEILING((X366/$H366),1)*$H366),"")</f>
        <v>5010</v>
      </c>
      <c r="Z366" s="36">
        <f>IFERROR(IF(Y366=0,"",ROUNDUP(Y366/H366,0)*0.02175),"")</f>
        <v>7.2644999999999991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5160</v>
      </c>
      <c r="BN366" s="64">
        <f t="shared" ref="BN366:BN372" si="59">IFERROR(Y366*I366/H366,"0")</f>
        <v>5170.3200000000006</v>
      </c>
      <c r="BO366" s="64">
        <f t="shared" ref="BO366:BO372" si="60">IFERROR(1/J366*(X366/H366),"0")</f>
        <v>6.9444444444444438</v>
      </c>
      <c r="BP366" s="64">
        <f t="shared" ref="BP366:BP372" si="61">IFERROR(1/J366*(Y366/H366),"0")</f>
        <v>6.958333333333333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1500</v>
      </c>
      <c r="Y367" s="592">
        <f t="shared" si="57"/>
        <v>1500</v>
      </c>
      <c r="Z367" s="36">
        <f>IFERROR(IF(Y367=0,"",ROUNDUP(Y367/H367,0)*0.02175),"")</f>
        <v>2.1749999999999998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1548</v>
      </c>
      <c r="BN367" s="64">
        <f t="shared" si="59"/>
        <v>1548</v>
      </c>
      <c r="BO367" s="64">
        <f t="shared" si="60"/>
        <v>2.083333333333333</v>
      </c>
      <c r="BP367" s="64">
        <f t="shared" si="61"/>
        <v>2.083333333333333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2000</v>
      </c>
      <c r="Y368" s="592">
        <f t="shared" si="57"/>
        <v>2010</v>
      </c>
      <c r="Z368" s="36">
        <f>IFERROR(IF(Y368=0,"",ROUNDUP(Y368/H368,0)*0.02175),"")</f>
        <v>2.9144999999999999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2064</v>
      </c>
      <c r="BN368" s="64">
        <f t="shared" si="59"/>
        <v>2074.3200000000002</v>
      </c>
      <c r="BO368" s="64">
        <f t="shared" si="60"/>
        <v>2.7777777777777777</v>
      </c>
      <c r="BP368" s="64">
        <f t="shared" si="61"/>
        <v>2.7916666666666665</v>
      </c>
    </row>
    <row r="369" spans="1:68" ht="27" hidden="1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566.66666666666663</v>
      </c>
      <c r="Y373" s="593">
        <f>IFERROR(Y366/H366,"0")+IFERROR(Y367/H367,"0")+IFERROR(Y368/H368,"0")+IFERROR(Y369/H369,"0")+IFERROR(Y370/H370,"0")+IFERROR(Y371/H371,"0")+IFERROR(Y372/H372,"0")</f>
        <v>568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12.353999999999999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8500</v>
      </c>
      <c r="Y374" s="593">
        <f>IFERROR(SUM(Y366:Y372),"0")</f>
        <v>8520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2500</v>
      </c>
      <c r="Y376" s="592">
        <f>IFERROR(IF(X376="",0,CEILING((X376/$H376),1)*$H376),"")</f>
        <v>2505</v>
      </c>
      <c r="Z376" s="36">
        <f>IFERROR(IF(Y376=0,"",ROUNDUP(Y376/H376,0)*0.02175),"")</f>
        <v>3.6322499999999995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2580</v>
      </c>
      <c r="BN376" s="64">
        <f>IFERROR(Y376*I376/H376,"0")</f>
        <v>2585.1600000000003</v>
      </c>
      <c r="BO376" s="64">
        <f>IFERROR(1/J376*(X376/H376),"0")</f>
        <v>3.4722222222222219</v>
      </c>
      <c r="BP376" s="64">
        <f>IFERROR(1/J376*(Y376/H376),"0")</f>
        <v>3.4791666666666665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166.66666666666666</v>
      </c>
      <c r="Y378" s="593">
        <f>IFERROR(Y376/H376,"0")+IFERROR(Y377/H377,"0")</f>
        <v>167</v>
      </c>
      <c r="Z378" s="593">
        <f>IFERROR(IF(Z376="",0,Z376),"0")+IFERROR(IF(Z377="",0,Z377),"0")</f>
        <v>3.6322499999999995</v>
      </c>
      <c r="AA378" s="594"/>
      <c r="AB378" s="594"/>
      <c r="AC378" s="594"/>
    </row>
    <row r="379" spans="1:68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2500</v>
      </c>
      <c r="Y379" s="593">
        <f>IFERROR(SUM(Y376:Y377),"0")</f>
        <v>2505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50</v>
      </c>
      <c r="Y382" s="592">
        <f>IFERROR(IF(X382="",0,CEILING((X382/$H382),1)*$H382),"")</f>
        <v>54</v>
      </c>
      <c r="Z382" s="36">
        <f>IFERROR(IF(Y382=0,"",ROUNDUP(Y382/H382,0)*0.01898),"")</f>
        <v>0.11388000000000001</v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52.883333333333333</v>
      </c>
      <c r="BN382" s="64">
        <f>IFERROR(Y382*I382/H382,"0")</f>
        <v>57.113999999999997</v>
      </c>
      <c r="BO382" s="64">
        <f>IFERROR(1/J382*(X382/H382),"0")</f>
        <v>8.6805555555555552E-2</v>
      </c>
      <c r="BP382" s="64">
        <f>IFERROR(1/J382*(Y382/H382),"0")</f>
        <v>9.375E-2</v>
      </c>
    </row>
    <row r="383" spans="1:68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5.5555555555555554</v>
      </c>
      <c r="Y383" s="593">
        <f>IFERROR(Y381/H381,"0")+IFERROR(Y382/H382,"0")</f>
        <v>6</v>
      </c>
      <c r="Z383" s="593">
        <f>IFERROR(IF(Z381="",0,Z381),"0")+IFERROR(IF(Z382="",0,Z382),"0")</f>
        <v>0.11388000000000001</v>
      </c>
      <c r="AA383" s="594"/>
      <c r="AB383" s="594"/>
      <c r="AC383" s="594"/>
    </row>
    <row r="384" spans="1:68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50</v>
      </c>
      <c r="Y384" s="593">
        <f>IFERROR(SUM(Y381:Y382),"0")</f>
        <v>54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700</v>
      </c>
      <c r="Y386" s="592">
        <f>IFERROR(IF(X386="",0,CEILING((X386/$H386),1)*$H386),"")</f>
        <v>702</v>
      </c>
      <c r="Z386" s="36">
        <f>IFERROR(IF(Y386=0,"",ROUNDUP(Y386/H386,0)*0.01898),"")</f>
        <v>1.48044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740.36666666666667</v>
      </c>
      <c r="BN386" s="64">
        <f>IFERROR(Y386*I386/H386,"0")</f>
        <v>742.48199999999997</v>
      </c>
      <c r="BO386" s="64">
        <f>IFERROR(1/J386*(X386/H386),"0")</f>
        <v>1.2152777777777777</v>
      </c>
      <c r="BP386" s="64">
        <f>IFERROR(1/J386*(Y386/H386),"0")</f>
        <v>1.21875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77.777777777777771</v>
      </c>
      <c r="Y387" s="593">
        <f>IFERROR(Y386/H386,"0")</f>
        <v>78</v>
      </c>
      <c r="Z387" s="593">
        <f>IFERROR(IF(Z386="",0,Z386),"0")</f>
        <v>1.48044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700</v>
      </c>
      <c r="Y388" s="593">
        <f>IFERROR(SUM(Y386:Y386),"0")</f>
        <v>702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hidden="1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0</v>
      </c>
      <c r="Y402" s="592">
        <f>IFERROR(IF(X402="",0,CEILING((X402/$H402),1)*$H402),"")</f>
        <v>0</v>
      </c>
      <c r="Z402" s="36" t="str">
        <f>IFERROR(IF(Y402=0,"",ROUNDUP(Y402/H402,0)*0.01898),"")</f>
        <v/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idden="1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0</v>
      </c>
      <c r="Y405" s="593">
        <f>IFERROR(Y402/H402,"0")+IFERROR(Y403/H403,"0")+IFERROR(Y404/H404,"0")</f>
        <v>0</v>
      </c>
      <c r="Z405" s="593">
        <f>IFERROR(IF(Z402="",0,Z402),"0")+IFERROR(IF(Z403="",0,Z403),"0")+IFERROR(IF(Z404="",0,Z404),"0")</f>
        <v>0</v>
      </c>
      <c r="AA405" s="594"/>
      <c r="AB405" s="594"/>
      <c r="AC405" s="594"/>
    </row>
    <row r="406" spans="1:68" hidden="1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0</v>
      </c>
      <c r="Y406" s="593">
        <f>IFERROR(SUM(Y402:Y404),"0")</f>
        <v>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hidden="1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8.3999999999999986</v>
      </c>
      <c r="Y420" s="592">
        <f t="shared" si="62"/>
        <v>8.4</v>
      </c>
      <c r="Z420" s="36">
        <f t="shared" si="67"/>
        <v>2.0080000000000001E-2</v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8.9199999999999982</v>
      </c>
      <c r="BN420" s="64">
        <f t="shared" si="64"/>
        <v>8.92</v>
      </c>
      <c r="BO420" s="64">
        <f t="shared" si="65"/>
        <v>1.7094017094017092E-2</v>
      </c>
      <c r="BP420" s="64">
        <f t="shared" si="66"/>
        <v>1.7094017094017096E-2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6.3</v>
      </c>
      <c r="Y422" s="592">
        <f t="shared" si="62"/>
        <v>6.3000000000000007</v>
      </c>
      <c r="Z422" s="36">
        <f t="shared" si="67"/>
        <v>1.506E-2</v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6.6899999999999995</v>
      </c>
      <c r="BN422" s="64">
        <f t="shared" si="64"/>
        <v>6.69</v>
      </c>
      <c r="BO422" s="64">
        <f t="shared" si="65"/>
        <v>1.2820512820512822E-2</v>
      </c>
      <c r="BP422" s="64">
        <f t="shared" si="66"/>
        <v>1.2820512820512822E-2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6.9999999999999991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7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3.5140000000000005E-2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14.7</v>
      </c>
      <c r="Y425" s="593">
        <f>IFERROR(SUM(Y414:Y423),"0")</f>
        <v>14.700000000000001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200</v>
      </c>
      <c r="Y438" s="592">
        <f>IFERROR(IF(X438="",0,CEILING((X438/$H438),1)*$H438),"")</f>
        <v>205.20000000000002</v>
      </c>
      <c r="Z438" s="36">
        <f>IFERROR(IF(Y438=0,"",ROUNDUP(Y438/H438,0)*0.00902),"")</f>
        <v>0.34276000000000001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207.77777777777777</v>
      </c>
      <c r="BN438" s="64">
        <f>IFERROR(Y438*I438/H438,"0")</f>
        <v>213.18000000000004</v>
      </c>
      <c r="BO438" s="64">
        <f>IFERROR(1/J438*(X438/H438),"0")</f>
        <v>0.28058361391694725</v>
      </c>
      <c r="BP438" s="64">
        <f>IFERROR(1/J438*(Y438/H438),"0")</f>
        <v>0.2878787878787879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37.037037037037038</v>
      </c>
      <c r="Y442" s="593">
        <f>IFERROR(Y438/H438,"0")+IFERROR(Y439/H439,"0")+IFERROR(Y440/H440,"0")+IFERROR(Y441/H441,"0")</f>
        <v>38</v>
      </c>
      <c r="Z442" s="593">
        <f>IFERROR(IF(Z438="",0,Z438),"0")+IFERROR(IF(Z439="",0,Z439),"0")+IFERROR(IF(Z440="",0,Z440),"0")+IFERROR(IF(Z441="",0,Z441),"0")</f>
        <v>0.34276000000000001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200</v>
      </c>
      <c r="Y443" s="593">
        <f>IFERROR(SUM(Y438:Y441),"0")</f>
        <v>205.20000000000002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hidden="1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hidden="1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100</v>
      </c>
      <c r="Y459" s="592">
        <f t="shared" si="68"/>
        <v>100.32000000000001</v>
      </c>
      <c r="Z459" s="36">
        <f t="shared" si="69"/>
        <v>0.22724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106.81818181818181</v>
      </c>
      <c r="BN459" s="64">
        <f t="shared" si="71"/>
        <v>107.16</v>
      </c>
      <c r="BO459" s="64">
        <f t="shared" si="72"/>
        <v>0.18210955710955709</v>
      </c>
      <c r="BP459" s="64">
        <f t="shared" si="73"/>
        <v>0.18269230769230771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300</v>
      </c>
      <c r="Y461" s="592">
        <f t="shared" si="68"/>
        <v>300.96000000000004</v>
      </c>
      <c r="Z461" s="36">
        <f t="shared" si="69"/>
        <v>0.68171999999999999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320.45454545454544</v>
      </c>
      <c r="BN461" s="64">
        <f t="shared" si="71"/>
        <v>321.48</v>
      </c>
      <c r="BO461" s="64">
        <f t="shared" si="72"/>
        <v>0.54632867132867136</v>
      </c>
      <c r="BP461" s="64">
        <f t="shared" si="73"/>
        <v>0.54807692307692313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75.757575757575751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76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0.90895999999999999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400</v>
      </c>
      <c r="Y471" s="593">
        <f>IFERROR(SUM(Y457:Y469),"0")</f>
        <v>401.28000000000003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200</v>
      </c>
      <c r="Y473" s="592">
        <f>IFERROR(IF(X473="",0,CEILING((X473/$H473),1)*$H473),"")</f>
        <v>200.64000000000001</v>
      </c>
      <c r="Z473" s="36">
        <f>IFERROR(IF(Y473=0,"",ROUNDUP(Y473/H473,0)*0.01196),"")</f>
        <v>0.45448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213.63636363636363</v>
      </c>
      <c r="BN473" s="64">
        <f>IFERROR(Y473*I473/H473,"0")</f>
        <v>214.32</v>
      </c>
      <c r="BO473" s="64">
        <f>IFERROR(1/J473*(X473/H473),"0")</f>
        <v>0.36421911421911418</v>
      </c>
      <c r="BP473" s="64">
        <f>IFERROR(1/J473*(Y473/H473),"0")</f>
        <v>0.36538461538461542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37.878787878787875</v>
      </c>
      <c r="Y476" s="593">
        <f>IFERROR(Y473/H473,"0")+IFERROR(Y474/H474,"0")+IFERROR(Y475/H475,"0")</f>
        <v>38</v>
      </c>
      <c r="Z476" s="593">
        <f>IFERROR(IF(Z473="",0,Z473),"0")+IFERROR(IF(Z474="",0,Z474),"0")+IFERROR(IF(Z475="",0,Z475),"0")</f>
        <v>0.45448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200</v>
      </c>
      <c r="Y477" s="593">
        <f>IFERROR(SUM(Y473:Y475),"0")</f>
        <v>200.64000000000001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50</v>
      </c>
      <c r="Y479" s="592">
        <f t="shared" ref="Y479:Y486" si="74">IFERROR(IF(X479="",0,CEILING((X479/$H479),1)*$H479),"")</f>
        <v>52.800000000000004</v>
      </c>
      <c r="Z479" s="36">
        <f>IFERROR(IF(Y479=0,"",ROUNDUP(Y479/H479,0)*0.01196),"")</f>
        <v>0.1196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53.409090909090907</v>
      </c>
      <c r="BN479" s="64">
        <f t="shared" ref="BN479:BN486" si="76">IFERROR(Y479*I479/H479,"0")</f>
        <v>56.400000000000006</v>
      </c>
      <c r="BO479" s="64">
        <f t="shared" ref="BO479:BO486" si="77">IFERROR(1/J479*(X479/H479),"0")</f>
        <v>9.1054778554778545E-2</v>
      </c>
      <c r="BP479" s="64">
        <f t="shared" ref="BP479:BP486" si="78">IFERROR(1/J479*(Y479/H479),"0")</f>
        <v>9.6153846153846159E-2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250</v>
      </c>
      <c r="Y480" s="592">
        <f t="shared" si="74"/>
        <v>253.44</v>
      </c>
      <c r="Z480" s="36">
        <f>IFERROR(IF(Y480=0,"",ROUNDUP(Y480/H480,0)*0.01196),"")</f>
        <v>0.57408000000000003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267.04545454545456</v>
      </c>
      <c r="BN480" s="64">
        <f t="shared" si="76"/>
        <v>270.71999999999997</v>
      </c>
      <c r="BO480" s="64">
        <f t="shared" si="77"/>
        <v>0.45527389277389274</v>
      </c>
      <c r="BP480" s="64">
        <f t="shared" si="78"/>
        <v>0.46153846153846156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50</v>
      </c>
      <c r="Y481" s="592">
        <f t="shared" si="74"/>
        <v>52.800000000000004</v>
      </c>
      <c r="Z481" s="36">
        <f>IFERROR(IF(Y481=0,"",ROUNDUP(Y481/H481,0)*0.01196),"")</f>
        <v>0.1196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53.409090909090907</v>
      </c>
      <c r="BN481" s="64">
        <f t="shared" si="76"/>
        <v>56.400000000000006</v>
      </c>
      <c r="BO481" s="64">
        <f t="shared" si="77"/>
        <v>9.1054778554778545E-2</v>
      </c>
      <c r="BP481" s="64">
        <f t="shared" si="78"/>
        <v>9.6153846153846159E-2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66.287878787878782</v>
      </c>
      <c r="Y487" s="593">
        <f>IFERROR(Y479/H479,"0")+IFERROR(Y480/H480,"0")+IFERROR(Y481/H481,"0")+IFERROR(Y482/H482,"0")+IFERROR(Y483/H483,"0")+IFERROR(Y484/H484,"0")+IFERROR(Y485/H485,"0")+IFERROR(Y486/H486,"0")</f>
        <v>68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0.81328000000000011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350</v>
      </c>
      <c r="Y488" s="593">
        <f>IFERROR(SUM(Y479:Y486),"0")</f>
        <v>359.04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100</v>
      </c>
      <c r="Y516" s="592">
        <f>IFERROR(IF(X516="",0,CEILING((X516/$H516),1)*$H516),"")</f>
        <v>100.80000000000001</v>
      </c>
      <c r="Z516" s="36">
        <f>IFERROR(IF(Y516=0,"",ROUNDUP(Y516/H516,0)*0.00902),"")</f>
        <v>0.21648000000000001</v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106.42857142857143</v>
      </c>
      <c r="BN516" s="64">
        <f>IFERROR(Y516*I516/H516,"0")</f>
        <v>107.28</v>
      </c>
      <c r="BO516" s="64">
        <f>IFERROR(1/J516*(X516/H516),"0")</f>
        <v>0.18037518037518038</v>
      </c>
      <c r="BP516" s="64">
        <f>IFERROR(1/J516*(Y516/H516),"0")</f>
        <v>0.18181818181818182</v>
      </c>
    </row>
    <row r="517" spans="1:68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23.80952380952381</v>
      </c>
      <c r="Y517" s="593">
        <f>IFERROR(Y515/H515,"0")+IFERROR(Y516/H516,"0")</f>
        <v>24</v>
      </c>
      <c r="Z517" s="593">
        <f>IFERROR(IF(Z515="",0,Z515),"0")+IFERROR(IF(Z516="",0,Z516),"0")</f>
        <v>0.21648000000000001</v>
      </c>
      <c r="AA517" s="594"/>
      <c r="AB517" s="594"/>
      <c r="AC517" s="594"/>
    </row>
    <row r="518" spans="1:68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100</v>
      </c>
      <c r="Y518" s="593">
        <f>IFERROR(SUM(Y515:Y516),"0")</f>
        <v>100.80000000000001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400</v>
      </c>
      <c r="Y520" s="592">
        <f>IFERROR(IF(X520="",0,CEILING((X520/$H520),1)*$H520),"")</f>
        <v>405</v>
      </c>
      <c r="Z520" s="36">
        <f>IFERROR(IF(Y520=0,"",ROUNDUP(Y520/H520,0)*0.01898),"")</f>
        <v>0.85409999999999997</v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423.06666666666666</v>
      </c>
      <c r="BN520" s="64">
        <f>IFERROR(Y520*I520/H520,"0")</f>
        <v>428.35500000000002</v>
      </c>
      <c r="BO520" s="64">
        <f>IFERROR(1/J520*(X520/H520),"0")</f>
        <v>0.69444444444444442</v>
      </c>
      <c r="BP520" s="64">
        <f>IFERROR(1/J520*(Y520/H520),"0")</f>
        <v>0.703125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44.444444444444443</v>
      </c>
      <c r="Y522" s="593">
        <f>IFERROR(Y520/H520,"0")+IFERROR(Y521/H521,"0")</f>
        <v>45</v>
      </c>
      <c r="Z522" s="593">
        <f>IFERROR(IF(Z520="",0,Z520),"0")+IFERROR(IF(Z521="",0,Z521),"0")</f>
        <v>0.85409999999999997</v>
      </c>
      <c r="AA522" s="594"/>
      <c r="AB522" s="594"/>
      <c r="AC522" s="594"/>
    </row>
    <row r="523" spans="1:68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400</v>
      </c>
      <c r="Y523" s="593">
        <f>IFERROR(SUM(Y520:Y521),"0")</f>
        <v>405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16722.7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16805.160000000003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17467.176381497815</v>
      </c>
      <c r="Y537" s="593">
        <f>IFERROR(SUM(BN22:BN533),"0")</f>
        <v>17553.644000000004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26</v>
      </c>
      <c r="Y538" s="38">
        <f>ROUNDUP(SUM(BP22:BP533),0)</f>
        <v>26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18117.176381497815</v>
      </c>
      <c r="Y539" s="593">
        <f>GrossWeightTotalR+PalletQtyTotalR*25</f>
        <v>18203.644000000004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1993.0350237246791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2004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28.840899999999998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0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0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100.80000000000001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100.80000000000001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88.200000000000017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2556.9000000000005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0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490.8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11781</v>
      </c>
      <c r="W546" s="46">
        <f>IFERROR(Y391*1,"0")+IFERROR(Y392*1,"0")+IFERROR(Y393*1,"0")+IFERROR(Y394*1,"0")+IFERROR(Y398*1,"0")+IFERROR(Y402*1,"0")+IFERROR(Y403*1,"0")+IFERROR(Y404*1,"0")+IFERROR(Y408*1,"0")</f>
        <v>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14.700000000000001</v>
      </c>
      <c r="Y546" s="46">
        <f>IFERROR(Y433*1,"0")+IFERROR(Y434*1,"0")+IFERROR(Y438*1,"0")+IFERROR(Y439*1,"0")+IFERROR(Y440*1,"0")+IFERROR(Y441*1,"0")</f>
        <v>205.20000000000002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960.96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505.8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00,00"/>
        <filter val="1 536,80"/>
        <filter val="1 993,04"/>
        <filter val="100,00"/>
        <filter val="11,90"/>
        <filter val="14,70"/>
        <filter val="15,00"/>
        <filter val="150,00"/>
        <filter val="16 722,70"/>
        <filter val="166,67"/>
        <filter val="17 467,18"/>
        <filter val="170,00"/>
        <filter val="175,93"/>
        <filter val="18 117,18"/>
        <filter val="2 000,00"/>
        <filter val="2 500,00"/>
        <filter val="200,00"/>
        <filter val="21,86"/>
        <filter val="22,00"/>
        <filter val="23,81"/>
        <filter val="24,00"/>
        <filter val="240,00"/>
        <filter val="250,00"/>
        <filter val="26"/>
        <filter val="28,80"/>
        <filter val="288,00"/>
        <filter val="30,00"/>
        <filter val="300,00"/>
        <filter val="328,80"/>
        <filter val="350,00"/>
        <filter val="37,04"/>
        <filter val="37,88"/>
        <filter val="400,00"/>
        <filter val="44,44"/>
        <filter val="45,00"/>
        <filter val="485,00"/>
        <filter val="5 000,00"/>
        <filter val="5,56"/>
        <filter val="50,00"/>
        <filter val="52,80"/>
        <filter val="566,67"/>
        <filter val="581,27"/>
        <filter val="59,29"/>
        <filter val="6,30"/>
        <filter val="66,29"/>
        <filter val="7,00"/>
        <filter val="700,00"/>
        <filter val="75,76"/>
        <filter val="77,78"/>
        <filter val="8 500,00"/>
        <filter val="8,40"/>
        <filter val="83,40"/>
        <filter val="950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2025-05-29T11:05:44Z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