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B96887F-5FF6-4CA7-B52C-05914D8082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6" i="1" s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H546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Y118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3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59" i="1" l="1"/>
  <c r="Z72" i="1"/>
  <c r="H9" i="1"/>
  <c r="A10" i="1"/>
  <c r="Y33" i="1"/>
  <c r="Y37" i="1"/>
  <c r="Y45" i="1"/>
  <c r="Y60" i="1"/>
  <c r="Y66" i="1"/>
  <c r="Y72" i="1"/>
  <c r="Y540" i="1" s="1"/>
  <c r="Y82" i="1"/>
  <c r="Y86" i="1"/>
  <c r="BP97" i="1"/>
  <c r="BN97" i="1"/>
  <c r="Z97" i="1"/>
  <c r="BP101" i="1"/>
  <c r="BN101" i="1"/>
  <c r="Z101" i="1"/>
  <c r="BP110" i="1"/>
  <c r="BN110" i="1"/>
  <c r="Z110" i="1"/>
  <c r="BP122" i="1"/>
  <c r="BN122" i="1"/>
  <c r="Z122" i="1"/>
  <c r="BP126" i="1"/>
  <c r="BN126" i="1"/>
  <c r="Z126" i="1"/>
  <c r="BP143" i="1"/>
  <c r="BN143" i="1"/>
  <c r="Z143" i="1"/>
  <c r="Z144" i="1" s="1"/>
  <c r="Y145" i="1"/>
  <c r="Y150" i="1"/>
  <c r="BP147" i="1"/>
  <c r="BN147" i="1"/>
  <c r="Z147" i="1"/>
  <c r="Z149" i="1" s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F9" i="1"/>
  <c r="J9" i="1"/>
  <c r="B546" i="1"/>
  <c r="X537" i="1"/>
  <c r="X538" i="1"/>
  <c r="X540" i="1"/>
  <c r="Y24" i="1"/>
  <c r="Z27" i="1"/>
  <c r="Z32" i="1" s="1"/>
  <c r="BN27" i="1"/>
  <c r="Y537" i="1" s="1"/>
  <c r="Y539" i="1" s="1"/>
  <c r="Z29" i="1"/>
  <c r="BN29" i="1"/>
  <c r="Z31" i="1"/>
  <c r="BN31" i="1"/>
  <c r="Z35" i="1"/>
  <c r="Z36" i="1" s="1"/>
  <c r="BN35" i="1"/>
  <c r="BP35" i="1"/>
  <c r="Y538" i="1" s="1"/>
  <c r="Z41" i="1"/>
  <c r="Z45" i="1" s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Z66" i="1" s="1"/>
  <c r="BN62" i="1"/>
  <c r="BP62" i="1"/>
  <c r="Z64" i="1"/>
  <c r="BN64" i="1"/>
  <c r="Z70" i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BP116" i="1"/>
  <c r="BN116" i="1"/>
  <c r="Z116" i="1"/>
  <c r="Z118" i="1" s="1"/>
  <c r="Y129" i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Y144" i="1"/>
  <c r="Y149" i="1"/>
  <c r="BP158" i="1"/>
  <c r="BN158" i="1"/>
  <c r="Z158" i="1"/>
  <c r="Z160" i="1" s="1"/>
  <c r="Y179" i="1"/>
  <c r="BP172" i="1"/>
  <c r="BN172" i="1"/>
  <c r="Z172" i="1"/>
  <c r="BP176" i="1"/>
  <c r="BN176" i="1"/>
  <c r="Z176" i="1"/>
  <c r="Y185" i="1"/>
  <c r="Y184" i="1"/>
  <c r="Z194" i="1"/>
  <c r="Z244" i="1"/>
  <c r="Y155" i="1"/>
  <c r="I546" i="1"/>
  <c r="Y167" i="1"/>
  <c r="J546" i="1"/>
  <c r="Z193" i="1"/>
  <c r="BN193" i="1"/>
  <c r="BP193" i="1"/>
  <c r="Y194" i="1"/>
  <c r="Z197" i="1"/>
  <c r="Z199" i="1" s="1"/>
  <c r="BN197" i="1"/>
  <c r="BP197" i="1"/>
  <c r="Y200" i="1"/>
  <c r="Z203" i="1"/>
  <c r="Z210" i="1" s="1"/>
  <c r="BN203" i="1"/>
  <c r="BP203" i="1"/>
  <c r="Z205" i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Z435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Z316" i="1" s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Z350" i="1"/>
  <c r="BP348" i="1"/>
  <c r="BN348" i="1"/>
  <c r="Z348" i="1"/>
  <c r="BP367" i="1"/>
  <c r="BN367" i="1"/>
  <c r="Z367" i="1"/>
  <c r="BP371" i="1"/>
  <c r="BN371" i="1"/>
  <c r="Z371" i="1"/>
  <c r="Z373" i="1" s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93" i="1" l="1"/>
  <c r="Z266" i="1"/>
  <c r="Z239" i="1"/>
  <c r="Y536" i="1"/>
  <c r="Z512" i="1"/>
  <c r="Z522" i="1"/>
  <c r="Z331" i="1"/>
  <c r="Z323" i="1"/>
  <c r="Z256" i="1"/>
  <c r="Z104" i="1"/>
  <c r="Z541" i="1" s="1"/>
  <c r="X539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<sst xmlns="http://schemas.openxmlformats.org/spreadsheetml/2006/main" count="2387" uniqueCount="852">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</sst>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5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497</v>
      </c>
      <c r="Y41" s="592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517.01805555555552</v>
      </c>
      <c r="BN41" s="64">
        <f>IFERROR(Y41*I41/H41,"0")</f>
        <v>528.04499999999996</v>
      </c>
      <c r="BO41" s="64">
        <f>IFERROR(1/J41*(X41/H41),"0")</f>
        <v>0.71903935185185186</v>
      </c>
      <c r="BP41" s="64">
        <f>IFERROR(1/J41*(Y41/H41),"0")</f>
        <v>0.734375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28</v>
      </c>
      <c r="Y42" s="592">
        <f>IFERROR(IF(X42="",0,CEILING((X42/$H42),1)*$H42),"")</f>
        <v>29.6</v>
      </c>
      <c r="Z42" s="36">
        <f>IFERROR(IF(Y42=0,"",ROUNDUP(Y42/H42,0)*0.00902),"")</f>
        <v>7.2160000000000002E-2</v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29.589189189189188</v>
      </c>
      <c r="BN42" s="64">
        <f>IFERROR(Y42*I42/H42,"0")</f>
        <v>31.28</v>
      </c>
      <c r="BO42" s="64">
        <f>IFERROR(1/J42*(X42/H42),"0")</f>
        <v>5.7330057330057332E-2</v>
      </c>
      <c r="BP42" s="64">
        <f>IFERROR(1/J42*(Y42/H42),"0")</f>
        <v>6.0606060606060608E-2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53.586086086086084</v>
      </c>
      <c r="Y45" s="593">
        <f>IFERROR(Y41/H41,"0")+IFERROR(Y42/H42,"0")+IFERROR(Y43/H43,"0")+IFERROR(Y44/H44,"0")</f>
        <v>55</v>
      </c>
      <c r="Z45" s="593">
        <f>IFERROR(IF(Z41="",0,Z41),"0")+IFERROR(IF(Z42="",0,Z42),"0")+IFERROR(IF(Z43="",0,Z43),"0")+IFERROR(IF(Z44="",0,Z44),"0")</f>
        <v>0.96421999999999997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525</v>
      </c>
      <c r="Y46" s="593">
        <f>IFERROR(SUM(Y41:Y44),"0")</f>
        <v>537.20000000000005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257</v>
      </c>
      <c r="Y53" s="592">
        <f t="shared" ref="Y53:Y58" si="6">IFERROR(IF(X53="",0,CEILING((X53/$H53),1)*$H53),"")</f>
        <v>257.59999999999997</v>
      </c>
      <c r="Z53" s="36">
        <f>IFERROR(IF(Y53=0,"",ROUNDUP(Y53/H53,0)*0.01898),"")</f>
        <v>0.43653999999999998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266.98169642857147</v>
      </c>
      <c r="BN53" s="64">
        <f t="shared" ref="BN53:BN58" si="8">IFERROR(Y53*I53/H53,"0")</f>
        <v>267.60499999999996</v>
      </c>
      <c r="BO53" s="64">
        <f t="shared" ref="BO53:BO58" si="9">IFERROR(1/J53*(X53/H53),"0")</f>
        <v>0.35853794642857145</v>
      </c>
      <c r="BP53" s="64">
        <f t="shared" ref="BP53:BP58" si="10">IFERROR(1/J53*(Y53/H53),"0")</f>
        <v>0.359375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388</v>
      </c>
      <c r="Y54" s="592">
        <f t="shared" si="6"/>
        <v>388.8</v>
      </c>
      <c r="Z54" s="36">
        <f>IFERROR(IF(Y54=0,"",ROUNDUP(Y54/H54,0)*0.01898),"")</f>
        <v>0.68328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403.62777777777768</v>
      </c>
      <c r="BN54" s="64">
        <f t="shared" si="8"/>
        <v>404.45999999999992</v>
      </c>
      <c r="BO54" s="64">
        <f t="shared" si="9"/>
        <v>0.56134259259259256</v>
      </c>
      <c r="BP54" s="64">
        <f t="shared" si="10"/>
        <v>0.5625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240</v>
      </c>
      <c r="Y56" s="592">
        <f t="shared" si="6"/>
        <v>240</v>
      </c>
      <c r="Z56" s="36">
        <f>IFERROR(IF(Y56=0,"",ROUNDUP(Y56/H56,0)*0.00902),"")</f>
        <v>0.54120000000000001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252.6</v>
      </c>
      <c r="BN56" s="64">
        <f t="shared" si="8"/>
        <v>252.6</v>
      </c>
      <c r="BO56" s="64">
        <f t="shared" si="9"/>
        <v>0.45454545454545459</v>
      </c>
      <c r="BP56" s="64">
        <f t="shared" si="10"/>
        <v>0.45454545454545459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118.87235449735449</v>
      </c>
      <c r="Y59" s="593">
        <f>IFERROR(Y53/H53,"0")+IFERROR(Y54/H54,"0")+IFERROR(Y55/H55,"0")+IFERROR(Y56/H56,"0")+IFERROR(Y57/H57,"0")+IFERROR(Y58/H58,"0")</f>
        <v>119</v>
      </c>
      <c r="Z59" s="593">
        <f>IFERROR(IF(Z53="",0,Z53),"0")+IFERROR(IF(Z54="",0,Z54),"0")+IFERROR(IF(Z55="",0,Z55),"0")+IFERROR(IF(Z56="",0,Z56),"0")+IFERROR(IF(Z57="",0,Z57),"0")+IFERROR(IF(Z58="",0,Z58),"0")</f>
        <v>1.6610200000000002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885</v>
      </c>
      <c r="Y60" s="593">
        <f>IFERROR(SUM(Y53:Y58),"0")</f>
        <v>886.4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317</v>
      </c>
      <c r="Y62" s="592">
        <f>IFERROR(IF(X62="",0,CEILING((X62/$H62),1)*$H62),"")</f>
        <v>324</v>
      </c>
      <c r="Z62" s="36">
        <f>IFERROR(IF(Y62=0,"",ROUNDUP(Y62/H62,0)*0.01898),"")</f>
        <v>0.56940000000000002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329.76805555555552</v>
      </c>
      <c r="BN62" s="64">
        <f>IFERROR(Y62*I62/H62,"0")</f>
        <v>337.04999999999995</v>
      </c>
      <c r="BO62" s="64">
        <f>IFERROR(1/J62*(X62/H62),"0")</f>
        <v>0.45862268518518517</v>
      </c>
      <c r="BP62" s="64">
        <f>IFERROR(1/J62*(Y62/H62),"0")</f>
        <v>0.46874999999999994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29.351851851851851</v>
      </c>
      <c r="Y66" s="593">
        <f>IFERROR(Y62/H62,"0")+IFERROR(Y63/H63,"0")+IFERROR(Y64/H64,"0")+IFERROR(Y65/H65,"0")</f>
        <v>29.999999999999996</v>
      </c>
      <c r="Z66" s="593">
        <f>IFERROR(IF(Z62="",0,Z62),"0")+IFERROR(IF(Z63="",0,Z63),"0")+IFERROR(IF(Z64="",0,Z64),"0")+IFERROR(IF(Z65="",0,Z65),"0")</f>
        <v>0.56940000000000002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317</v>
      </c>
      <c r="Y67" s="593">
        <f>IFERROR(SUM(Y62:Y65),"0")</f>
        <v>324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86</v>
      </c>
      <c r="Y76" s="592">
        <f t="shared" si="11"/>
        <v>92.4</v>
      </c>
      <c r="Z76" s="36">
        <f>IFERROR(IF(Y76=0,"",ROUNDUP(Y76/H76,0)*0.01898),"")</f>
        <v>0.20877999999999999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90.453571428571436</v>
      </c>
      <c r="BN76" s="64">
        <f t="shared" si="13"/>
        <v>97.185000000000016</v>
      </c>
      <c r="BO76" s="64">
        <f t="shared" si="14"/>
        <v>0.15997023809523808</v>
      </c>
      <c r="BP76" s="64">
        <f t="shared" si="15"/>
        <v>0.171875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10.238095238095237</v>
      </c>
      <c r="Y81" s="593">
        <f>IFERROR(Y75/H75,"0")+IFERROR(Y76/H76,"0")+IFERROR(Y77/H77,"0")+IFERROR(Y78/H78,"0")+IFERROR(Y79/H79,"0")+IFERROR(Y80/H80,"0")</f>
        <v>11</v>
      </c>
      <c r="Z81" s="593">
        <f>IFERROR(IF(Z75="",0,Z75),"0")+IFERROR(IF(Z76="",0,Z76),"0")+IFERROR(IF(Z77="",0,Z77),"0")+IFERROR(IF(Z78="",0,Z78),"0")+IFERROR(IF(Z79="",0,Z79),"0")+IFERROR(IF(Z80="",0,Z80),"0")</f>
        <v>0.20877999999999999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86</v>
      </c>
      <c r="Y82" s="593">
        <f>IFERROR(SUM(Y75:Y80),"0")</f>
        <v>92.4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80</v>
      </c>
      <c r="Y84" s="592">
        <f>IFERROR(IF(X84="",0,CEILING((X84/$H84),1)*$H84),"")</f>
        <v>85.8</v>
      </c>
      <c r="Z84" s="36">
        <f>IFERROR(IF(Y84=0,"",ROUNDUP(Y84/H84,0)*0.01898),"")</f>
        <v>0.20877999999999999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84.461538461538453</v>
      </c>
      <c r="BN84" s="64">
        <f>IFERROR(Y84*I84/H84,"0")</f>
        <v>90.58499999999998</v>
      </c>
      <c r="BO84" s="64">
        <f>IFERROR(1/J84*(X84/H84),"0")</f>
        <v>0.16025641025641027</v>
      </c>
      <c r="BP84" s="64">
        <f>IFERROR(1/J84*(Y84/H84),"0")</f>
        <v>0.171875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10.256410256410257</v>
      </c>
      <c r="Y86" s="593">
        <f>IFERROR(Y84/H84,"0")+IFERROR(Y85/H85,"0")</f>
        <v>11</v>
      </c>
      <c r="Z86" s="593">
        <f>IFERROR(IF(Z84="",0,Z84),"0")+IFERROR(IF(Z85="",0,Z85),"0")</f>
        <v>0.20877999999999999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80</v>
      </c>
      <c r="Y87" s="593">
        <f>IFERROR(SUM(Y84:Y85),"0")</f>
        <v>85.8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300</v>
      </c>
      <c r="Y90" s="592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110</v>
      </c>
      <c r="Y92" s="592">
        <f>IFERROR(IF(X92="",0,CEILING((X92/$H92),1)*$H92),"")</f>
        <v>112.5</v>
      </c>
      <c r="Z92" s="36">
        <f>IFERROR(IF(Y92=0,"",ROUNDUP(Y92/H92,0)*0.00902),"")</f>
        <v>0.22550000000000001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115.13333333333334</v>
      </c>
      <c r="BN92" s="64">
        <f>IFERROR(Y92*I92/H92,"0")</f>
        <v>117.75</v>
      </c>
      <c r="BO92" s="64">
        <f>IFERROR(1/J92*(X92/H92),"0")</f>
        <v>0.18518518518518517</v>
      </c>
      <c r="BP92" s="64">
        <f>IFERROR(1/J92*(Y92/H92),"0")</f>
        <v>0.18939393939393939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52.222222222222214</v>
      </c>
      <c r="Y93" s="593">
        <f>IFERROR(Y90/H90,"0")+IFERROR(Y91/H91,"0")+IFERROR(Y92/H92,"0")</f>
        <v>53</v>
      </c>
      <c r="Z93" s="593">
        <f>IFERROR(IF(Z90="",0,Z90),"0")+IFERROR(IF(Z91="",0,Z91),"0")+IFERROR(IF(Z92="",0,Z92),"0")</f>
        <v>0.75694000000000006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410</v>
      </c>
      <c r="Y94" s="593">
        <f>IFERROR(SUM(Y90:Y92),"0")</f>
        <v>414.90000000000003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200</v>
      </c>
      <c r="Y96" s="592">
        <f t="shared" ref="Y96:Y103" si="16">IFERROR(IF(X96="",0,CEILING((X96/$H96),1)*$H96),"")</f>
        <v>201.60000000000002</v>
      </c>
      <c r="Z96" s="36">
        <f>IFERROR(IF(Y96=0,"",ROUNDUP(Y96/H96,0)*0.01898),"")</f>
        <v>0.45552000000000004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212.35714285714286</v>
      </c>
      <c r="BN96" s="64">
        <f t="shared" ref="BN96:BN103" si="18">IFERROR(Y96*I96/H96,"0")</f>
        <v>214.05600000000001</v>
      </c>
      <c r="BO96" s="64">
        <f t="shared" ref="BO96:BO103" si="19">IFERROR(1/J96*(X96/H96),"0")</f>
        <v>0.37202380952380953</v>
      </c>
      <c r="BP96" s="64">
        <f t="shared" ref="BP96:BP103" si="20">IFERROR(1/J96*(Y96/H96),"0")</f>
        <v>0.375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145</v>
      </c>
      <c r="Y101" s="592">
        <f t="shared" si="16"/>
        <v>145.80000000000001</v>
      </c>
      <c r="Z101" s="36">
        <f>IFERROR(IF(Y101=0,"",ROUNDUP(Y101/H101,0)*0.00651),"")</f>
        <v>0.35154000000000002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158.53333333333333</v>
      </c>
      <c r="BN101" s="64">
        <f t="shared" si="18"/>
        <v>159.40799999999999</v>
      </c>
      <c r="BO101" s="64">
        <f t="shared" si="19"/>
        <v>0.29507529507529512</v>
      </c>
      <c r="BP101" s="64">
        <f t="shared" si="20"/>
        <v>0.2967032967032967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225</v>
      </c>
      <c r="Y103" s="592">
        <f t="shared" si="16"/>
        <v>225</v>
      </c>
      <c r="Z103" s="36">
        <f>IFERROR(IF(Y103=0,"",ROUNDUP(Y103/H103,0)*0.00651),"")</f>
        <v>0.81374999999999997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254</v>
      </c>
      <c r="BN103" s="64">
        <f t="shared" si="18"/>
        <v>254</v>
      </c>
      <c r="BO103" s="64">
        <f t="shared" si="19"/>
        <v>0.68681318681318682</v>
      </c>
      <c r="BP103" s="64">
        <f t="shared" si="20"/>
        <v>0.68681318681318682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202.51322751322752</v>
      </c>
      <c r="Y104" s="593">
        <f>IFERROR(Y96/H96,"0")+IFERROR(Y97/H97,"0")+IFERROR(Y98/H98,"0")+IFERROR(Y99/H99,"0")+IFERROR(Y100/H100,"0")+IFERROR(Y101/H101,"0")+IFERROR(Y102/H102,"0")+IFERROR(Y103/H103,"0")</f>
        <v>203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1.6208100000000001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570</v>
      </c>
      <c r="Y105" s="593">
        <f>IFERROR(SUM(Y96:Y103),"0")</f>
        <v>572.40000000000009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300</v>
      </c>
      <c r="Y108" s="592">
        <f>IFERROR(IF(X108="",0,CEILING((X108/$H108),1)*$H108),"")</f>
        <v>302.40000000000003</v>
      </c>
      <c r="Z108" s="36">
        <f>IFERROR(IF(Y108=0,"",ROUNDUP(Y108/H108,0)*0.01898),"")</f>
        <v>0.53144000000000002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312.08333333333331</v>
      </c>
      <c r="BN108" s="64">
        <f>IFERROR(Y108*I108/H108,"0")</f>
        <v>314.58000000000004</v>
      </c>
      <c r="BO108" s="64">
        <f>IFERROR(1/J108*(X108/H108),"0")</f>
        <v>0.43402777777777773</v>
      </c>
      <c r="BP108" s="64">
        <f>IFERROR(1/J108*(Y108/H108),"0")</f>
        <v>0.4375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152</v>
      </c>
      <c r="Y110" s="592">
        <f>IFERROR(IF(X110="",0,CEILING((X110/$H110),1)*$H110),"")</f>
        <v>153</v>
      </c>
      <c r="Z110" s="36">
        <f>IFERROR(IF(Y110=0,"",ROUNDUP(Y110/H110,0)*0.00902),"")</f>
        <v>0.30668000000000001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159.09333333333333</v>
      </c>
      <c r="BN110" s="64">
        <f>IFERROR(Y110*I110/H110,"0")</f>
        <v>160.13999999999999</v>
      </c>
      <c r="BO110" s="64">
        <f>IFERROR(1/J110*(X110/H110),"0")</f>
        <v>0.25589225589225589</v>
      </c>
      <c r="BP110" s="64">
        <f>IFERROR(1/J110*(Y110/H110),"0")</f>
        <v>0.25757575757575757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61.555555555555557</v>
      </c>
      <c r="Y112" s="593">
        <f>IFERROR(Y108/H108,"0")+IFERROR(Y109/H109,"0")+IFERROR(Y110/H110,"0")+IFERROR(Y111/H111,"0")</f>
        <v>62</v>
      </c>
      <c r="Z112" s="593">
        <f>IFERROR(IF(Z108="",0,Z108),"0")+IFERROR(IF(Z109="",0,Z109),"0")+IFERROR(IF(Z110="",0,Z110),"0")+IFERROR(IF(Z111="",0,Z111),"0")</f>
        <v>0.83811999999999998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452</v>
      </c>
      <c r="Y113" s="593">
        <f>IFERROR(SUM(Y108:Y111),"0")</f>
        <v>455.40000000000003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107</v>
      </c>
      <c r="Y115" s="592">
        <f>IFERROR(IF(X115="",0,CEILING((X115/$H115),1)*$H115),"")</f>
        <v>108</v>
      </c>
      <c r="Z115" s="36">
        <f>IFERROR(IF(Y115=0,"",ROUNDUP(Y115/H115,0)*0.01898),"")</f>
        <v>0.1898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111.30972222222222</v>
      </c>
      <c r="BN115" s="64">
        <f>IFERROR(Y115*I115/H115,"0")</f>
        <v>112.34999999999998</v>
      </c>
      <c r="BO115" s="64">
        <f>IFERROR(1/J115*(X115/H115),"0")</f>
        <v>0.15480324074074073</v>
      </c>
      <c r="BP115" s="64">
        <f>IFERROR(1/J115*(Y115/H115),"0")</f>
        <v>0.15625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160</v>
      </c>
      <c r="Y117" s="592">
        <f>IFERROR(IF(X117="",0,CEILING((X117/$H117),1)*$H117),"")</f>
        <v>160.79999999999998</v>
      </c>
      <c r="Z117" s="36">
        <f>IFERROR(IF(Y117=0,"",ROUNDUP(Y117/H117,0)*0.00651),"")</f>
        <v>0.43617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172</v>
      </c>
      <c r="BN117" s="64">
        <f>IFERROR(Y117*I117/H117,"0")</f>
        <v>172.85999999999999</v>
      </c>
      <c r="BO117" s="64">
        <f>IFERROR(1/J117*(X117/H117),"0")</f>
        <v>0.36630036630036633</v>
      </c>
      <c r="BP117" s="64">
        <f>IFERROR(1/J117*(Y117/H117),"0")</f>
        <v>0.36813186813186816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76.574074074074076</v>
      </c>
      <c r="Y118" s="593">
        <f>IFERROR(Y115/H115,"0")+IFERROR(Y116/H116,"0")+IFERROR(Y117/H117,"0")</f>
        <v>77</v>
      </c>
      <c r="Z118" s="593">
        <f>IFERROR(IF(Z115="",0,Z115),"0")+IFERROR(IF(Z116="",0,Z116),"0")+IFERROR(IF(Z117="",0,Z117),"0")</f>
        <v>0.62597000000000003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267</v>
      </c>
      <c r="Y119" s="593">
        <f>IFERROR(SUM(Y115:Y117),"0")</f>
        <v>268.79999999999995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108</v>
      </c>
      <c r="Y122" s="592">
        <f t="shared" si="21"/>
        <v>109.2</v>
      </c>
      <c r="Z122" s="36">
        <f>IFERROR(IF(Y122=0,"",ROUNDUP(Y122/H122,0)*0.01898),"")</f>
        <v>0.24674000000000001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114.59571428571428</v>
      </c>
      <c r="BN122" s="64">
        <f t="shared" si="23"/>
        <v>115.869</v>
      </c>
      <c r="BO122" s="64">
        <f t="shared" si="24"/>
        <v>0.20089285714285712</v>
      </c>
      <c r="BP122" s="64">
        <f t="shared" si="25"/>
        <v>0.203125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473</v>
      </c>
      <c r="Y125" s="592">
        <f t="shared" si="21"/>
        <v>475.20000000000005</v>
      </c>
      <c r="Z125" s="36">
        <f>IFERROR(IF(Y125=0,"",ROUNDUP(Y125/H125,0)*0.00651),"")</f>
        <v>1.1457600000000001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517.14666666666665</v>
      </c>
      <c r="BN125" s="64">
        <f t="shared" si="23"/>
        <v>519.55200000000002</v>
      </c>
      <c r="BO125" s="64">
        <f t="shared" si="24"/>
        <v>0.96255596255596254</v>
      </c>
      <c r="BP125" s="64">
        <f t="shared" si="25"/>
        <v>0.96703296703296715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188.04232804232802</v>
      </c>
      <c r="Y128" s="593">
        <f>IFERROR(Y121/H121,"0")+IFERROR(Y122/H122,"0")+IFERROR(Y123/H123,"0")+IFERROR(Y124/H124,"0")+IFERROR(Y125/H125,"0")+IFERROR(Y126/H126,"0")+IFERROR(Y127/H127,"0")</f>
        <v>189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1.3925000000000001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581</v>
      </c>
      <c r="Y129" s="593">
        <f>IFERROR(SUM(Y121:Y127),"0")</f>
        <v>584.40000000000009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53</v>
      </c>
      <c r="Y172" s="592">
        <f t="shared" si="26"/>
        <v>54.6</v>
      </c>
      <c r="Z172" s="36">
        <f>IFERROR(IF(Y172=0,"",ROUNDUP(Y172/H172,0)*0.00502),"")</f>
        <v>0.13052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56.280952380952378</v>
      </c>
      <c r="BN172" s="64">
        <f t="shared" si="28"/>
        <v>57.98</v>
      </c>
      <c r="BO172" s="64">
        <f t="shared" si="29"/>
        <v>0.10785510785510787</v>
      </c>
      <c r="BP172" s="64">
        <f t="shared" si="30"/>
        <v>0.11111111111111112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33</v>
      </c>
      <c r="Y174" s="592">
        <f t="shared" si="26"/>
        <v>34.200000000000003</v>
      </c>
      <c r="Z174" s="36">
        <f>IFERROR(IF(Y174=0,"",ROUNDUP(Y174/H174,0)*0.00502),"")</f>
        <v>9.5380000000000006E-2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35.383333333333333</v>
      </c>
      <c r="BN174" s="64">
        <f t="shared" si="28"/>
        <v>36.67</v>
      </c>
      <c r="BO174" s="64">
        <f t="shared" si="29"/>
        <v>7.8347578347578356E-2</v>
      </c>
      <c r="BP174" s="64">
        <f t="shared" si="30"/>
        <v>8.11965811965812E-2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210</v>
      </c>
      <c r="Y175" s="592">
        <f t="shared" si="26"/>
        <v>210</v>
      </c>
      <c r="Z175" s="36">
        <f>IFERROR(IF(Y175=0,"",ROUNDUP(Y175/H175,0)*0.00502),"")</f>
        <v>0.502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220.00000000000003</v>
      </c>
      <c r="BN175" s="64">
        <f t="shared" si="28"/>
        <v>220.00000000000003</v>
      </c>
      <c r="BO175" s="64">
        <f t="shared" si="29"/>
        <v>0.42735042735042739</v>
      </c>
      <c r="BP175" s="64">
        <f t="shared" si="30"/>
        <v>0.42735042735042739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143.57142857142856</v>
      </c>
      <c r="Y178" s="593">
        <f>IFERROR(Y169/H169,"0")+IFERROR(Y170/H170,"0")+IFERROR(Y171/H171,"0")+IFERROR(Y172/H172,"0")+IFERROR(Y173/H173,"0")+IFERROR(Y174/H174,"0")+IFERROR(Y175/H175,"0")+IFERROR(Y176/H176,"0")+IFERROR(Y177/H177,"0")</f>
        <v>145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0.72789999999999999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296</v>
      </c>
      <c r="Y179" s="593">
        <f>IFERROR(SUM(Y169:Y177),"0")</f>
        <v>298.8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43</v>
      </c>
      <c r="Y205" s="592">
        <f t="shared" si="31"/>
        <v>43.2</v>
      </c>
      <c r="Z205" s="36">
        <f>IFERROR(IF(Y205=0,"",ROUNDUP(Y205/H205,0)*0.00902),"")</f>
        <v>7.2160000000000002E-2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44.672222222222224</v>
      </c>
      <c r="BN205" s="64">
        <f t="shared" si="33"/>
        <v>44.88</v>
      </c>
      <c r="BO205" s="64">
        <f t="shared" si="34"/>
        <v>6.0325476992143662E-2</v>
      </c>
      <c r="BP205" s="64">
        <f t="shared" si="35"/>
        <v>6.0606060606060608E-2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29</v>
      </c>
      <c r="Y206" s="592">
        <f t="shared" si="31"/>
        <v>30.6</v>
      </c>
      <c r="Z206" s="36">
        <f>IFERROR(IF(Y206=0,"",ROUNDUP(Y206/H206,0)*0.00502),"")</f>
        <v>8.5339999999999999E-2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31.094444444444441</v>
      </c>
      <c r="BN206" s="64">
        <f t="shared" si="33"/>
        <v>32.81</v>
      </c>
      <c r="BO206" s="64">
        <f t="shared" si="34"/>
        <v>6.8850902184235521E-2</v>
      </c>
      <c r="BP206" s="64">
        <f t="shared" si="35"/>
        <v>7.2649572649572655E-2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17</v>
      </c>
      <c r="Y207" s="592">
        <f t="shared" si="31"/>
        <v>18</v>
      </c>
      <c r="Z207" s="36">
        <f>IFERROR(IF(Y207=0,"",ROUNDUP(Y207/H207,0)*0.00502),"")</f>
        <v>5.0200000000000002E-2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17.944444444444443</v>
      </c>
      <c r="BN207" s="64">
        <f t="shared" si="33"/>
        <v>18.999999999999996</v>
      </c>
      <c r="BO207" s="64">
        <f t="shared" si="34"/>
        <v>4.0360873694207031E-2</v>
      </c>
      <c r="BP207" s="64">
        <f t="shared" si="35"/>
        <v>4.2735042735042736E-2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44</v>
      </c>
      <c r="Y209" s="592">
        <f t="shared" si="31"/>
        <v>45</v>
      </c>
      <c r="Z209" s="36">
        <f>IFERROR(IF(Y209=0,"",ROUNDUP(Y209/H209,0)*0.00502),"")</f>
        <v>0.1255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46.444444444444443</v>
      </c>
      <c r="BN209" s="64">
        <f t="shared" si="33"/>
        <v>47.5</v>
      </c>
      <c r="BO209" s="64">
        <f t="shared" si="34"/>
        <v>0.10446343779677113</v>
      </c>
      <c r="BP209" s="64">
        <f t="shared" si="35"/>
        <v>0.10683760683760685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57.962962962962962</v>
      </c>
      <c r="Y210" s="593">
        <f>IFERROR(Y202/H202,"0")+IFERROR(Y203/H203,"0")+IFERROR(Y204/H204,"0")+IFERROR(Y205/H205,"0")+IFERROR(Y206/H206,"0")+IFERROR(Y207/H207,"0")+IFERROR(Y208/H208,"0")+IFERROR(Y209/H209,"0")</f>
        <v>60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0.3332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133</v>
      </c>
      <c r="Y211" s="593">
        <f>IFERROR(SUM(Y202:Y209),"0")</f>
        <v>136.80000000000001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342</v>
      </c>
      <c r="Y215" s="592">
        <f t="shared" si="36"/>
        <v>348</v>
      </c>
      <c r="Z215" s="36">
        <f>IFERROR(IF(Y215=0,"",ROUNDUP(Y215/H215,0)*0.01898),"")</f>
        <v>0.75919999999999999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362.40206896551723</v>
      </c>
      <c r="BN215" s="64">
        <f t="shared" si="38"/>
        <v>368.76000000000005</v>
      </c>
      <c r="BO215" s="64">
        <f t="shared" si="39"/>
        <v>0.61422413793103459</v>
      </c>
      <c r="BP215" s="64">
        <f t="shared" si="40"/>
        <v>0.625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247</v>
      </c>
      <c r="Y216" s="592">
        <f t="shared" si="36"/>
        <v>247.2</v>
      </c>
      <c r="Z216" s="36">
        <f t="shared" ref="Z216:Z221" si="41">IFERROR(IF(Y216=0,"",ROUNDUP(Y216/H216,0)*0.00651),"")</f>
        <v>0.67053000000000007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274.78750000000002</v>
      </c>
      <c r="BN216" s="64">
        <f t="shared" si="38"/>
        <v>275.01</v>
      </c>
      <c r="BO216" s="64">
        <f t="shared" si="39"/>
        <v>0.56547619047619058</v>
      </c>
      <c r="BP216" s="64">
        <f t="shared" si="40"/>
        <v>0.56593406593406603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387</v>
      </c>
      <c r="Y218" s="592">
        <f t="shared" si="36"/>
        <v>388.8</v>
      </c>
      <c r="Z218" s="36">
        <f t="shared" si="41"/>
        <v>1.0546200000000001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427.63500000000005</v>
      </c>
      <c r="BN218" s="64">
        <f t="shared" si="38"/>
        <v>429.62400000000002</v>
      </c>
      <c r="BO218" s="64">
        <f t="shared" si="39"/>
        <v>0.88598901098901106</v>
      </c>
      <c r="BP218" s="64">
        <f t="shared" si="40"/>
        <v>0.89010989010989017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191</v>
      </c>
      <c r="Y219" s="592">
        <f t="shared" si="36"/>
        <v>192</v>
      </c>
      <c r="Z219" s="36">
        <f t="shared" si="41"/>
        <v>0.52080000000000004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211.05500000000004</v>
      </c>
      <c r="BN219" s="64">
        <f t="shared" si="38"/>
        <v>212.16000000000003</v>
      </c>
      <c r="BO219" s="64">
        <f t="shared" si="39"/>
        <v>0.43727106227106238</v>
      </c>
      <c r="BP219" s="64">
        <f t="shared" si="40"/>
        <v>0.43956043956043961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117</v>
      </c>
      <c r="Y220" s="592">
        <f t="shared" si="36"/>
        <v>117.6</v>
      </c>
      <c r="Z220" s="36">
        <f t="shared" si="41"/>
        <v>0.31899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129.285</v>
      </c>
      <c r="BN220" s="64">
        <f t="shared" si="38"/>
        <v>129.94800000000001</v>
      </c>
      <c r="BO220" s="64">
        <f t="shared" si="39"/>
        <v>0.2678571428571429</v>
      </c>
      <c r="BP220" s="64">
        <f t="shared" si="40"/>
        <v>0.26923076923076927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208</v>
      </c>
      <c r="Y221" s="592">
        <f t="shared" si="36"/>
        <v>208.79999999999998</v>
      </c>
      <c r="Z221" s="36">
        <f t="shared" si="41"/>
        <v>0.56637000000000004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230.36</v>
      </c>
      <c r="BN221" s="64">
        <f t="shared" si="38"/>
        <v>231.24599999999998</v>
      </c>
      <c r="BO221" s="64">
        <f t="shared" si="39"/>
        <v>0.47619047619047628</v>
      </c>
      <c r="BP221" s="64">
        <f t="shared" si="40"/>
        <v>0.47802197802197804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518.47701149425291</v>
      </c>
      <c r="Y222" s="593">
        <f>IFERROR(Y213/H213,"0")+IFERROR(Y214/H214,"0")+IFERROR(Y215/H215,"0")+IFERROR(Y216/H216,"0")+IFERROR(Y217/H217,"0")+IFERROR(Y218/H218,"0")+IFERROR(Y219/H219,"0")+IFERROR(Y220/H220,"0")+IFERROR(Y221/H221,"0")</f>
        <v>521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3.8905099999999999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1492</v>
      </c>
      <c r="Y223" s="593">
        <f>IFERROR(SUM(Y213:Y221),"0")</f>
        <v>1502.3999999999999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13</v>
      </c>
      <c r="Y225" s="592">
        <f>IFERROR(IF(X225="",0,CEILING((X225/$H225),1)*$H225),"")</f>
        <v>14.399999999999999</v>
      </c>
      <c r="Z225" s="36">
        <f>IFERROR(IF(Y225=0,"",ROUNDUP(Y225/H225,0)*0.00651),"")</f>
        <v>3.9059999999999997E-2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14.365</v>
      </c>
      <c r="BN225" s="64">
        <f>IFERROR(Y225*I225/H225,"0")</f>
        <v>15.912000000000001</v>
      </c>
      <c r="BO225" s="64">
        <f>IFERROR(1/J225*(X225/H225),"0")</f>
        <v>2.9761904761904767E-2</v>
      </c>
      <c r="BP225" s="64">
        <f>IFERROR(1/J225*(Y225/H225),"0")</f>
        <v>3.2967032967032968E-2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17</v>
      </c>
      <c r="Y226" s="592">
        <f>IFERROR(IF(X226="",0,CEILING((X226/$H226),1)*$H226),"")</f>
        <v>19.2</v>
      </c>
      <c r="Z226" s="36">
        <f>IFERROR(IF(Y226=0,"",ROUNDUP(Y226/H226,0)*0.00651),"")</f>
        <v>5.2080000000000001E-2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18.785000000000004</v>
      </c>
      <c r="BN226" s="64">
        <f>IFERROR(Y226*I226/H226,"0")</f>
        <v>21.216000000000001</v>
      </c>
      <c r="BO226" s="64">
        <f>IFERROR(1/J226*(X226/H226),"0")</f>
        <v>3.8919413919413927E-2</v>
      </c>
      <c r="BP226" s="64">
        <f>IFERROR(1/J226*(Y226/H226),"0")</f>
        <v>4.3956043956043959E-2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12.5</v>
      </c>
      <c r="Y227" s="593">
        <f>IFERROR(Y225/H225,"0")+IFERROR(Y226/H226,"0")</f>
        <v>14</v>
      </c>
      <c r="Z227" s="593">
        <f>IFERROR(IF(Z225="",0,Z225),"0")+IFERROR(IF(Z226="",0,Z226),"0")</f>
        <v>9.1139999999999999E-2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30</v>
      </c>
      <c r="Y228" s="593">
        <f>IFERROR(SUM(Y225:Y226),"0")</f>
        <v>33.599999999999994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300</v>
      </c>
      <c r="Y231" s="592">
        <f t="shared" ref="Y231:Y238" si="42">IFERROR(IF(X231="",0,CEILING((X231/$H231),1)*$H231),"")</f>
        <v>301.59999999999997</v>
      </c>
      <c r="Z231" s="36">
        <f>IFERROR(IF(Y231=0,"",ROUNDUP(Y231/H231,0)*0.01898),"")</f>
        <v>0.49348000000000003</v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311.25</v>
      </c>
      <c r="BN231" s="64">
        <f t="shared" ref="BN231:BN238" si="44">IFERROR(Y231*I231/H231,"0")</f>
        <v>312.91000000000003</v>
      </c>
      <c r="BO231" s="64">
        <f t="shared" ref="BO231:BO238" si="45">IFERROR(1/J231*(X231/H231),"0")</f>
        <v>0.40409482758620691</v>
      </c>
      <c r="BP231" s="64">
        <f t="shared" ref="BP231:BP238" si="46">IFERROR(1/J231*(Y231/H231),"0")</f>
        <v>0.40624999999999994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2</v>
      </c>
      <c r="Y236" s="592">
        <f t="shared" si="42"/>
        <v>4</v>
      </c>
      <c r="Z236" s="36">
        <f>IFERROR(IF(Y236=0,"",ROUNDUP(Y236/H236,0)*0.00902),"")</f>
        <v>9.0200000000000002E-3</v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2.105</v>
      </c>
      <c r="BN236" s="64">
        <f t="shared" si="44"/>
        <v>4.21</v>
      </c>
      <c r="BO236" s="64">
        <f t="shared" si="45"/>
        <v>3.787878787878788E-3</v>
      </c>
      <c r="BP236" s="64">
        <f t="shared" si="46"/>
        <v>7.575757575757576E-3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26.362068965517242</v>
      </c>
      <c r="Y239" s="593">
        <f>IFERROR(Y231/H231,"0")+IFERROR(Y232/H232,"0")+IFERROR(Y233/H233,"0")+IFERROR(Y234/H234,"0")+IFERROR(Y235/H235,"0")+IFERROR(Y236/H236,"0")+IFERROR(Y237/H237,"0")+IFERROR(Y238/H238,"0")</f>
        <v>26.999999999999996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0.50250000000000006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302</v>
      </c>
      <c r="Y240" s="593">
        <f>IFERROR(SUM(Y231:Y238),"0")</f>
        <v>305.59999999999997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68</v>
      </c>
      <c r="Y279" s="592">
        <f>IFERROR(IF(X279="",0,CEILING((X279/$H279),1)*$H279),"")</f>
        <v>69.599999999999994</v>
      </c>
      <c r="Z279" s="36">
        <f>IFERROR(IF(Y279=0,"",ROUNDUP(Y279/H279,0)*0.00651),"")</f>
        <v>0.18879000000000001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75.140000000000015</v>
      </c>
      <c r="BN279" s="64">
        <f>IFERROR(Y279*I279/H279,"0")</f>
        <v>76.908000000000001</v>
      </c>
      <c r="BO279" s="64">
        <f>IFERROR(1/J279*(X279/H279),"0")</f>
        <v>0.15567765567765571</v>
      </c>
      <c r="BP279" s="64">
        <f>IFERROR(1/J279*(Y279/H279),"0")</f>
        <v>0.15934065934065936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160</v>
      </c>
      <c r="Y280" s="592">
        <f>IFERROR(IF(X280="",0,CEILING((X280/$H280),1)*$H280),"")</f>
        <v>160.79999999999998</v>
      </c>
      <c r="Z280" s="36">
        <f>IFERROR(IF(Y280=0,"",ROUNDUP(Y280/H280,0)*0.00651),"")</f>
        <v>0.43617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172</v>
      </c>
      <c r="BN280" s="64">
        <f>IFERROR(Y280*I280/H280,"0")</f>
        <v>172.85999999999999</v>
      </c>
      <c r="BO280" s="64">
        <f>IFERROR(1/J280*(X280/H280),"0")</f>
        <v>0.36630036630036633</v>
      </c>
      <c r="BP280" s="64">
        <f>IFERROR(1/J280*(Y280/H280),"0")</f>
        <v>0.36813186813186816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95</v>
      </c>
      <c r="Y281" s="593">
        <f>IFERROR(Y278/H278,"0")+IFERROR(Y279/H279,"0")+IFERROR(Y280/H280,"0")</f>
        <v>96</v>
      </c>
      <c r="Z281" s="593">
        <f>IFERROR(IF(Z278="",0,Z278),"0")+IFERROR(IF(Z279="",0,Z279),"0")+IFERROR(IF(Z280="",0,Z280),"0")</f>
        <v>0.62495999999999996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228</v>
      </c>
      <c r="Y282" s="593">
        <f>IFERROR(SUM(Y278:Y280),"0")</f>
        <v>230.39999999999998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2</v>
      </c>
      <c r="Y330" s="592">
        <f>IFERROR(IF(X330="",0,CEILING((X330/$H330),1)*$H330),"")</f>
        <v>2.7</v>
      </c>
      <c r="Z330" s="36">
        <f>IFERROR(IF(Y330=0,"",ROUNDUP(Y330/H330,0)*0.00651),"")</f>
        <v>6.5100000000000002E-3</v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2.1911111111111112</v>
      </c>
      <c r="BN330" s="64">
        <f>IFERROR(Y330*I330/H330,"0")</f>
        <v>2.9580000000000002</v>
      </c>
      <c r="BO330" s="64">
        <f>IFERROR(1/J330*(X330/H330),"0")</f>
        <v>4.0700040700040697E-3</v>
      </c>
      <c r="BP330" s="64">
        <f>IFERROR(1/J330*(Y330/H330),"0")</f>
        <v>5.4945054945054949E-3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0.7407407407407407</v>
      </c>
      <c r="Y331" s="593">
        <f>IFERROR(Y326/H326,"0")+IFERROR(Y327/H327,"0")+IFERROR(Y328/H328,"0")+IFERROR(Y329/H329,"0")+IFERROR(Y330/H330,"0")</f>
        <v>1</v>
      </c>
      <c r="Z331" s="593">
        <f>IFERROR(IF(Z326="",0,Z326),"0")+IFERROR(IF(Z327="",0,Z327),"0")+IFERROR(IF(Z328="",0,Z328),"0")+IFERROR(IF(Z329="",0,Z329),"0")+IFERROR(IF(Z330="",0,Z330),"0")</f>
        <v>6.5100000000000002E-3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2</v>
      </c>
      <c r="Y332" s="593">
        <f>IFERROR(SUM(Y326:Y330),"0")</f>
        <v>2.7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219</v>
      </c>
      <c r="Y334" s="592">
        <f>IFERROR(IF(X334="",0,CEILING((X334/$H334),1)*$H334),"")</f>
        <v>226.8</v>
      </c>
      <c r="Z334" s="36">
        <f>IFERROR(IF(Y334=0,"",ROUNDUP(Y334/H334,0)*0.01898),"")</f>
        <v>0.51246000000000003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232.53107142857144</v>
      </c>
      <c r="BN334" s="64">
        <f>IFERROR(Y334*I334/H334,"0")</f>
        <v>240.81300000000002</v>
      </c>
      <c r="BO334" s="64">
        <f>IFERROR(1/J334*(X334/H334),"0")</f>
        <v>0.4073660714285714</v>
      </c>
      <c r="BP334" s="64">
        <f>IFERROR(1/J334*(Y334/H334),"0")</f>
        <v>0.421875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283</v>
      </c>
      <c r="Y335" s="592">
        <f>IFERROR(IF(X335="",0,CEILING((X335/$H335),1)*$H335),"")</f>
        <v>288.59999999999997</v>
      </c>
      <c r="Z335" s="36">
        <f>IFERROR(IF(Y335=0,"",ROUNDUP(Y335/H335,0)*0.01898),"")</f>
        <v>0.70226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301.83038461538462</v>
      </c>
      <c r="BN335" s="64">
        <f>IFERROR(Y335*I335/H335,"0")</f>
        <v>307.80300000000005</v>
      </c>
      <c r="BO335" s="64">
        <f>IFERROR(1/J335*(X335/H335),"0")</f>
        <v>0.56690705128205132</v>
      </c>
      <c r="BP335" s="64">
        <f>IFERROR(1/J335*(Y335/H335),"0")</f>
        <v>0.578125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144</v>
      </c>
      <c r="Y336" s="592">
        <f>IFERROR(IF(X336="",0,CEILING((X336/$H336),1)*$H336),"")</f>
        <v>151.20000000000002</v>
      </c>
      <c r="Z336" s="36">
        <f>IFERROR(IF(Y336=0,"",ROUNDUP(Y336/H336,0)*0.01898),"")</f>
        <v>0.34164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152.89714285714285</v>
      </c>
      <c r="BN336" s="64">
        <f>IFERROR(Y336*I336/H336,"0")</f>
        <v>160.542</v>
      </c>
      <c r="BO336" s="64">
        <f>IFERROR(1/J336*(X336/H336),"0")</f>
        <v>0.26785714285714285</v>
      </c>
      <c r="BP336" s="64">
        <f>IFERROR(1/J336*(Y336/H336),"0")</f>
        <v>0.28125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79.496336996336993</v>
      </c>
      <c r="Y337" s="593">
        <f>IFERROR(Y334/H334,"0")+IFERROR(Y335/H335,"0")+IFERROR(Y336/H336,"0")</f>
        <v>82</v>
      </c>
      <c r="Z337" s="593">
        <f>IFERROR(IF(Z334="",0,Z334),"0")+IFERROR(IF(Z335="",0,Z335),"0")+IFERROR(IF(Z336="",0,Z336),"0")</f>
        <v>1.55636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646</v>
      </c>
      <c r="Y338" s="593">
        <f>IFERROR(SUM(Y334:Y336),"0")</f>
        <v>666.6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27</v>
      </c>
      <c r="Y343" s="592">
        <f>IFERROR(IF(X343="",0,CEILING((X343/$H343),1)*$H343),"")</f>
        <v>28.049999999999997</v>
      </c>
      <c r="Z343" s="36">
        <f>IFERROR(IF(Y343=0,"",ROUNDUP(Y343/H343,0)*0.00651),"")</f>
        <v>7.1610000000000007E-2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30.494117647058822</v>
      </c>
      <c r="BN343" s="64">
        <f>IFERROR(Y343*I343/H343,"0")</f>
        <v>31.68</v>
      </c>
      <c r="BO343" s="64">
        <f>IFERROR(1/J343*(X343/H343),"0")</f>
        <v>5.8177117000646428E-2</v>
      </c>
      <c r="BP343" s="64">
        <f>IFERROR(1/J343*(Y343/H343),"0")</f>
        <v>6.0439560439560447E-2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10.588235294117649</v>
      </c>
      <c r="Y344" s="593">
        <f>IFERROR(Y340/H340,"0")+IFERROR(Y341/H341,"0")+IFERROR(Y342/H342,"0")+IFERROR(Y343/H343,"0")</f>
        <v>11</v>
      </c>
      <c r="Z344" s="593">
        <f>IFERROR(IF(Z340="",0,Z340),"0")+IFERROR(IF(Z341="",0,Z341),"0")+IFERROR(IF(Z342="",0,Z342),"0")+IFERROR(IF(Z343="",0,Z343),"0")</f>
        <v>7.1610000000000007E-2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27</v>
      </c>
      <c r="Y345" s="593">
        <f>IFERROR(SUM(Y340:Y343),"0")</f>
        <v>28.049999999999997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81</v>
      </c>
      <c r="Y358" s="592">
        <f>IFERROR(IF(X358="",0,CEILING((X358/$H358),1)*$H358),"")</f>
        <v>81</v>
      </c>
      <c r="Z358" s="36">
        <f>IFERROR(IF(Y358=0,"",ROUNDUP(Y358/H358,0)*0.01898),"")</f>
        <v>0.1898</v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86.190000000000012</v>
      </c>
      <c r="BN358" s="64">
        <f>IFERROR(Y358*I358/H358,"0")</f>
        <v>86.190000000000012</v>
      </c>
      <c r="BO358" s="64">
        <f>IFERROR(1/J358*(X358/H358),"0")</f>
        <v>0.15625</v>
      </c>
      <c r="BP358" s="64">
        <f>IFERROR(1/J358*(Y358/H358),"0")</f>
        <v>0.15625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10</v>
      </c>
      <c r="Y361" s="593">
        <f>IFERROR(Y358/H358,"0")+IFERROR(Y359/H359,"0")+IFERROR(Y360/H360,"0")</f>
        <v>10</v>
      </c>
      <c r="Z361" s="593">
        <f>IFERROR(IF(Z358="",0,Z358),"0")+IFERROR(IF(Z359="",0,Z359),"0")+IFERROR(IF(Z360="",0,Z360),"0")</f>
        <v>0.1898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81</v>
      </c>
      <c r="Y362" s="593">
        <f>IFERROR(SUM(Y358:Y360),"0")</f>
        <v>81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500</v>
      </c>
      <c r="Y366" s="592">
        <f t="shared" ref="Y366:Y372" si="57">IFERROR(IF(X366="",0,CEILING((X366/$H366),1)*$H366),"")</f>
        <v>510</v>
      </c>
      <c r="Z366" s="36">
        <f>IFERROR(IF(Y366=0,"",ROUNDUP(Y366/H366,0)*0.02175),"")</f>
        <v>0.73949999999999994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516</v>
      </c>
      <c r="BN366" s="64">
        <f t="shared" ref="BN366:BN372" si="59">IFERROR(Y366*I366/H366,"0")</f>
        <v>526.32000000000005</v>
      </c>
      <c r="BO366" s="64">
        <f t="shared" ref="BO366:BO372" si="60">IFERROR(1/J366*(X366/H366),"0")</f>
        <v>0.69444444444444442</v>
      </c>
      <c r="BP366" s="64">
        <f t="shared" ref="BP366:BP372" si="61">IFERROR(1/J366*(Y366/H366),"0")</f>
        <v>0.70833333333333326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400</v>
      </c>
      <c r="Y367" s="592">
        <f t="shared" si="57"/>
        <v>405</v>
      </c>
      <c r="Z367" s="36">
        <f>IFERROR(IF(Y367=0,"",ROUNDUP(Y367/H367,0)*0.02175),"")</f>
        <v>0.58724999999999994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412.8</v>
      </c>
      <c r="BN367" s="64">
        <f t="shared" si="59"/>
        <v>417.96000000000004</v>
      </c>
      <c r="BO367" s="64">
        <f t="shared" si="60"/>
        <v>0.55555555555555558</v>
      </c>
      <c r="BP367" s="64">
        <f t="shared" si="61"/>
        <v>0.5625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400</v>
      </c>
      <c r="Y368" s="592">
        <f t="shared" si="57"/>
        <v>405</v>
      </c>
      <c r="Z368" s="36">
        <f>IFERROR(IF(Y368=0,"",ROUNDUP(Y368/H368,0)*0.02175),"")</f>
        <v>0.58724999999999994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412.8</v>
      </c>
      <c r="BN368" s="64">
        <f t="shared" si="59"/>
        <v>417.96000000000004</v>
      </c>
      <c r="BO368" s="64">
        <f t="shared" si="60"/>
        <v>0.55555555555555558</v>
      </c>
      <c r="BP368" s="64">
        <f t="shared" si="61"/>
        <v>0.5625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393</v>
      </c>
      <c r="Y369" s="592">
        <f t="shared" si="57"/>
        <v>405</v>
      </c>
      <c r="Z369" s="36">
        <f>IFERROR(IF(Y369=0,"",ROUNDUP(Y369/H369,0)*0.02175),"")</f>
        <v>0.58724999999999994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405.57600000000002</v>
      </c>
      <c r="BN369" s="64">
        <f t="shared" si="59"/>
        <v>417.96000000000004</v>
      </c>
      <c r="BO369" s="64">
        <f t="shared" si="60"/>
        <v>0.54583333333333328</v>
      </c>
      <c r="BP369" s="64">
        <f t="shared" si="61"/>
        <v>0.5625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112.86666666666667</v>
      </c>
      <c r="Y373" s="593">
        <f>IFERROR(Y366/H366,"0")+IFERROR(Y367/H367,"0")+IFERROR(Y368/H368,"0")+IFERROR(Y369/H369,"0")+IFERROR(Y370/H370,"0")+IFERROR(Y371/H371,"0")+IFERROR(Y372/H372,"0")</f>
        <v>115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2.5012499999999998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1693</v>
      </c>
      <c r="Y374" s="593">
        <f>IFERROR(SUM(Y366:Y372),"0")</f>
        <v>1725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627</v>
      </c>
      <c r="Y376" s="592">
        <f>IFERROR(IF(X376="",0,CEILING((X376/$H376),1)*$H376),"")</f>
        <v>630</v>
      </c>
      <c r="Z376" s="36">
        <f>IFERROR(IF(Y376=0,"",ROUNDUP(Y376/H376,0)*0.02175),"")</f>
        <v>0.91349999999999998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647.06400000000008</v>
      </c>
      <c r="BN376" s="64">
        <f>IFERROR(Y376*I376/H376,"0")</f>
        <v>650.16</v>
      </c>
      <c r="BO376" s="64">
        <f>IFERROR(1/J376*(X376/H376),"0")</f>
        <v>0.87083333333333324</v>
      </c>
      <c r="BP376" s="64">
        <f>IFERROR(1/J376*(Y376/H376),"0")</f>
        <v>0.875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41.8</v>
      </c>
      <c r="Y378" s="593">
        <f>IFERROR(Y376/H376,"0")+IFERROR(Y377/H377,"0")</f>
        <v>42</v>
      </c>
      <c r="Z378" s="593">
        <f>IFERROR(IF(Z376="",0,Z376),"0")+IFERROR(IF(Z377="",0,Z377),"0")</f>
        <v>0.91349999999999998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627</v>
      </c>
      <c r="Y379" s="593">
        <f>IFERROR(SUM(Y376:Y377),"0")</f>
        <v>630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161</v>
      </c>
      <c r="Y386" s="592">
        <f>IFERROR(IF(X386="",0,CEILING((X386/$H386),1)*$H386),"")</f>
        <v>162</v>
      </c>
      <c r="Z386" s="36">
        <f>IFERROR(IF(Y386=0,"",ROUNDUP(Y386/H386,0)*0.01898),"")</f>
        <v>0.34164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170.28433333333334</v>
      </c>
      <c r="BN386" s="64">
        <f>IFERROR(Y386*I386/H386,"0")</f>
        <v>171.34199999999998</v>
      </c>
      <c r="BO386" s="64">
        <f>IFERROR(1/J386*(X386/H386),"0")</f>
        <v>0.2795138888888889</v>
      </c>
      <c r="BP386" s="64">
        <f>IFERROR(1/J386*(Y386/H386),"0")</f>
        <v>0.28125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17.888888888888889</v>
      </c>
      <c r="Y387" s="593">
        <f>IFERROR(Y386/H386,"0")</f>
        <v>18</v>
      </c>
      <c r="Z387" s="593">
        <f>IFERROR(IF(Z386="",0,Z386),"0")</f>
        <v>0.34164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161</v>
      </c>
      <c r="Y388" s="593">
        <f>IFERROR(SUM(Y386:Y386),"0")</f>
        <v>162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71</v>
      </c>
      <c r="Y393" s="592">
        <f>IFERROR(IF(X393="",0,CEILING((X393/$H393),1)*$H393),"")</f>
        <v>72</v>
      </c>
      <c r="Z393" s="36">
        <f>IFERROR(IF(Y393=0,"",ROUNDUP(Y393/H393,0)*0.01898),"")</f>
        <v>0.11388000000000001</v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73.573750000000004</v>
      </c>
      <c r="BN393" s="64">
        <f>IFERROR(Y393*I393/H393,"0")</f>
        <v>74.61</v>
      </c>
      <c r="BO393" s="64">
        <f>IFERROR(1/J393*(X393/H393),"0")</f>
        <v>9.2447916666666671E-2</v>
      </c>
      <c r="BP393" s="64">
        <f>IFERROR(1/J393*(Y393/H393),"0")</f>
        <v>9.375E-2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5.916666666666667</v>
      </c>
      <c r="Y395" s="593">
        <f>IFERROR(Y391/H391,"0")+IFERROR(Y392/H392,"0")+IFERROR(Y393/H393,"0")+IFERROR(Y394/H394,"0")</f>
        <v>6</v>
      </c>
      <c r="Z395" s="593">
        <f>IFERROR(IF(Z391="",0,Z391),"0")+IFERROR(IF(Z392="",0,Z392),"0")+IFERROR(IF(Z393="",0,Z393),"0")+IFERROR(IF(Z394="",0,Z394),"0")</f>
        <v>0.11388000000000001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71</v>
      </c>
      <c r="Y396" s="593">
        <f>IFERROR(SUM(Y391:Y394),"0")</f>
        <v>72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606</v>
      </c>
      <c r="Y402" s="592">
        <f>IFERROR(IF(X402="",0,CEILING((X402/$H402),1)*$H402),"")</f>
        <v>612</v>
      </c>
      <c r="Z402" s="36">
        <f>IFERROR(IF(Y402=0,"",ROUNDUP(Y402/H402,0)*0.01898),"")</f>
        <v>1.29064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640.94600000000003</v>
      </c>
      <c r="BN402" s="64">
        <f>IFERROR(Y402*I402/H402,"0")</f>
        <v>647.29199999999992</v>
      </c>
      <c r="BO402" s="64">
        <f>IFERROR(1/J402*(X402/H402),"0")</f>
        <v>1.0520833333333333</v>
      </c>
      <c r="BP402" s="64">
        <f>IFERROR(1/J402*(Y402/H402),"0")</f>
        <v>1.0625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67.333333333333329</v>
      </c>
      <c r="Y405" s="593">
        <f>IFERROR(Y402/H402,"0")+IFERROR(Y403/H403,"0")+IFERROR(Y404/H404,"0")</f>
        <v>68</v>
      </c>
      <c r="Z405" s="593">
        <f>IFERROR(IF(Z402="",0,Z402),"0")+IFERROR(IF(Z403="",0,Z403),"0")+IFERROR(IF(Z404="",0,Z404),"0")</f>
        <v>1.29064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606</v>
      </c>
      <c r="Y406" s="593">
        <f>IFERROR(SUM(Y402:Y404),"0")</f>
        <v>612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4</v>
      </c>
      <c r="Y422" s="592">
        <f t="shared" si="62"/>
        <v>4.2</v>
      </c>
      <c r="Z422" s="36">
        <f t="shared" si="67"/>
        <v>1.004E-2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4.2476190476190476</v>
      </c>
      <c r="BN422" s="64">
        <f t="shared" si="64"/>
        <v>4.46</v>
      </c>
      <c r="BO422" s="64">
        <f t="shared" si="65"/>
        <v>8.1400081400081412E-3</v>
      </c>
      <c r="BP422" s="64">
        <f t="shared" si="66"/>
        <v>8.5470085470085479E-3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1.9047619047619047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2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1.004E-2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4</v>
      </c>
      <c r="Y425" s="593">
        <f>IFERROR(SUM(Y414:Y423),"0")</f>
        <v>4.2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77</v>
      </c>
      <c r="Y457" s="592">
        <f t="shared" ref="Y457:Y469" si="68">IFERROR(IF(X457="",0,CEILING((X457/$H457),1)*$H457),"")</f>
        <v>79.2</v>
      </c>
      <c r="Z457" s="36">
        <f t="shared" ref="Z457:Z462" si="69">IFERROR(IF(Y457=0,"",ROUNDUP(Y457/H457,0)*0.01196),"")</f>
        <v>0.1794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82.249999999999986</v>
      </c>
      <c r="BN457" s="64">
        <f t="shared" ref="BN457:BN469" si="71">IFERROR(Y457*I457/H457,"0")</f>
        <v>84.6</v>
      </c>
      <c r="BO457" s="64">
        <f t="shared" ref="BO457:BO469" si="72">IFERROR(1/J457*(X457/H457),"0")</f>
        <v>0.14022435897435898</v>
      </c>
      <c r="BP457" s="64">
        <f t="shared" ref="BP457:BP469" si="73">IFERROR(1/J457*(Y457/H457),"0")</f>
        <v>0.14423076923076925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23</v>
      </c>
      <c r="Y458" s="592">
        <f t="shared" si="68"/>
        <v>26.400000000000002</v>
      </c>
      <c r="Z458" s="36">
        <f t="shared" si="69"/>
        <v>5.9799999999999999E-2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24.568181818181817</v>
      </c>
      <c r="BN458" s="64">
        <f t="shared" si="71"/>
        <v>28.200000000000003</v>
      </c>
      <c r="BO458" s="64">
        <f t="shared" si="72"/>
        <v>4.1885198135198129E-2</v>
      </c>
      <c r="BP458" s="64">
        <f t="shared" si="73"/>
        <v>4.807692307692308E-2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210</v>
      </c>
      <c r="Y459" s="592">
        <f t="shared" si="68"/>
        <v>211.20000000000002</v>
      </c>
      <c r="Z459" s="36">
        <f t="shared" si="69"/>
        <v>0.47839999999999999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224.31818181818178</v>
      </c>
      <c r="BN459" s="64">
        <f t="shared" si="71"/>
        <v>225.60000000000002</v>
      </c>
      <c r="BO459" s="64">
        <f t="shared" si="72"/>
        <v>0.38243006993006995</v>
      </c>
      <c r="BP459" s="64">
        <f t="shared" si="73"/>
        <v>0.38461538461538464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571</v>
      </c>
      <c r="Y461" s="592">
        <f t="shared" si="68"/>
        <v>575.52</v>
      </c>
      <c r="Z461" s="36">
        <f t="shared" si="69"/>
        <v>1.3036399999999999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609.93181818181813</v>
      </c>
      <c r="BN461" s="64">
        <f t="shared" si="71"/>
        <v>614.75999999999988</v>
      </c>
      <c r="BO461" s="64">
        <f t="shared" si="72"/>
        <v>1.0398455710955712</v>
      </c>
      <c r="BP461" s="64">
        <f t="shared" si="73"/>
        <v>1.0480769230769229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90</v>
      </c>
      <c r="Y464" s="592">
        <f t="shared" si="68"/>
        <v>90</v>
      </c>
      <c r="Z464" s="36">
        <f>IFERROR(IF(Y464=0,"",ROUNDUP(Y464/H464,0)*0.00902),"")</f>
        <v>0.22550000000000001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95.249999999999986</v>
      </c>
      <c r="BN464" s="64">
        <f t="shared" si="71"/>
        <v>95.249999999999986</v>
      </c>
      <c r="BO464" s="64">
        <f t="shared" si="72"/>
        <v>0.18939393939393939</v>
      </c>
      <c r="BP464" s="64">
        <f t="shared" si="73"/>
        <v>0.18939393939393939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191.85606060606059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194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2.2467399999999995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971</v>
      </c>
      <c r="Y471" s="593">
        <f>IFERROR(SUM(Y457:Y469),"0")</f>
        <v>982.31999999999994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300</v>
      </c>
      <c r="Y473" s="592">
        <f>IFERROR(IF(X473="",0,CEILING((X473/$H473),1)*$H473),"")</f>
        <v>300.96000000000004</v>
      </c>
      <c r="Z473" s="36">
        <f>IFERROR(IF(Y473=0,"",ROUNDUP(Y473/H473,0)*0.01196),"")</f>
        <v>0.68171999999999999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320.45454545454544</v>
      </c>
      <c r="BN473" s="64">
        <f>IFERROR(Y473*I473/H473,"0")</f>
        <v>321.48</v>
      </c>
      <c r="BO473" s="64">
        <f>IFERROR(1/J473*(X473/H473),"0")</f>
        <v>0.54632867132867136</v>
      </c>
      <c r="BP473" s="64">
        <f>IFERROR(1/J473*(Y473/H473),"0")</f>
        <v>0.54807692307692313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90</v>
      </c>
      <c r="Y475" s="592">
        <f>IFERROR(IF(X475="",0,CEILING((X475/$H475),1)*$H475),"")</f>
        <v>91.2</v>
      </c>
      <c r="Z475" s="36">
        <f>IFERROR(IF(Y475=0,"",ROUNDUP(Y475/H475,0)*0.00902),"")</f>
        <v>0.17138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129.9375</v>
      </c>
      <c r="BN475" s="64">
        <f>IFERROR(Y475*I475/H475,"0")</f>
        <v>131.66999999999999</v>
      </c>
      <c r="BO475" s="64">
        <f>IFERROR(1/J475*(X475/H475),"0")</f>
        <v>0.14204545454545456</v>
      </c>
      <c r="BP475" s="64">
        <f>IFERROR(1/J475*(Y475/H475),"0")</f>
        <v>0.14393939393939395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75.568181818181813</v>
      </c>
      <c r="Y476" s="593">
        <f>IFERROR(Y473/H473,"0")+IFERROR(Y474/H474,"0")+IFERROR(Y475/H475,"0")</f>
        <v>76</v>
      </c>
      <c r="Z476" s="593">
        <f>IFERROR(IF(Z473="",0,Z473),"0")+IFERROR(IF(Z474="",0,Z474),"0")+IFERROR(IF(Z475="",0,Z475),"0")</f>
        <v>0.85309999999999997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390</v>
      </c>
      <c r="Y477" s="593">
        <f>IFERROR(SUM(Y473:Y475),"0")</f>
        <v>392.16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242</v>
      </c>
      <c r="Y479" s="592">
        <f t="shared" ref="Y479:Y486" si="74">IFERROR(IF(X479="",0,CEILING((X479/$H479),1)*$H479),"")</f>
        <v>242.88000000000002</v>
      </c>
      <c r="Z479" s="36">
        <f>IFERROR(IF(Y479=0,"",ROUNDUP(Y479/H479,0)*0.01196),"")</f>
        <v>0.55015999999999998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258.49999999999994</v>
      </c>
      <c r="BN479" s="64">
        <f t="shared" ref="BN479:BN486" si="76">IFERROR(Y479*I479/H479,"0")</f>
        <v>259.44</v>
      </c>
      <c r="BO479" s="64">
        <f t="shared" ref="BO479:BO486" si="77">IFERROR(1/J479*(X479/H479),"0")</f>
        <v>0.44070512820512819</v>
      </c>
      <c r="BP479" s="64">
        <f t="shared" ref="BP479:BP486" si="78">IFERROR(1/J479*(Y479/H479),"0")</f>
        <v>0.44230769230769235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45.833333333333329</v>
      </c>
      <c r="Y487" s="593">
        <f>IFERROR(Y479/H479,"0")+IFERROR(Y480/H480,"0")+IFERROR(Y481/H481,"0")+IFERROR(Y482/H482,"0")+IFERROR(Y483/H483,"0")+IFERROR(Y484/H484,"0")+IFERROR(Y485/H485,"0")+IFERROR(Y486/H486,"0")</f>
        <v>46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0.55015999999999998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242</v>
      </c>
      <c r="Y488" s="593">
        <f>IFERROR(SUM(Y479:Y486),"0")</f>
        <v>242.88000000000002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12175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12330.210000000001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12928.460964643478</v>
      </c>
      <c r="Y537" s="593">
        <f>IFERROR(SUM(BN22:BN533),"0")</f>
        <v>13092.609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22</v>
      </c>
      <c r="Y538" s="38">
        <f>ROUNDUP(SUM(BP22:BP533),0)</f>
        <v>22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13478.460964643478</v>
      </c>
      <c r="Y539" s="593">
        <f>GrossWeightTotalR+PalletQtyTotalR*25</f>
        <v>13642.609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2318.8788835804557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2344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25.66198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537.20000000000005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1388.6000000000001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987.3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1308.6000000000001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298.8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1672.8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305.59999999999997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230.39999999999998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697.34999999999991</v>
      </c>
      <c r="U546" s="46">
        <f>IFERROR(Y354*1,"0")+IFERROR(Y358*1,"0")+IFERROR(Y359*1,"0")+IFERROR(Y360*1,"0")</f>
        <v>81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2517</v>
      </c>
      <c r="W546" s="46">
        <f>IFERROR(Y391*1,"0")+IFERROR(Y392*1,"0")+IFERROR(Y393*1,"0")+IFERROR(Y394*1,"0")+IFERROR(Y398*1,"0")+IFERROR(Y402*1,"0")+IFERROR(Y403*1,"0")+IFERROR(Y404*1,"0")+IFERROR(Y408*1,"0")</f>
        <v>684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4.2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1617.3600000000001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2025-05-29T09:31:51Z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