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86FA029-BCB9-402C-96DD-A3F6BBC1FB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Y488" i="1" s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Y211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Y105" i="1" s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44" i="1" l="1"/>
  <c r="Y59" i="1"/>
  <c r="Y67" i="1"/>
  <c r="Y73" i="1"/>
  <c r="E546" i="1"/>
  <c r="Y93" i="1"/>
  <c r="BP90" i="1"/>
  <c r="BN90" i="1"/>
  <c r="BP92" i="1"/>
  <c r="BN92" i="1"/>
  <c r="Z92" i="1"/>
  <c r="Y94" i="1"/>
  <c r="BP116" i="1"/>
  <c r="BN116" i="1"/>
  <c r="Z116" i="1"/>
  <c r="Z118" i="1" s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BP217" i="1"/>
  <c r="BN217" i="1"/>
  <c r="Z217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BP271" i="1"/>
  <c r="BN271" i="1"/>
  <c r="Z271" i="1"/>
  <c r="Z274" i="1" s="1"/>
  <c r="Y274" i="1"/>
  <c r="Y331" i="1"/>
  <c r="BP326" i="1"/>
  <c r="BN326" i="1"/>
  <c r="Z326" i="1"/>
  <c r="BP330" i="1"/>
  <c r="BN330" i="1"/>
  <c r="Z330" i="1"/>
  <c r="Y332" i="1"/>
  <c r="Z350" i="1"/>
  <c r="Y493" i="1"/>
  <c r="BP490" i="1"/>
  <c r="BN490" i="1"/>
  <c r="Z490" i="1"/>
  <c r="Z493" i="1" s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24" i="1"/>
  <c r="Y32" i="1"/>
  <c r="Y46" i="1"/>
  <c r="Y50" i="1"/>
  <c r="Y81" i="1"/>
  <c r="Y87" i="1"/>
  <c r="Y104" i="1"/>
  <c r="BP96" i="1"/>
  <c r="BN96" i="1"/>
  <c r="Z96" i="1"/>
  <c r="BP99" i="1"/>
  <c r="BN99" i="1"/>
  <c r="Z99" i="1"/>
  <c r="BP103" i="1"/>
  <c r="BN103" i="1"/>
  <c r="Z103" i="1"/>
  <c r="F546" i="1"/>
  <c r="Y113" i="1"/>
  <c r="BP108" i="1"/>
  <c r="BN108" i="1"/>
  <c r="Z108" i="1"/>
  <c r="BP124" i="1"/>
  <c r="BN124" i="1"/>
  <c r="Z124" i="1"/>
  <c r="Y128" i="1"/>
  <c r="BP132" i="1"/>
  <c r="BN132" i="1"/>
  <c r="Z132" i="1"/>
  <c r="Z133" i="1" s="1"/>
  <c r="Y134" i="1"/>
  <c r="Y200" i="1"/>
  <c r="BP197" i="1"/>
  <c r="BN197" i="1"/>
  <c r="Z197" i="1"/>
  <c r="Z199" i="1" s="1"/>
  <c r="BP205" i="1"/>
  <c r="BN205" i="1"/>
  <c r="Z205" i="1"/>
  <c r="BP209" i="1"/>
  <c r="BN209" i="1"/>
  <c r="Z209" i="1"/>
  <c r="Y222" i="1"/>
  <c r="BP213" i="1"/>
  <c r="BN213" i="1"/>
  <c r="Z213" i="1"/>
  <c r="BP221" i="1"/>
  <c r="BN221" i="1"/>
  <c r="Z221" i="1"/>
  <c r="Y223" i="1"/>
  <c r="Y266" i="1"/>
  <c r="BP322" i="1"/>
  <c r="BN322" i="1"/>
  <c r="Z322" i="1"/>
  <c r="Y324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Y539" i="1" s="1"/>
  <c r="Z104" i="1"/>
  <c r="Z487" i="1"/>
  <c r="Z323" i="1"/>
  <c r="Z256" i="1"/>
  <c r="Z316" i="1"/>
  <c r="Z81" i="1"/>
  <c r="Y538" i="1"/>
  <c r="Z337" i="1"/>
  <c r="Z222" i="1"/>
  <c r="Z541" i="1" s="1"/>
  <c r="Z112" i="1"/>
  <c r="Y536" i="1"/>
  <c r="Z522" i="1"/>
  <c r="Z331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<sst xmlns="http://schemas.openxmlformats.org/spreadsheetml/2006/main" count="2387" uniqueCount="852">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</sst>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171</v>
      </c>
      <c r="Y41" s="59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177.88749999999999</v>
      </c>
      <c r="BN41" s="64">
        <f>IFERROR(Y41*I41/H41,"0")</f>
        <v>179.76</v>
      </c>
      <c r="BO41" s="64">
        <f>IFERROR(1/J41*(X41/H41),"0")</f>
        <v>0.24739583333333331</v>
      </c>
      <c r="BP41" s="64">
        <f>IFERROR(1/J41*(Y41/H41),"0")</f>
        <v>0.25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15.833333333333332</v>
      </c>
      <c r="Y45" s="593">
        <f>IFERROR(Y41/H41,"0")+IFERROR(Y42/H42,"0")+IFERROR(Y43/H43,"0")+IFERROR(Y44/H44,"0")</f>
        <v>16</v>
      </c>
      <c r="Z45" s="593">
        <f>IFERROR(IF(Z41="",0,Z41),"0")+IFERROR(IF(Z42="",0,Z42),"0")+IFERROR(IF(Z43="",0,Z43),"0")+IFERROR(IF(Z44="",0,Z44),"0")</f>
        <v>0.30368000000000001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171</v>
      </c>
      <c r="Y46" s="593">
        <f>IFERROR(SUM(Y41:Y44),"0")</f>
        <v>172.8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269</v>
      </c>
      <c r="Y54" s="592">
        <f t="shared" si="6"/>
        <v>270</v>
      </c>
      <c r="Z54" s="36">
        <f>IFERROR(IF(Y54=0,"",ROUNDUP(Y54/H54,0)*0.01898),"")</f>
        <v>0.47450000000000003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279.83472222222218</v>
      </c>
      <c r="BN54" s="64">
        <f t="shared" si="8"/>
        <v>280.87499999999994</v>
      </c>
      <c r="BO54" s="64">
        <f t="shared" si="9"/>
        <v>0.3891782407407407</v>
      </c>
      <c r="BP54" s="64">
        <f t="shared" si="10"/>
        <v>0.390625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24.907407407407405</v>
      </c>
      <c r="Y59" s="593">
        <f>IFERROR(Y53/H53,"0")+IFERROR(Y54/H54,"0")+IFERROR(Y55/H55,"0")+IFERROR(Y56/H56,"0")+IFERROR(Y57/H57,"0")+IFERROR(Y58/H58,"0")</f>
        <v>25</v>
      </c>
      <c r="Z59" s="593">
        <f>IFERROR(IF(Z53="",0,Z53),"0")+IFERROR(IF(Z54="",0,Z54),"0")+IFERROR(IF(Z55="",0,Z55),"0")+IFERROR(IF(Z56="",0,Z56),"0")+IFERROR(IF(Z57="",0,Z57),"0")+IFERROR(IF(Z58="",0,Z58),"0")</f>
        <v>0.47450000000000003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269</v>
      </c>
      <c r="Y60" s="593">
        <f>IFERROR(SUM(Y53:Y58),"0")</f>
        <v>270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63</v>
      </c>
      <c r="Y62" s="592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65.537499999999994</v>
      </c>
      <c r="BN62" s="64">
        <f>IFERROR(Y62*I62/H62,"0")</f>
        <v>67.410000000000011</v>
      </c>
      <c r="BO62" s="64">
        <f>IFERROR(1/J62*(X62/H62),"0")</f>
        <v>9.1145833333333329E-2</v>
      </c>
      <c r="BP62" s="64">
        <f>IFERROR(1/J62*(Y62/H62),"0")</f>
        <v>9.3750000000000014E-2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5.833333333333333</v>
      </c>
      <c r="Y66" s="593">
        <f>IFERROR(Y62/H62,"0")+IFERROR(Y63/H63,"0")+IFERROR(Y64/H64,"0")+IFERROR(Y65/H65,"0")</f>
        <v>6.0000000000000009</v>
      </c>
      <c r="Z66" s="593">
        <f>IFERROR(IF(Z62="",0,Z62),"0")+IFERROR(IF(Z63="",0,Z63),"0")+IFERROR(IF(Z64="",0,Z64),"0")+IFERROR(IF(Z65="",0,Z65),"0")</f>
        <v>0.11388000000000001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63</v>
      </c>
      <c r="Y67" s="593">
        <f>IFERROR(SUM(Y62:Y65),"0")</f>
        <v>64.800000000000011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5</v>
      </c>
      <c r="Y70" s="59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2.7777777777777777</v>
      </c>
      <c r="Y72" s="593">
        <f>IFERROR(Y69/H69,"0")+IFERROR(Y70/H70,"0")+IFERROR(Y71/H71,"0")</f>
        <v>3</v>
      </c>
      <c r="Z72" s="593">
        <f>IFERROR(IF(Z69="",0,Z69),"0")+IFERROR(IF(Z70="",0,Z70),"0")+IFERROR(IF(Z71="",0,Z71),"0")</f>
        <v>1.506E-2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5</v>
      </c>
      <c r="Y73" s="593">
        <f>IFERROR(SUM(Y69:Y71),"0")</f>
        <v>5.4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73</v>
      </c>
      <c r="Y96" s="592">
        <f t="shared" ref="Y96:Y103" si="16">IFERROR(IF(X96="",0,CEILING((X96/$H96),1)*$H96),"")</f>
        <v>75.600000000000009</v>
      </c>
      <c r="Z96" s="36">
        <f>IFERROR(IF(Y96=0,"",ROUNDUP(Y96/H96,0)*0.01898),"")</f>
        <v>0.17082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77.510357142857131</v>
      </c>
      <c r="BN96" s="64">
        <f t="shared" ref="BN96:BN103" si="18">IFERROR(Y96*I96/H96,"0")</f>
        <v>80.271000000000001</v>
      </c>
      <c r="BO96" s="64">
        <f t="shared" ref="BO96:BO103" si="19">IFERROR(1/J96*(X96/H96),"0")</f>
        <v>0.13578869047619047</v>
      </c>
      <c r="BP96" s="64">
        <f t="shared" ref="BP96:BP103" si="20">IFERROR(1/J96*(Y96/H96),"0")</f>
        <v>0.140625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311</v>
      </c>
      <c r="Y101" s="592">
        <f t="shared" si="16"/>
        <v>313.20000000000005</v>
      </c>
      <c r="Z101" s="36">
        <f>IFERROR(IF(Y101=0,"",ROUNDUP(Y101/H101,0)*0.00651),"")</f>
        <v>0.75516000000000005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340.02666666666664</v>
      </c>
      <c r="BN101" s="64">
        <f t="shared" si="18"/>
        <v>342.43200000000002</v>
      </c>
      <c r="BO101" s="64">
        <f t="shared" si="19"/>
        <v>0.63288563288563293</v>
      </c>
      <c r="BP101" s="64">
        <f t="shared" si="20"/>
        <v>0.63736263736263754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123.87566137566137</v>
      </c>
      <c r="Y104" s="593">
        <f>IFERROR(Y96/H96,"0")+IFERROR(Y97/H97,"0")+IFERROR(Y98/H98,"0")+IFERROR(Y99/H99,"0")+IFERROR(Y100/H100,"0")+IFERROR(Y101/H101,"0")+IFERROR(Y102/H102,"0")+IFERROR(Y103/H103,"0")</f>
        <v>125.00000000000001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0.92598000000000003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384</v>
      </c>
      <c r="Y105" s="593">
        <f>IFERROR(SUM(Y96:Y103),"0")</f>
        <v>388.80000000000007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219</v>
      </c>
      <c r="Y108" s="592">
        <f>IFERROR(IF(X108="",0,CEILING((X108/$H108),1)*$H108),"")</f>
        <v>226.8</v>
      </c>
      <c r="Z108" s="36">
        <f>IFERROR(IF(Y108=0,"",ROUNDUP(Y108/H108,0)*0.01898),"")</f>
        <v>0.39857999999999999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227.8208333333333</v>
      </c>
      <c r="BN108" s="64">
        <f>IFERROR(Y108*I108/H108,"0")</f>
        <v>235.93499999999997</v>
      </c>
      <c r="BO108" s="64">
        <f>IFERROR(1/J108*(X108/H108),"0")</f>
        <v>0.31684027777777773</v>
      </c>
      <c r="BP108" s="64">
        <f>IFERROR(1/J108*(Y108/H108),"0")</f>
        <v>0.328125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20.277777777777775</v>
      </c>
      <c r="Y112" s="593">
        <f>IFERROR(Y108/H108,"0")+IFERROR(Y109/H109,"0")+IFERROR(Y110/H110,"0")+IFERROR(Y111/H111,"0")</f>
        <v>21</v>
      </c>
      <c r="Z112" s="593">
        <f>IFERROR(IF(Z108="",0,Z108),"0")+IFERROR(IF(Z109="",0,Z109),"0")+IFERROR(IF(Z110="",0,Z110),"0")+IFERROR(IF(Z111="",0,Z111),"0")</f>
        <v>0.39857999999999999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219</v>
      </c>
      <c r="Y113" s="593">
        <f>IFERROR(SUM(Y108:Y111),"0")</f>
        <v>226.8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37</v>
      </c>
      <c r="Y117" s="592">
        <f>IFERROR(IF(X117="",0,CEILING((X117/$H117),1)*$H117),"")</f>
        <v>38.4</v>
      </c>
      <c r="Z117" s="36">
        <f>IFERROR(IF(Y117=0,"",ROUNDUP(Y117/H117,0)*0.00651),"")</f>
        <v>0.10416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39.775000000000006</v>
      </c>
      <c r="BN117" s="64">
        <f>IFERROR(Y117*I117/H117,"0")</f>
        <v>41.28</v>
      </c>
      <c r="BO117" s="64">
        <f>IFERROR(1/J117*(X117/H117),"0")</f>
        <v>8.4706959706959725E-2</v>
      </c>
      <c r="BP117" s="64">
        <f>IFERROR(1/J117*(Y117/H117),"0")</f>
        <v>8.7912087912087919E-2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15.416666666666668</v>
      </c>
      <c r="Y118" s="593">
        <f>IFERROR(Y115/H115,"0")+IFERROR(Y116/H116,"0")+IFERROR(Y117/H117,"0")</f>
        <v>16</v>
      </c>
      <c r="Z118" s="593">
        <f>IFERROR(IF(Z115="",0,Z115),"0")+IFERROR(IF(Z116="",0,Z116),"0")+IFERROR(IF(Z117="",0,Z117),"0")</f>
        <v>0.10416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37</v>
      </c>
      <c r="Y119" s="593">
        <f>IFERROR(SUM(Y115:Y117),"0")</f>
        <v>38.4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322</v>
      </c>
      <c r="Y122" s="592">
        <f t="shared" si="21"/>
        <v>327.60000000000002</v>
      </c>
      <c r="Z122" s="36">
        <f>IFERROR(IF(Y122=0,"",ROUNDUP(Y122/H122,0)*0.01898),"")</f>
        <v>0.74021999999999999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341.66499999999996</v>
      </c>
      <c r="BN122" s="64">
        <f t="shared" si="23"/>
        <v>347.60700000000003</v>
      </c>
      <c r="BO122" s="64">
        <f t="shared" si="24"/>
        <v>0.59895833333333326</v>
      </c>
      <c r="BP122" s="64">
        <f t="shared" si="25"/>
        <v>0.609375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450</v>
      </c>
      <c r="Y125" s="592">
        <f t="shared" si="21"/>
        <v>450.90000000000003</v>
      </c>
      <c r="Z125" s="36">
        <f>IFERROR(IF(Y125=0,"",ROUNDUP(Y125/H125,0)*0.00651),"")</f>
        <v>1.08717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492</v>
      </c>
      <c r="BN125" s="64">
        <f t="shared" si="23"/>
        <v>492.98399999999998</v>
      </c>
      <c r="BO125" s="64">
        <f t="shared" si="24"/>
        <v>0.91575091575091572</v>
      </c>
      <c r="BP125" s="64">
        <f t="shared" si="25"/>
        <v>0.91758241758241765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205</v>
      </c>
      <c r="Y128" s="593">
        <f>IFERROR(Y121/H121,"0")+IFERROR(Y122/H122,"0")+IFERROR(Y123/H123,"0")+IFERROR(Y124/H124,"0")+IFERROR(Y125/H125,"0")+IFERROR(Y126/H126,"0")+IFERROR(Y127/H127,"0")</f>
        <v>206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1.8273899999999998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772</v>
      </c>
      <c r="Y129" s="593">
        <f>IFERROR(SUM(Y121:Y127),"0")</f>
        <v>778.5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93</v>
      </c>
      <c r="Y171" s="592">
        <f t="shared" si="26"/>
        <v>96.600000000000009</v>
      </c>
      <c r="Z171" s="36">
        <f>IFERROR(IF(Y171=0,"",ROUNDUP(Y171/H171,0)*0.00902),"")</f>
        <v>0.20746000000000001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97.649999999999991</v>
      </c>
      <c r="BN171" s="64">
        <f t="shared" si="28"/>
        <v>101.43</v>
      </c>
      <c r="BO171" s="64">
        <f t="shared" si="29"/>
        <v>0.16774891774891776</v>
      </c>
      <c r="BP171" s="64">
        <f t="shared" si="30"/>
        <v>0.17424242424242425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36</v>
      </c>
      <c r="Y172" s="592">
        <f t="shared" si="26"/>
        <v>37.800000000000004</v>
      </c>
      <c r="Z172" s="36">
        <f>IFERROR(IF(Y172=0,"",ROUNDUP(Y172/H172,0)*0.00502),"")</f>
        <v>9.0359999999999996E-2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38.228571428571428</v>
      </c>
      <c r="BN172" s="64">
        <f t="shared" si="28"/>
        <v>40.14</v>
      </c>
      <c r="BO172" s="64">
        <f t="shared" si="29"/>
        <v>7.3260073260073263E-2</v>
      </c>
      <c r="BP172" s="64">
        <f t="shared" si="30"/>
        <v>7.6923076923076927E-2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97</v>
      </c>
      <c r="Y175" s="592">
        <f t="shared" si="26"/>
        <v>98.7</v>
      </c>
      <c r="Z175" s="36">
        <f>IFERROR(IF(Y175=0,"",ROUNDUP(Y175/H175,0)*0.00502),"")</f>
        <v>0.23594000000000001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101.61904761904762</v>
      </c>
      <c r="BN175" s="64">
        <f t="shared" si="28"/>
        <v>103.4</v>
      </c>
      <c r="BO175" s="64">
        <f t="shared" si="29"/>
        <v>0.19739519739519742</v>
      </c>
      <c r="BP175" s="64">
        <f t="shared" si="30"/>
        <v>0.20085470085470086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85.476190476190482</v>
      </c>
      <c r="Y178" s="593">
        <f>IFERROR(Y169/H169,"0")+IFERROR(Y170/H170,"0")+IFERROR(Y171/H171,"0")+IFERROR(Y172/H172,"0")+IFERROR(Y173/H173,"0")+IFERROR(Y174/H174,"0")+IFERROR(Y175/H175,"0")+IFERROR(Y176/H176,"0")+IFERROR(Y177/H177,"0")</f>
        <v>88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0.53376000000000001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226</v>
      </c>
      <c r="Y179" s="593">
        <f>IFERROR(SUM(Y169:Y177),"0")</f>
        <v>233.10000000000002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128</v>
      </c>
      <c r="Y202" s="592">
        <f t="shared" ref="Y202:Y209" si="31">IFERROR(IF(X202="",0,CEILING((X202/$H202),1)*$H202),"")</f>
        <v>129.60000000000002</v>
      </c>
      <c r="Z202" s="36">
        <f>IFERROR(IF(Y202=0,"",ROUNDUP(Y202/H202,0)*0.00902),"")</f>
        <v>0.21648000000000001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132.97777777777779</v>
      </c>
      <c r="BN202" s="64">
        <f t="shared" ref="BN202:BN209" si="33">IFERROR(Y202*I202/H202,"0")</f>
        <v>134.64000000000001</v>
      </c>
      <c r="BO202" s="64">
        <f t="shared" ref="BO202:BO209" si="34">IFERROR(1/J202*(X202/H202),"0")</f>
        <v>0.17957351290684623</v>
      </c>
      <c r="BP202" s="64">
        <f t="shared" ref="BP202:BP209" si="35">IFERROR(1/J202*(Y202/H202),"0")</f>
        <v>0.18181818181818185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193</v>
      </c>
      <c r="Y203" s="592">
        <f t="shared" si="31"/>
        <v>194.4</v>
      </c>
      <c r="Z203" s="36">
        <f>IFERROR(IF(Y203=0,"",ROUNDUP(Y203/H203,0)*0.00902),"")</f>
        <v>0.32472000000000001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200.50555555555553</v>
      </c>
      <c r="BN203" s="64">
        <f t="shared" si="33"/>
        <v>201.96</v>
      </c>
      <c r="BO203" s="64">
        <f t="shared" si="34"/>
        <v>0.27076318742985411</v>
      </c>
      <c r="BP203" s="64">
        <f t="shared" si="35"/>
        <v>0.27272727272727271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224</v>
      </c>
      <c r="Y205" s="592">
        <f t="shared" si="31"/>
        <v>226.8</v>
      </c>
      <c r="Z205" s="36">
        <f>IFERROR(IF(Y205=0,"",ROUNDUP(Y205/H205,0)*0.00902),"")</f>
        <v>0.37884000000000001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232.71111111111111</v>
      </c>
      <c r="BN205" s="64">
        <f t="shared" si="33"/>
        <v>235.62</v>
      </c>
      <c r="BO205" s="64">
        <f t="shared" si="34"/>
        <v>0.31425364758698093</v>
      </c>
      <c r="BP205" s="64">
        <f t="shared" si="35"/>
        <v>0.31818181818181818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26</v>
      </c>
      <c r="Y206" s="592">
        <f t="shared" si="31"/>
        <v>27</v>
      </c>
      <c r="Z206" s="36">
        <f>IFERROR(IF(Y206=0,"",ROUNDUP(Y206/H206,0)*0.00502),"")</f>
        <v>7.5300000000000006E-2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27.877777777777776</v>
      </c>
      <c r="BN206" s="64">
        <f t="shared" si="33"/>
        <v>28.95</v>
      </c>
      <c r="BO206" s="64">
        <f t="shared" si="34"/>
        <v>6.1728395061728406E-2</v>
      </c>
      <c r="BP206" s="64">
        <f t="shared" si="35"/>
        <v>6.4102564102564111E-2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115.37037037037037</v>
      </c>
      <c r="Y210" s="593">
        <f>IFERROR(Y202/H202,"0")+IFERROR(Y203/H203,"0")+IFERROR(Y204/H204,"0")+IFERROR(Y205/H205,"0")+IFERROR(Y206/H206,"0")+IFERROR(Y207/H207,"0")+IFERROR(Y208/H208,"0")+IFERROR(Y209/H209,"0")</f>
        <v>117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0.99534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571</v>
      </c>
      <c r="Y211" s="593">
        <f>IFERROR(SUM(Y202:Y209),"0")</f>
        <v>577.79999999999995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29</v>
      </c>
      <c r="Y216" s="592">
        <f t="shared" si="36"/>
        <v>31.2</v>
      </c>
      <c r="Z216" s="36">
        <f t="shared" ref="Z216:Z221" si="41">IFERROR(IF(Y216=0,"",ROUNDUP(Y216/H216,0)*0.00651),"")</f>
        <v>8.4629999999999997E-2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32.262499999999996</v>
      </c>
      <c r="BN216" s="64">
        <f t="shared" si="38"/>
        <v>34.71</v>
      </c>
      <c r="BO216" s="64">
        <f t="shared" si="39"/>
        <v>6.6391941391941406E-2</v>
      </c>
      <c r="BP216" s="64">
        <f t="shared" si="40"/>
        <v>7.1428571428571438E-2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95</v>
      </c>
      <c r="Y218" s="592">
        <f t="shared" si="36"/>
        <v>96</v>
      </c>
      <c r="Z218" s="36">
        <f t="shared" si="41"/>
        <v>0.26040000000000002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104.97500000000001</v>
      </c>
      <c r="BN218" s="64">
        <f t="shared" si="38"/>
        <v>106.08000000000001</v>
      </c>
      <c r="BO218" s="64">
        <f t="shared" si="39"/>
        <v>0.21749084249084252</v>
      </c>
      <c r="BP218" s="64">
        <f t="shared" si="40"/>
        <v>0.2197802197802198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194</v>
      </c>
      <c r="Y220" s="592">
        <f t="shared" si="36"/>
        <v>194.4</v>
      </c>
      <c r="Z220" s="36">
        <f t="shared" si="41"/>
        <v>0.52731000000000006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214.37000000000003</v>
      </c>
      <c r="BN220" s="64">
        <f t="shared" si="38"/>
        <v>214.81200000000001</v>
      </c>
      <c r="BO220" s="64">
        <f t="shared" si="39"/>
        <v>0.44413919413919423</v>
      </c>
      <c r="BP220" s="64">
        <f t="shared" si="40"/>
        <v>0.44505494505494508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132.5</v>
      </c>
      <c r="Y222" s="593">
        <f>IFERROR(Y213/H213,"0")+IFERROR(Y214/H214,"0")+IFERROR(Y215/H215,"0")+IFERROR(Y216/H216,"0")+IFERROR(Y217/H217,"0")+IFERROR(Y218/H218,"0")+IFERROR(Y219/H219,"0")+IFERROR(Y220/H220,"0")+IFERROR(Y221/H221,"0")</f>
        <v>134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0.87234000000000012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318</v>
      </c>
      <c r="Y223" s="593">
        <f>IFERROR(SUM(Y213:Y221),"0")</f>
        <v>321.60000000000002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4</v>
      </c>
      <c r="Y231" s="592">
        <f t="shared" ref="Y231:Y238" si="42">IFERROR(IF(X231="",0,CEILING((X231/$H231),1)*$H231),"")</f>
        <v>11.6</v>
      </c>
      <c r="Z231" s="36">
        <f>IFERROR(IF(Y231=0,"",ROUNDUP(Y231/H231,0)*0.01898),"")</f>
        <v>1.898E-2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4.1500000000000004</v>
      </c>
      <c r="BN231" s="64">
        <f t="shared" ref="BN231:BN238" si="44">IFERROR(Y231*I231/H231,"0")</f>
        <v>12.035</v>
      </c>
      <c r="BO231" s="64">
        <f t="shared" ref="BO231:BO238" si="45">IFERROR(1/J231*(X231/H231),"0")</f>
        <v>5.387931034482759E-3</v>
      </c>
      <c r="BP231" s="64">
        <f t="shared" ref="BP231:BP238" si="46">IFERROR(1/J231*(Y231/H231),"0")</f>
        <v>1.5625E-2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0.34482758620689657</v>
      </c>
      <c r="Y239" s="593">
        <f>IFERROR(Y231/H231,"0")+IFERROR(Y232/H232,"0")+IFERROR(Y233/H233,"0")+IFERROR(Y234/H234,"0")+IFERROR(Y235/H235,"0")+IFERROR(Y236/H236,"0")+IFERROR(Y237/H237,"0")+IFERROR(Y238/H238,"0")</f>
        <v>1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1.898E-2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4</v>
      </c>
      <c r="Y240" s="593">
        <f>IFERROR(SUM(Y231:Y238),"0")</f>
        <v>11.6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1</v>
      </c>
      <c r="Y247" s="592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1.087962962962963</v>
      </c>
      <c r="BN247" s="64">
        <f>IFERROR(Y247*I247/H247,"0")</f>
        <v>2.35</v>
      </c>
      <c r="BO247" s="64">
        <f>IFERROR(1/J247*(X247/H247),"0")</f>
        <v>2.1433470507544578E-3</v>
      </c>
      <c r="BP247" s="64">
        <f>IFERROR(1/J247*(Y247/H247),"0")</f>
        <v>4.6296296296296294E-3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0.46296296296296291</v>
      </c>
      <c r="Y248" s="593">
        <f>IFERROR(Y247/H247,"0")</f>
        <v>1</v>
      </c>
      <c r="Z248" s="593">
        <f>IFERROR(IF(Z247="",0,Z247),"0")</f>
        <v>5.8999999999999999E-3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1</v>
      </c>
      <c r="Y249" s="593">
        <f>IFERROR(SUM(Y247:Y247),"0")</f>
        <v>2.16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111</v>
      </c>
      <c r="Y279" s="592">
        <f>IFERROR(IF(X279="",0,CEILING((X279/$H279),1)*$H279),"")</f>
        <v>112.8</v>
      </c>
      <c r="Z279" s="36">
        <f>IFERROR(IF(Y279=0,"",ROUNDUP(Y279/H279,0)*0.00651),"")</f>
        <v>0.30597000000000002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122.65500000000002</v>
      </c>
      <c r="BN279" s="64">
        <f>IFERROR(Y279*I279/H279,"0")</f>
        <v>124.64400000000001</v>
      </c>
      <c r="BO279" s="64">
        <f>IFERROR(1/J279*(X279/H279),"0")</f>
        <v>0.25412087912087916</v>
      </c>
      <c r="BP279" s="64">
        <f>IFERROR(1/J279*(Y279/H279),"0")</f>
        <v>0.25824175824175827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46.25</v>
      </c>
      <c r="Y281" s="593">
        <f>IFERROR(Y278/H278,"0")+IFERROR(Y279/H279,"0")+IFERROR(Y280/H280,"0")</f>
        <v>47</v>
      </c>
      <c r="Z281" s="593">
        <f>IFERROR(IF(Z278="",0,Z278),"0")+IFERROR(IF(Z279="",0,Z279),"0")+IFERROR(IF(Z280="",0,Z280),"0")</f>
        <v>0.30597000000000002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111</v>
      </c>
      <c r="Y282" s="593">
        <f>IFERROR(SUM(Y278:Y280),"0")</f>
        <v>112.8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4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4.1611111111111105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5.7870370370370367E-3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0.37037037037037035</v>
      </c>
      <c r="Y316" s="593">
        <f>IFERROR(Y310/H310,"0")+IFERROR(Y311/H311,"0")+IFERROR(Y312/H312,"0")+IFERROR(Y313/H313,"0")+IFERROR(Y314/H314,"0")+IFERROR(Y315/H315,"0")</f>
        <v>1</v>
      </c>
      <c r="Z316" s="593">
        <f>IFERROR(IF(Z310="",0,Z310),"0")+IFERROR(IF(Z311="",0,Z311),"0")+IFERROR(IF(Z312="",0,Z312),"0")+IFERROR(IF(Z313="",0,Z313),"0")+IFERROR(IF(Z314="",0,Z314),"0")+IFERROR(IF(Z315="",0,Z315),"0")</f>
        <v>1.898E-2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4</v>
      </c>
      <c r="Y317" s="593">
        <f>IFERROR(SUM(Y310:Y315),"0")</f>
        <v>10.8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529</v>
      </c>
      <c r="Y366" s="592">
        <f t="shared" ref="Y366:Y372" si="57">IFERROR(IF(X366="",0,CEILING((X366/$H366),1)*$H366),"")</f>
        <v>540</v>
      </c>
      <c r="Z366" s="36">
        <f>IFERROR(IF(Y366=0,"",ROUNDUP(Y366/H366,0)*0.02175),"")</f>
        <v>0.78299999999999992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545.928</v>
      </c>
      <c r="BN366" s="64">
        <f t="shared" ref="BN366:BN372" si="59">IFERROR(Y366*I366/H366,"0")</f>
        <v>557.28000000000009</v>
      </c>
      <c r="BO366" s="64">
        <f t="shared" ref="BO366:BO372" si="60">IFERROR(1/J366*(X366/H366),"0")</f>
        <v>0.73472222222222217</v>
      </c>
      <c r="BP366" s="64">
        <f t="shared" ref="BP366:BP372" si="61">IFERROR(1/J366*(Y366/H366),"0")</f>
        <v>0.75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301</v>
      </c>
      <c r="Y367" s="592">
        <f t="shared" si="57"/>
        <v>315</v>
      </c>
      <c r="Z367" s="36">
        <f>IFERROR(IF(Y367=0,"",ROUNDUP(Y367/H367,0)*0.02175),"")</f>
        <v>0.45674999999999999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310.63200000000001</v>
      </c>
      <c r="BN367" s="64">
        <f t="shared" si="59"/>
        <v>325.08</v>
      </c>
      <c r="BO367" s="64">
        <f t="shared" si="60"/>
        <v>0.41805555555555551</v>
      </c>
      <c r="BP367" s="64">
        <f t="shared" si="61"/>
        <v>0.4375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882</v>
      </c>
      <c r="Y368" s="592">
        <f t="shared" si="57"/>
        <v>885</v>
      </c>
      <c r="Z368" s="36">
        <f>IFERROR(IF(Y368=0,"",ROUNDUP(Y368/H368,0)*0.02175),"")</f>
        <v>1.28325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910.22400000000005</v>
      </c>
      <c r="BN368" s="64">
        <f t="shared" si="59"/>
        <v>913.32</v>
      </c>
      <c r="BO368" s="64">
        <f t="shared" si="60"/>
        <v>1.2249999999999999</v>
      </c>
      <c r="BP368" s="64">
        <f t="shared" si="61"/>
        <v>1.2291666666666665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114.13333333333333</v>
      </c>
      <c r="Y373" s="593">
        <f>IFERROR(Y366/H366,"0")+IFERROR(Y367/H367,"0")+IFERROR(Y368/H368,"0")+IFERROR(Y369/H369,"0")+IFERROR(Y370/H370,"0")+IFERROR(Y371/H371,"0")+IFERROR(Y372/H372,"0")</f>
        <v>116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2.5229999999999997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1712</v>
      </c>
      <c r="Y374" s="593">
        <f>IFERROR(SUM(Y366:Y372),"0")</f>
        <v>1740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204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210.52799999999999</v>
      </c>
      <c r="BN376" s="64">
        <f>IFERROR(Y376*I376/H376,"0")</f>
        <v>216.72</v>
      </c>
      <c r="BO376" s="64">
        <f>IFERROR(1/J376*(X376/H376),"0")</f>
        <v>0.28333333333333333</v>
      </c>
      <c r="BP376" s="64">
        <f>IFERROR(1/J376*(Y376/H376),"0")</f>
        <v>0.29166666666666663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13.6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204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1192</v>
      </c>
      <c r="Y402" s="592">
        <f>IFERROR(IF(X402="",0,CEILING((X402/$H402),1)*$H402),"")</f>
        <v>1197</v>
      </c>
      <c r="Z402" s="36">
        <f>IFERROR(IF(Y402=0,"",ROUNDUP(Y402/H402,0)*0.01898),"")</f>
        <v>2.52434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1260.7386666666669</v>
      </c>
      <c r="BN402" s="64">
        <f>IFERROR(Y402*I402/H402,"0")</f>
        <v>1266.027</v>
      </c>
      <c r="BO402" s="64">
        <f>IFERROR(1/J402*(X402/H402),"0")</f>
        <v>2.0694444444444446</v>
      </c>
      <c r="BP402" s="64">
        <f>IFERROR(1/J402*(Y402/H402),"0")</f>
        <v>2.078125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132.44444444444446</v>
      </c>
      <c r="Y405" s="593">
        <f>IFERROR(Y402/H402,"0")+IFERROR(Y403/H403,"0")+IFERROR(Y404/H404,"0")</f>
        <v>133</v>
      </c>
      <c r="Z405" s="593">
        <f>IFERROR(IF(Z402="",0,Z402),"0")+IFERROR(IF(Z403="",0,Z403),"0")+IFERROR(IF(Z404="",0,Z404),"0")</f>
        <v>2.52434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1192</v>
      </c>
      <c r="Y406" s="593">
        <f>IFERROR(SUM(Y402:Y404),"0")</f>
        <v>1197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32</v>
      </c>
      <c r="Y422" s="592">
        <f t="shared" si="62"/>
        <v>33.6</v>
      </c>
      <c r="Z422" s="36">
        <f t="shared" si="67"/>
        <v>8.0320000000000003E-2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33.980952380952381</v>
      </c>
      <c r="BN422" s="64">
        <f t="shared" si="64"/>
        <v>35.68</v>
      </c>
      <c r="BO422" s="64">
        <f t="shared" si="65"/>
        <v>6.5120065120065129E-2</v>
      </c>
      <c r="BP422" s="64">
        <f t="shared" si="66"/>
        <v>6.8376068376068383E-2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15.238095238095237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16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8.0320000000000003E-2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32</v>
      </c>
      <c r="Y425" s="593">
        <f>IFERROR(SUM(Y414:Y423),"0")</f>
        <v>33.6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86</v>
      </c>
      <c r="Y457" s="592">
        <f t="shared" ref="Y457:Y469" si="68">IFERROR(IF(X457="",0,CEILING((X457/$H457),1)*$H457),"")</f>
        <v>89.76</v>
      </c>
      <c r="Z457" s="36">
        <f t="shared" ref="Z457:Z462" si="69">IFERROR(IF(Y457=0,"",ROUNDUP(Y457/H457,0)*0.01196),"")</f>
        <v>0.20332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91.863636363636346</v>
      </c>
      <c r="BN457" s="64">
        <f t="shared" ref="BN457:BN469" si="71">IFERROR(Y457*I457/H457,"0")</f>
        <v>95.88</v>
      </c>
      <c r="BO457" s="64">
        <f t="shared" ref="BO457:BO469" si="72">IFERROR(1/J457*(X457/H457),"0")</f>
        <v>0.15661421911421911</v>
      </c>
      <c r="BP457" s="64">
        <f t="shared" ref="BP457:BP469" si="73">IFERROR(1/J457*(Y457/H457),"0")</f>
        <v>0.16346153846153846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394</v>
      </c>
      <c r="Y459" s="592">
        <f t="shared" si="68"/>
        <v>396</v>
      </c>
      <c r="Z459" s="36">
        <f t="shared" si="69"/>
        <v>0.89700000000000002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420.86363636363632</v>
      </c>
      <c r="BN459" s="64">
        <f t="shared" si="71"/>
        <v>423</v>
      </c>
      <c r="BO459" s="64">
        <f t="shared" si="72"/>
        <v>0.71751165501165504</v>
      </c>
      <c r="BP459" s="64">
        <f t="shared" si="73"/>
        <v>0.72115384615384615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1168</v>
      </c>
      <c r="Y461" s="592">
        <f t="shared" si="68"/>
        <v>1172.1600000000001</v>
      </c>
      <c r="Z461" s="36">
        <f t="shared" si="69"/>
        <v>2.6551200000000001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1247.6363636363635</v>
      </c>
      <c r="BN461" s="64">
        <f t="shared" si="71"/>
        <v>1252.08</v>
      </c>
      <c r="BO461" s="64">
        <f t="shared" si="72"/>
        <v>2.1270396270396268</v>
      </c>
      <c r="BP461" s="64">
        <f t="shared" si="73"/>
        <v>2.1346153846153846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312.12121212121212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314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3.7554400000000001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1648</v>
      </c>
      <c r="Y471" s="593">
        <f>IFERROR(SUM(Y457:Y469),"0")</f>
        <v>1657.92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528</v>
      </c>
      <c r="Y473" s="592">
        <f>IFERROR(IF(X473="",0,CEILING((X473/$H473),1)*$H473),"")</f>
        <v>528</v>
      </c>
      <c r="Z473" s="36">
        <f>IFERROR(IF(Y473=0,"",ROUNDUP(Y473/H473,0)*0.01196),"")</f>
        <v>1.196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563.99999999999989</v>
      </c>
      <c r="BN473" s="64">
        <f>IFERROR(Y473*I473/H473,"0")</f>
        <v>563.99999999999989</v>
      </c>
      <c r="BO473" s="64">
        <f>IFERROR(1/J473*(X473/H473),"0")</f>
        <v>0.96153846153846156</v>
      </c>
      <c r="BP473" s="64">
        <f>IFERROR(1/J473*(Y473/H473),"0")</f>
        <v>0.96153846153846156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100</v>
      </c>
      <c r="Y476" s="593">
        <f>IFERROR(Y473/H473,"0")+IFERROR(Y474/H474,"0")+IFERROR(Y475/H475,"0")</f>
        <v>100</v>
      </c>
      <c r="Z476" s="593">
        <f>IFERROR(IF(Z473="",0,Z473),"0")+IFERROR(IF(Z474="",0,Z474),"0")+IFERROR(IF(Z475="",0,Z475),"0")</f>
        <v>1.196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528</v>
      </c>
      <c r="Y477" s="593">
        <f>IFERROR(SUM(Y473:Y475),"0")</f>
        <v>528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275</v>
      </c>
      <c r="Y479" s="592">
        <f t="shared" ref="Y479:Y486" si="74">IFERROR(IF(X479="",0,CEILING((X479/$H479),1)*$H479),"")</f>
        <v>279.84000000000003</v>
      </c>
      <c r="Z479" s="36">
        <f>IFERROR(IF(Y479=0,"",ROUNDUP(Y479/H479,0)*0.01196),"")</f>
        <v>0.63388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293.75</v>
      </c>
      <c r="BN479" s="64">
        <f t="shared" ref="BN479:BN486" si="76">IFERROR(Y479*I479/H479,"0")</f>
        <v>298.92</v>
      </c>
      <c r="BO479" s="64">
        <f t="shared" ref="BO479:BO486" si="77">IFERROR(1/J479*(X479/H479),"0")</f>
        <v>0.50080128205128205</v>
      </c>
      <c r="BP479" s="64">
        <f t="shared" ref="BP479:BP486" si="78">IFERROR(1/J479*(Y479/H479),"0")</f>
        <v>0.50961538461538469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306</v>
      </c>
      <c r="Y480" s="592">
        <f t="shared" si="74"/>
        <v>306.24</v>
      </c>
      <c r="Z480" s="36">
        <f>IFERROR(IF(Y480=0,"",ROUNDUP(Y480/H480,0)*0.01196),"")</f>
        <v>0.69367999999999996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326.86363636363632</v>
      </c>
      <c r="BN480" s="64">
        <f t="shared" si="76"/>
        <v>327.12</v>
      </c>
      <c r="BO480" s="64">
        <f t="shared" si="77"/>
        <v>0.55725524475524479</v>
      </c>
      <c r="BP480" s="64">
        <f t="shared" si="78"/>
        <v>0.55769230769230771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490</v>
      </c>
      <c r="Y481" s="592">
        <f t="shared" si="74"/>
        <v>491.04</v>
      </c>
      <c r="Z481" s="36">
        <f>IFERROR(IF(Y481=0,"",ROUNDUP(Y481/H481,0)*0.01196),"")</f>
        <v>1.1122799999999999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523.40909090909088</v>
      </c>
      <c r="BN481" s="64">
        <f t="shared" si="76"/>
        <v>524.52</v>
      </c>
      <c r="BO481" s="64">
        <f t="shared" si="77"/>
        <v>0.89233682983682983</v>
      </c>
      <c r="BP481" s="64">
        <f t="shared" si="78"/>
        <v>0.89423076923076927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202.84090909090907</v>
      </c>
      <c r="Y487" s="593">
        <f>IFERROR(Y479/H479,"0")+IFERROR(Y480/H480,"0")+IFERROR(Y481/H481,"0")+IFERROR(Y482/H482,"0")+IFERROR(Y483/H483,"0")+IFERROR(Y484/H484,"0")+IFERROR(Y485/H485,"0")+IFERROR(Y486/H486,"0")</f>
        <v>204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2.4398400000000002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1071</v>
      </c>
      <c r="Y488" s="593">
        <f>IFERROR(SUM(Y479:Y486),"0")</f>
        <v>1077.1200000000001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9542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9659.0000000000018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10102.984755170753</v>
      </c>
      <c r="Y537" s="593">
        <f>IFERROR(SUM(BN22:BN533),"0")</f>
        <v>10225.887000000001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10527.984755170753</v>
      </c>
      <c r="Y539" s="593">
        <f>GrossWeightTotalR+PalletQtyTotalR*25</f>
        <v>10650.887000000001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1685.0746736660526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1704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19.737940000000002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172.8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340.2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388.80000000000007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1043.7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233.10000000000002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899.4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13.76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112.8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1950</v>
      </c>
      <c r="W546" s="46">
        <f>IFERROR(Y391*1,"0")+IFERROR(Y392*1,"0")+IFERROR(Y393*1,"0")+IFERROR(Y394*1,"0")+IFERROR(Y398*1,"0")+IFERROR(Y402*1,"0")+IFERROR(Y403*1,"0")+IFERROR(Y404*1,"0")+IFERROR(Y408*1,"0")</f>
        <v>1197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33.6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3263.04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