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3CFC979-C53E-4E86-A354-B8B02ED1D9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A10" i="1" s="1"/>
  <c r="D7" i="1"/>
  <c r="Q6" i="1"/>
  <c r="P2" i="1"/>
  <c r="F9" i="1" l="1"/>
  <c r="J9" i="1"/>
  <c r="F10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256" i="1" l="1"/>
  <c r="Z316" i="1"/>
  <c r="Y538" i="1"/>
  <c r="Z493" i="1"/>
  <c r="Z337" i="1"/>
  <c r="Z331" i="1"/>
  <c r="Z222" i="1"/>
  <c r="Z512" i="1"/>
  <c r="Z210" i="1"/>
  <c r="Z72" i="1"/>
  <c r="Z59" i="1"/>
  <c r="Z32" i="1"/>
  <c r="Z541" i="1" s="1"/>
  <c r="Y540" i="1"/>
  <c r="Y537" i="1"/>
  <c r="Y539" i="1" s="1"/>
  <c r="Z522" i="1"/>
  <c r="Z112" i="1"/>
  <c r="Z104" i="1"/>
  <c r="Y536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<sst xmlns="http://schemas.openxmlformats.org/spreadsheetml/2006/main" count="2387" uniqueCount="852">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</sst>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4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21</v>
      </c>
      <c r="Y56" s="592">
        <f t="shared" si="6"/>
        <v>24</v>
      </c>
      <c r="Z56" s="36">
        <f>IFERROR(IF(Y56=0,"",ROUNDUP(Y56/H56,0)*0.00902),"")</f>
        <v>5.4120000000000001E-2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22.102499999999999</v>
      </c>
      <c r="BN56" s="64">
        <f t="shared" si="8"/>
        <v>25.259999999999998</v>
      </c>
      <c r="BO56" s="64">
        <f t="shared" si="9"/>
        <v>3.9772727272727272E-2</v>
      </c>
      <c r="BP56" s="64">
        <f t="shared" si="10"/>
        <v>4.5454545454545456E-2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5.25</v>
      </c>
      <c r="Y59" s="593">
        <f>IFERROR(Y53/H53,"0")+IFERROR(Y54/H54,"0")+IFERROR(Y55/H55,"0")+IFERROR(Y56/H56,"0")+IFERROR(Y57/H57,"0")+IFERROR(Y58/H58,"0")</f>
        <v>6</v>
      </c>
      <c r="Z59" s="593">
        <f>IFERROR(IF(Z53="",0,Z53),"0")+IFERROR(IF(Z54="",0,Z54),"0")+IFERROR(IF(Z55="",0,Z55),"0")+IFERROR(IF(Z56="",0,Z56),"0")+IFERROR(IF(Z57="",0,Z57),"0")+IFERROR(IF(Z58="",0,Z58),"0")</f>
        <v>5.4120000000000001E-2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21</v>
      </c>
      <c r="Y60" s="593">
        <f>IFERROR(SUM(Y53:Y58),"0")</f>
        <v>24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5</v>
      </c>
      <c r="Y92" s="592">
        <f>IFERROR(IF(X92="",0,CEILING((X92/$H92),1)*$H92),"")</f>
        <v>9</v>
      </c>
      <c r="Z92" s="36">
        <f>IFERROR(IF(Y92=0,"",ROUNDUP(Y92/H92,0)*0.00902),"")</f>
        <v>1.804E-2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5.2333333333333334</v>
      </c>
      <c r="BN92" s="64">
        <f>IFERROR(Y92*I92/H92,"0")</f>
        <v>9.42</v>
      </c>
      <c r="BO92" s="64">
        <f>IFERROR(1/J92*(X92/H92),"0")</f>
        <v>8.4175084175084174E-3</v>
      </c>
      <c r="BP92" s="64">
        <f>IFERROR(1/J92*(Y92/H92),"0")</f>
        <v>1.5151515151515152E-2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1.1111111111111112</v>
      </c>
      <c r="Y93" s="593">
        <f>IFERROR(Y90/H90,"0")+IFERROR(Y91/H91,"0")+IFERROR(Y92/H92,"0")</f>
        <v>2</v>
      </c>
      <c r="Z93" s="593">
        <f>IFERROR(IF(Z90="",0,Z90),"0")+IFERROR(IF(Z91="",0,Z91),"0")+IFERROR(IF(Z92="",0,Z92),"0")</f>
        <v>1.804E-2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5</v>
      </c>
      <c r="Y94" s="593">
        <f>IFERROR(SUM(Y90:Y92),"0")</f>
        <v>9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54</v>
      </c>
      <c r="Y101" s="592">
        <f t="shared" si="16"/>
        <v>54</v>
      </c>
      <c r="Z101" s="36">
        <f>IFERROR(IF(Y101=0,"",ROUNDUP(Y101/H101,0)*0.00651),"")</f>
        <v>0.13020000000000001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59.039999999999992</v>
      </c>
      <c r="BN101" s="64">
        <f t="shared" si="18"/>
        <v>59.039999999999992</v>
      </c>
      <c r="BO101" s="64">
        <f t="shared" si="19"/>
        <v>0.1098901098901099</v>
      </c>
      <c r="BP101" s="64">
        <f t="shared" si="20"/>
        <v>0.1098901098901099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14</v>
      </c>
      <c r="Y103" s="592">
        <f t="shared" si="16"/>
        <v>14.4</v>
      </c>
      <c r="Z103" s="36">
        <f>IFERROR(IF(Y103=0,"",ROUNDUP(Y103/H103,0)*0.00651),"")</f>
        <v>5.2080000000000001E-2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15.804444444444444</v>
      </c>
      <c r="BN103" s="64">
        <f t="shared" si="18"/>
        <v>16.256</v>
      </c>
      <c r="BO103" s="64">
        <f t="shared" si="19"/>
        <v>4.2735042735042736E-2</v>
      </c>
      <c r="BP103" s="64">
        <f t="shared" si="20"/>
        <v>4.3956043956043959E-2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27.777777777777779</v>
      </c>
      <c r="Y104" s="593">
        <f>IFERROR(Y96/H96,"0")+IFERROR(Y97/H97,"0")+IFERROR(Y98/H98,"0")+IFERROR(Y99/H99,"0")+IFERROR(Y100/H100,"0")+IFERROR(Y101/H101,"0")+IFERROR(Y102/H102,"0")+IFERROR(Y103/H103,"0")</f>
        <v>28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0.18228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68</v>
      </c>
      <c r="Y105" s="593">
        <f>IFERROR(SUM(Y96:Y103),"0")</f>
        <v>68.400000000000006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17</v>
      </c>
      <c r="Y117" s="592">
        <f>IFERROR(IF(X117="",0,CEILING((X117/$H117),1)*$H117),"")</f>
        <v>19.2</v>
      </c>
      <c r="Z117" s="36">
        <f>IFERROR(IF(Y117=0,"",ROUNDUP(Y117/H117,0)*0.00651),"")</f>
        <v>5.2080000000000001E-2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18.275000000000002</v>
      </c>
      <c r="BN117" s="64">
        <f>IFERROR(Y117*I117/H117,"0")</f>
        <v>20.64</v>
      </c>
      <c r="BO117" s="64">
        <f>IFERROR(1/J117*(X117/H117),"0")</f>
        <v>3.8919413919413927E-2</v>
      </c>
      <c r="BP117" s="64">
        <f>IFERROR(1/J117*(Y117/H117),"0")</f>
        <v>4.3956043956043959E-2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7.0833333333333339</v>
      </c>
      <c r="Y118" s="593">
        <f>IFERROR(Y115/H115,"0")+IFERROR(Y116/H116,"0")+IFERROR(Y117/H117,"0")</f>
        <v>8</v>
      </c>
      <c r="Z118" s="593">
        <f>IFERROR(IF(Z115="",0,Z115),"0")+IFERROR(IF(Z116="",0,Z116),"0")+IFERROR(IF(Z117="",0,Z117),"0")</f>
        <v>5.2080000000000001E-2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17</v>
      </c>
      <c r="Y119" s="593">
        <f>IFERROR(SUM(Y115:Y117),"0")</f>
        <v>19.2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57</v>
      </c>
      <c r="Y125" s="592">
        <f t="shared" si="21"/>
        <v>59.400000000000006</v>
      </c>
      <c r="Z125" s="36">
        <f>IFERROR(IF(Y125=0,"",ROUNDUP(Y125/H125,0)*0.00651),"")</f>
        <v>0.14322000000000001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62.32</v>
      </c>
      <c r="BN125" s="64">
        <f t="shared" si="23"/>
        <v>64.944000000000003</v>
      </c>
      <c r="BO125" s="64">
        <f t="shared" si="24"/>
        <v>0.115995115995116</v>
      </c>
      <c r="BP125" s="64">
        <f t="shared" si="25"/>
        <v>0.12087912087912089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21.111111111111111</v>
      </c>
      <c r="Y128" s="593">
        <f>IFERROR(Y121/H121,"0")+IFERROR(Y122/H122,"0")+IFERROR(Y123/H123,"0")+IFERROR(Y124/H124,"0")+IFERROR(Y125/H125,"0")+IFERROR(Y126/H126,"0")+IFERROR(Y127/H127,"0")</f>
        <v>22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0.14322000000000001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57</v>
      </c>
      <c r="Y129" s="593">
        <f>IFERROR(SUM(Y121:Y127),"0")</f>
        <v>59.400000000000006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82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87.271428571428558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0.1479076479076479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43</v>
      </c>
      <c r="Y171" s="592">
        <f t="shared" si="26"/>
        <v>46.2</v>
      </c>
      <c r="Z171" s="36">
        <f>IFERROR(IF(Y171=0,"",ROUNDUP(Y171/H171,0)*0.00902),"")</f>
        <v>9.9220000000000003E-2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45.15</v>
      </c>
      <c r="BN171" s="64">
        <f t="shared" si="28"/>
        <v>48.510000000000005</v>
      </c>
      <c r="BO171" s="64">
        <f t="shared" si="29"/>
        <v>7.7561327561327553E-2</v>
      </c>
      <c r="BP171" s="64">
        <f t="shared" si="30"/>
        <v>8.3333333333333343E-2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30</v>
      </c>
      <c r="Y172" s="592">
        <f t="shared" si="26"/>
        <v>31.5</v>
      </c>
      <c r="Z172" s="36">
        <f>IFERROR(IF(Y172=0,"",ROUNDUP(Y172/H172,0)*0.00502),"")</f>
        <v>7.5300000000000006E-2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31.857142857142858</v>
      </c>
      <c r="BN172" s="64">
        <f t="shared" si="28"/>
        <v>33.450000000000003</v>
      </c>
      <c r="BO172" s="64">
        <f t="shared" si="29"/>
        <v>6.1050061050061055E-2</v>
      </c>
      <c r="BP172" s="64">
        <f t="shared" si="30"/>
        <v>6.4102564102564111E-2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10</v>
      </c>
      <c r="Y174" s="592">
        <f t="shared" si="26"/>
        <v>10.8</v>
      </c>
      <c r="Z174" s="36">
        <f>IFERROR(IF(Y174=0,"",ROUNDUP(Y174/H174,0)*0.00502),"")</f>
        <v>3.0120000000000001E-2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10.722222222222223</v>
      </c>
      <c r="BN174" s="64">
        <f t="shared" si="28"/>
        <v>11.58</v>
      </c>
      <c r="BO174" s="64">
        <f t="shared" si="29"/>
        <v>2.3741690408357077E-2</v>
      </c>
      <c r="BP174" s="64">
        <f t="shared" si="30"/>
        <v>2.5641025641025644E-2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17</v>
      </c>
      <c r="Y175" s="592">
        <f t="shared" si="26"/>
        <v>18.900000000000002</v>
      </c>
      <c r="Z175" s="36">
        <f>IFERROR(IF(Y175=0,"",ROUNDUP(Y175/H175,0)*0.00502),"")</f>
        <v>4.5179999999999998E-2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17.80952380952381</v>
      </c>
      <c r="BN175" s="64">
        <f t="shared" si="28"/>
        <v>19.8</v>
      </c>
      <c r="BO175" s="64">
        <f t="shared" si="29"/>
        <v>3.4595034595034595E-2</v>
      </c>
      <c r="BP175" s="64">
        <f t="shared" si="30"/>
        <v>3.8461538461538464E-2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57.698412698412696</v>
      </c>
      <c r="Y178" s="593">
        <f>IFERROR(Y169/H169,"0")+IFERROR(Y170/H170,"0")+IFERROR(Y171/H171,"0")+IFERROR(Y172/H172,"0")+IFERROR(Y173/H173,"0")+IFERROR(Y174/H174,"0")+IFERROR(Y175/H175,"0")+IFERROR(Y176/H176,"0")+IFERROR(Y177/H177,"0")</f>
        <v>61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0.43021999999999999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182</v>
      </c>
      <c r="Y179" s="593">
        <f>IFERROR(SUM(Y169:Y177),"0")</f>
        <v>191.4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15</v>
      </c>
      <c r="Y215" s="592">
        <f t="shared" si="36"/>
        <v>17.399999999999999</v>
      </c>
      <c r="Z215" s="36">
        <f>IFERROR(IF(Y215=0,"",ROUNDUP(Y215/H215,0)*0.01898),"")</f>
        <v>3.7960000000000001E-2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15.894827586206898</v>
      </c>
      <c r="BN215" s="64">
        <f t="shared" si="38"/>
        <v>18.437999999999999</v>
      </c>
      <c r="BO215" s="64">
        <f t="shared" si="39"/>
        <v>2.6939655172413795E-2</v>
      </c>
      <c r="BP215" s="64">
        <f t="shared" si="40"/>
        <v>3.125E-2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143</v>
      </c>
      <c r="Y218" s="592">
        <f t="shared" si="36"/>
        <v>144</v>
      </c>
      <c r="Z218" s="36">
        <f t="shared" si="41"/>
        <v>0.3906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158.01500000000001</v>
      </c>
      <c r="BN218" s="64">
        <f t="shared" si="38"/>
        <v>159.12000000000003</v>
      </c>
      <c r="BO218" s="64">
        <f t="shared" si="39"/>
        <v>0.32738095238095244</v>
      </c>
      <c r="BP218" s="64">
        <f t="shared" si="40"/>
        <v>0.32967032967032972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50</v>
      </c>
      <c r="Y219" s="592">
        <f t="shared" si="36"/>
        <v>50.4</v>
      </c>
      <c r="Z219" s="36">
        <f t="shared" si="41"/>
        <v>0.13671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55.25</v>
      </c>
      <c r="BN219" s="64">
        <f t="shared" si="38"/>
        <v>55.692</v>
      </c>
      <c r="BO219" s="64">
        <f t="shared" si="39"/>
        <v>0.11446886446886449</v>
      </c>
      <c r="BP219" s="64">
        <f t="shared" si="40"/>
        <v>0.11538461538461539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166</v>
      </c>
      <c r="Y220" s="592">
        <f t="shared" si="36"/>
        <v>168</v>
      </c>
      <c r="Z220" s="36">
        <f t="shared" si="41"/>
        <v>0.45569999999999999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183.43</v>
      </c>
      <c r="BN220" s="64">
        <f t="shared" si="38"/>
        <v>185.64000000000001</v>
      </c>
      <c r="BO220" s="64">
        <f t="shared" si="39"/>
        <v>0.38003663003663007</v>
      </c>
      <c r="BP220" s="64">
        <f t="shared" si="40"/>
        <v>0.38461538461538464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151.30747126436785</v>
      </c>
      <c r="Y222" s="593">
        <f>IFERROR(Y213/H213,"0")+IFERROR(Y214/H214,"0")+IFERROR(Y215/H215,"0")+IFERROR(Y216/H216,"0")+IFERROR(Y217/H217,"0")+IFERROR(Y218/H218,"0")+IFERROR(Y219/H219,"0")+IFERROR(Y220/H220,"0")+IFERROR(Y221/H221,"0")</f>
        <v>153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1.0209699999999999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374</v>
      </c>
      <c r="Y223" s="593">
        <f>IFERROR(SUM(Y213:Y221),"0")</f>
        <v>379.8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4</v>
      </c>
      <c r="Y279" s="592">
        <f>IFERROR(IF(X279="",0,CEILING((X279/$H279),1)*$H279),"")</f>
        <v>4.8</v>
      </c>
      <c r="Z279" s="36">
        <f>IFERROR(IF(Y279=0,"",ROUNDUP(Y279/H279,0)*0.00651),"")</f>
        <v>1.302E-2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4.4200000000000008</v>
      </c>
      <c r="BN279" s="64">
        <f>IFERROR(Y279*I279/H279,"0")</f>
        <v>5.3040000000000003</v>
      </c>
      <c r="BO279" s="64">
        <f>IFERROR(1/J279*(X279/H279),"0")</f>
        <v>9.1575091575091579E-3</v>
      </c>
      <c r="BP279" s="64">
        <f>IFERROR(1/J279*(Y279/H279),"0")</f>
        <v>1.098901098901099E-2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74</v>
      </c>
      <c r="Y280" s="592">
        <f>IFERROR(IF(X280="",0,CEILING((X280/$H280),1)*$H280),"")</f>
        <v>74.399999999999991</v>
      </c>
      <c r="Z280" s="36">
        <f>IFERROR(IF(Y280=0,"",ROUNDUP(Y280/H280,0)*0.00651),"")</f>
        <v>0.20181000000000002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79.550000000000011</v>
      </c>
      <c r="BN280" s="64">
        <f>IFERROR(Y280*I280/H280,"0")</f>
        <v>79.97999999999999</v>
      </c>
      <c r="BO280" s="64">
        <f>IFERROR(1/J280*(X280/H280),"0")</f>
        <v>0.16941391941391945</v>
      </c>
      <c r="BP280" s="64">
        <f>IFERROR(1/J280*(Y280/H280),"0")</f>
        <v>0.17032967032967034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32.5</v>
      </c>
      <c r="Y281" s="593">
        <f>IFERROR(Y278/H278,"0")+IFERROR(Y279/H279,"0")+IFERROR(Y280/H280,"0")</f>
        <v>33</v>
      </c>
      <c r="Z281" s="593">
        <f>IFERROR(IF(Z278="",0,Z278),"0")+IFERROR(IF(Z279="",0,Z279),"0")+IFERROR(IF(Z280="",0,Z280),"0")</f>
        <v>0.21483000000000002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78</v>
      </c>
      <c r="Y282" s="593">
        <f>IFERROR(SUM(Y278:Y280),"0")</f>
        <v>79.199999999999989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668</v>
      </c>
      <c r="Y366" s="592">
        <f t="shared" ref="Y366:Y372" si="57">IFERROR(IF(X366="",0,CEILING((X366/$H366),1)*$H366),"")</f>
        <v>675</v>
      </c>
      <c r="Z366" s="36">
        <f>IFERROR(IF(Y366=0,"",ROUNDUP(Y366/H366,0)*0.02175),"")</f>
        <v>0.9787499999999999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689.37599999999998</v>
      </c>
      <c r="BN366" s="64">
        <f t="shared" ref="BN366:BN372" si="59">IFERROR(Y366*I366/H366,"0")</f>
        <v>696.6</v>
      </c>
      <c r="BO366" s="64">
        <f t="shared" ref="BO366:BO372" si="60">IFERROR(1/J366*(X366/H366),"0")</f>
        <v>0.9277777777777777</v>
      </c>
      <c r="BP366" s="64">
        <f t="shared" ref="BP366:BP372" si="61">IFERROR(1/J366*(Y366/H366),"0")</f>
        <v>0.9375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44.533333333333331</v>
      </c>
      <c r="Y373" s="593">
        <f>IFERROR(Y366/H366,"0")+IFERROR(Y367/H367,"0")+IFERROR(Y368/H368,"0")+IFERROR(Y369/H369,"0")+IFERROR(Y370/H370,"0")+IFERROR(Y371/H371,"0")+IFERROR(Y372/H372,"0")</f>
        <v>45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0.9787499999999999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668</v>
      </c>
      <c r="Y374" s="593">
        <f>IFERROR(SUM(Y366:Y372),"0")</f>
        <v>675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391</v>
      </c>
      <c r="Y376" s="592">
        <f>IFERROR(IF(X376="",0,CEILING((X376/$H376),1)*$H376),"")</f>
        <v>405</v>
      </c>
      <c r="Z376" s="36">
        <f>IFERROR(IF(Y376=0,"",ROUNDUP(Y376/H376,0)*0.02175),"")</f>
        <v>0.58724999999999994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403.512</v>
      </c>
      <c r="BN376" s="64">
        <f>IFERROR(Y376*I376/H376,"0")</f>
        <v>417.96000000000004</v>
      </c>
      <c r="BO376" s="64">
        <f>IFERROR(1/J376*(X376/H376),"0")</f>
        <v>0.54305555555555551</v>
      </c>
      <c r="BP376" s="64">
        <f>IFERROR(1/J376*(Y376/H376),"0")</f>
        <v>0.5625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26.066666666666666</v>
      </c>
      <c r="Y378" s="593">
        <f>IFERROR(Y376/H376,"0")+IFERROR(Y377/H377,"0")</f>
        <v>27</v>
      </c>
      <c r="Z378" s="593">
        <f>IFERROR(IF(Z376="",0,Z376),"0")+IFERROR(IF(Z377="",0,Z377),"0")</f>
        <v>0.58724999999999994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391</v>
      </c>
      <c r="Y379" s="593">
        <f>IFERROR(SUM(Y376:Y377),"0")</f>
        <v>405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97</v>
      </c>
      <c r="Y402" s="592">
        <f>IFERROR(IF(X402="",0,CEILING((X402/$H402),1)*$H402),"")</f>
        <v>99</v>
      </c>
      <c r="Z402" s="36">
        <f>IFERROR(IF(Y402=0,"",ROUNDUP(Y402/H402,0)*0.01898),"")</f>
        <v>0.20877999999999999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102.59366666666666</v>
      </c>
      <c r="BN402" s="64">
        <f>IFERROR(Y402*I402/H402,"0")</f>
        <v>104.709</v>
      </c>
      <c r="BO402" s="64">
        <f>IFERROR(1/J402*(X402/H402),"0")</f>
        <v>0.16840277777777779</v>
      </c>
      <c r="BP402" s="64">
        <f>IFERROR(1/J402*(Y402/H402),"0")</f>
        <v>0.171875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10.777777777777779</v>
      </c>
      <c r="Y405" s="593">
        <f>IFERROR(Y402/H402,"0")+IFERROR(Y403/H403,"0")+IFERROR(Y404/H404,"0")</f>
        <v>11</v>
      </c>
      <c r="Z405" s="593">
        <f>IFERROR(IF(Z402="",0,Z402),"0")+IFERROR(IF(Z403="",0,Z403),"0")+IFERROR(IF(Z404="",0,Z404),"0")</f>
        <v>0.20877999999999999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97</v>
      </c>
      <c r="Y406" s="593">
        <f>IFERROR(SUM(Y402:Y404),"0")</f>
        <v>99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2</v>
      </c>
      <c r="Y422" s="592">
        <f t="shared" si="62"/>
        <v>2.1</v>
      </c>
      <c r="Z422" s="36">
        <f t="shared" si="67"/>
        <v>5.0200000000000002E-3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2.1238095238095238</v>
      </c>
      <c r="BN422" s="64">
        <f t="shared" si="64"/>
        <v>2.23</v>
      </c>
      <c r="BO422" s="64">
        <f t="shared" si="65"/>
        <v>4.0700040700040706E-3</v>
      </c>
      <c r="BP422" s="64">
        <f t="shared" si="66"/>
        <v>4.2735042735042739E-3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0.95238095238095233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5.0200000000000002E-3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2</v>
      </c>
      <c r="Y425" s="593">
        <f>IFERROR(SUM(Y414:Y423),"0")</f>
        <v>2.1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3</v>
      </c>
      <c r="Y446" s="592">
        <f>IFERROR(IF(X446="",0,CEILING((X446/$H446),1)*$H446),"")</f>
        <v>3.5999999999999996</v>
      </c>
      <c r="Z446" s="36">
        <f>IFERROR(IF(Y446=0,"",ROUNDUP(Y446/H446,0)*0.00651),"")</f>
        <v>1.9529999999999999E-2</v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5.2500000000000009</v>
      </c>
      <c r="BN446" s="64">
        <f>IFERROR(Y446*I446/H446,"0")</f>
        <v>6.3</v>
      </c>
      <c r="BO446" s="64">
        <f>IFERROR(1/J446*(X446/H446),"0")</f>
        <v>1.3736263736263738E-2</v>
      </c>
      <c r="BP446" s="64">
        <f>IFERROR(1/J446*(Y446/H446),"0")</f>
        <v>1.6483516483516484E-2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2.5</v>
      </c>
      <c r="Y447" s="593">
        <f>IFERROR(Y446/H446,"0")</f>
        <v>3</v>
      </c>
      <c r="Z447" s="593">
        <f>IFERROR(IF(Z446="",0,Z446),"0")</f>
        <v>1.9529999999999999E-2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3</v>
      </c>
      <c r="Y448" s="593">
        <f>IFERROR(SUM(Y446:Y446),"0")</f>
        <v>3.5999999999999996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39</v>
      </c>
      <c r="Y457" s="592">
        <f t="shared" ref="Y457:Y469" si="68">IFERROR(IF(X457="",0,CEILING((X457/$H457),1)*$H457),"")</f>
        <v>42.24</v>
      </c>
      <c r="Z457" s="36">
        <f t="shared" ref="Z457:Z462" si="69">IFERROR(IF(Y457=0,"",ROUNDUP(Y457/H457,0)*0.01196),"")</f>
        <v>9.5680000000000001E-2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41.659090909090907</v>
      </c>
      <c r="BN457" s="64">
        <f t="shared" ref="BN457:BN469" si="71">IFERROR(Y457*I457/H457,"0")</f>
        <v>45.12</v>
      </c>
      <c r="BO457" s="64">
        <f t="shared" ref="BO457:BO469" si="72">IFERROR(1/J457*(X457/H457),"0")</f>
        <v>7.1022727272727265E-2</v>
      </c>
      <c r="BP457" s="64">
        <f t="shared" ref="BP457:BP469" si="73">IFERROR(1/J457*(Y457/H457),"0")</f>
        <v>7.6923076923076927E-2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5</v>
      </c>
      <c r="Y458" s="592">
        <f t="shared" si="68"/>
        <v>5.28</v>
      </c>
      <c r="Z458" s="36">
        <f t="shared" si="69"/>
        <v>1.196E-2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5.3409090909090908</v>
      </c>
      <c r="BN458" s="64">
        <f t="shared" si="71"/>
        <v>5.64</v>
      </c>
      <c r="BO458" s="64">
        <f t="shared" si="72"/>
        <v>9.1054778554778559E-3</v>
      </c>
      <c r="BP458" s="64">
        <f t="shared" si="73"/>
        <v>9.6153846153846159E-3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154</v>
      </c>
      <c r="Y461" s="592">
        <f t="shared" si="68"/>
        <v>158.4</v>
      </c>
      <c r="Z461" s="36">
        <f t="shared" si="69"/>
        <v>0.35880000000000001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164.49999999999997</v>
      </c>
      <c r="BN461" s="64">
        <f t="shared" si="71"/>
        <v>169.2</v>
      </c>
      <c r="BO461" s="64">
        <f t="shared" si="72"/>
        <v>0.28044871794871795</v>
      </c>
      <c r="BP461" s="64">
        <f t="shared" si="73"/>
        <v>0.28846153846153849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37.5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39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0.46644000000000002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198</v>
      </c>
      <c r="Y471" s="593">
        <f>IFERROR(SUM(Y457:Y469),"0")</f>
        <v>205.92000000000002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</v>
      </c>
      <c r="Y473" s="592">
        <f>IFERROR(IF(X473="",0,CEILING((X473/$H473),1)*$H473),"")</f>
        <v>10.56</v>
      </c>
      <c r="Z473" s="36">
        <f>IFERROR(IF(Y473=0,"",ROUNDUP(Y473/H473,0)*0.01196),"")</f>
        <v>2.392E-2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10.681818181818182</v>
      </c>
      <c r="BN473" s="64">
        <f>IFERROR(Y473*I473/H473,"0")</f>
        <v>11.28</v>
      </c>
      <c r="BO473" s="64">
        <f>IFERROR(1/J473*(X473/H473),"0")</f>
        <v>1.8210955710955712E-2</v>
      </c>
      <c r="BP473" s="64">
        <f>IFERROR(1/J473*(Y473/H473),"0")</f>
        <v>1.9230769230769232E-2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1.8939393939393938</v>
      </c>
      <c r="Y476" s="593">
        <f>IFERROR(Y473/H473,"0")+IFERROR(Y474/H474,"0")+IFERROR(Y475/H475,"0")</f>
        <v>2</v>
      </c>
      <c r="Z476" s="593">
        <f>IFERROR(IF(Z473="",0,Z473),"0")+IFERROR(IF(Z474="",0,Z474),"0")+IFERROR(IF(Z475="",0,Z475),"0")</f>
        <v>2.392E-2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10</v>
      </c>
      <c r="Y477" s="593">
        <f>IFERROR(SUM(Y473:Y475),"0")</f>
        <v>10.56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2171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2231.58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2297.1827171965965</v>
      </c>
      <c r="Y537" s="593">
        <f>IFERROR(SUM(BN22:BN533),"0")</f>
        <v>2361.5129999999999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2397.1827171965965</v>
      </c>
      <c r="Y539" s="593">
        <f>GrossWeightTotalR+PalletQtyTotalR*25</f>
        <v>2461.5129999999999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428.06331542021201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441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4.4054500000000001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24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77.400000000000006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78.600000000000009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191.4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379.8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79.199999999999989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1080</v>
      </c>
      <c r="W546" s="46">
        <f>IFERROR(Y391*1,"0")+IFERROR(Y392*1,"0")+IFERROR(Y393*1,"0")+IFERROR(Y394*1,"0")+IFERROR(Y398*1,"0")+IFERROR(Y402*1,"0")+IFERROR(Y403*1,"0")+IFERROR(Y404*1,"0")+IFERROR(Y408*1,"0")</f>
        <v>99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2.1</v>
      </c>
      <c r="Y546" s="46">
        <f>IFERROR(Y433*1,"0")+IFERROR(Y434*1,"0")+IFERROR(Y438*1,"0")+IFERROR(Y439*1,"0")+IFERROR(Y440*1,"0")+IFERROR(Y441*1,"0")</f>
        <v>0</v>
      </c>
      <c r="Z546" s="46">
        <f>IFERROR(Y446*1,"0")</f>
        <v>3.5999999999999996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216.48000000000002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