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03126F53-CDD1-4965-A193-BC3CA3A5CF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Z90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BP143" i="1"/>
  <c r="BN143" i="1"/>
  <c r="Z143" i="1"/>
  <c r="Z144" i="1" s="1"/>
  <c r="Y145" i="1"/>
  <c r="Y150" i="1"/>
  <c r="BP147" i="1"/>
  <c r="BN147" i="1"/>
  <c r="Z147" i="1"/>
  <c r="Z149" i="1" s="1"/>
  <c r="Y161" i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Z373" i="1" s="1"/>
  <c r="Y373" i="1"/>
  <c r="BP371" i="1"/>
  <c r="BN371" i="1"/>
  <c r="Z371" i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Z128" i="1" s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H546" i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Z274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Z350" i="1"/>
  <c r="BP348" i="1"/>
  <c r="BN348" i="1"/>
  <c r="Z348" i="1"/>
  <c r="Y350" i="1"/>
  <c r="BP392" i="1"/>
  <c r="BN392" i="1"/>
  <c r="Z392" i="1"/>
  <c r="Z395" i="1" s="1"/>
  <c r="BP440" i="1"/>
  <c r="BN440" i="1"/>
  <c r="Z440" i="1"/>
  <c r="Y546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Z470" i="1" s="1"/>
  <c r="BP462" i="1"/>
  <c r="BN462" i="1"/>
  <c r="Z462" i="1"/>
  <c r="BP466" i="1"/>
  <c r="BN466" i="1"/>
  <c r="Z466" i="1"/>
  <c r="Y470" i="1"/>
  <c r="Z476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Z512" i="1" s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522" i="1" l="1"/>
  <c r="Z487" i="1"/>
  <c r="Z256" i="1"/>
  <c r="Z493" i="1"/>
  <c r="Y536" i="1"/>
  <c r="Z210" i="1"/>
  <c r="Z81" i="1"/>
  <c r="Z72" i="1"/>
  <c r="Z32" i="1"/>
  <c r="Y540" i="1"/>
  <c r="Y537" i="1"/>
  <c r="Z337" i="1"/>
  <c r="Z331" i="1"/>
  <c r="Z222" i="1"/>
  <c r="Z104" i="1"/>
  <c r="Z541" i="1" s="1"/>
  <c r="Z316" i="1"/>
  <c r="Y538" i="1"/>
  <c r="Y539" i="1" l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<sst xmlns="http://schemas.openxmlformats.org/spreadsheetml/2006/main" count="2387" uniqueCount="852">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</sst>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200</v>
      </c>
      <c r="Y41" s="59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18.518518518518519</v>
      </c>
      <c r="Y45" s="593">
        <f>IFERROR(Y41/H41,"0")+IFERROR(Y42/H42,"0")+IFERROR(Y43/H43,"0")+IFERROR(Y44/H44,"0")</f>
        <v>19</v>
      </c>
      <c r="Z45" s="593">
        <f>IFERROR(IF(Z41="",0,Z41),"0")+IFERROR(IF(Z42="",0,Z42),"0")+IFERROR(IF(Z43="",0,Z43),"0")+IFERROR(IF(Z44="",0,Z44),"0")</f>
        <v>0.36062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200</v>
      </c>
      <c r="Y46" s="593">
        <f>IFERROR(SUM(Y41:Y44),"0")</f>
        <v>205.20000000000002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500</v>
      </c>
      <c r="Y108" s="592">
        <f>IFERROR(IF(X108="",0,CEILING((X108/$H108),1)*$H108),"")</f>
        <v>507.6</v>
      </c>
      <c r="Z108" s="36">
        <f>IFERROR(IF(Y108=0,"",ROUNDUP(Y108/H108,0)*0.01898),"")</f>
        <v>0.89205999999999996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520.1388888888888</v>
      </c>
      <c r="BN108" s="64">
        <f>IFERROR(Y108*I108/H108,"0")</f>
        <v>528.04499999999996</v>
      </c>
      <c r="BO108" s="64">
        <f>IFERROR(1/J108*(X108/H108),"0")</f>
        <v>0.72337962962962954</v>
      </c>
      <c r="BP108" s="64">
        <f>IFERROR(1/J108*(Y108/H108),"0")</f>
        <v>0.734375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46.296296296296291</v>
      </c>
      <c r="Y112" s="593">
        <f>IFERROR(Y108/H108,"0")+IFERROR(Y109/H109,"0")+IFERROR(Y110/H110,"0")+IFERROR(Y111/H111,"0")</f>
        <v>47</v>
      </c>
      <c r="Z112" s="593">
        <f>IFERROR(IF(Z108="",0,Z108),"0")+IFERROR(IF(Z109="",0,Z109),"0")+IFERROR(IF(Z110="",0,Z110),"0")+IFERROR(IF(Z111="",0,Z111),"0")</f>
        <v>0.89205999999999996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500</v>
      </c>
      <c r="Y113" s="593">
        <f>IFERROR(SUM(Y108:Y111),"0")</f>
        <v>507.6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400</v>
      </c>
      <c r="Y122" s="592">
        <f t="shared" si="21"/>
        <v>403.20000000000005</v>
      </c>
      <c r="Z122" s="36">
        <f>IFERROR(IF(Y122=0,"",ROUNDUP(Y122/H122,0)*0.01898),"")</f>
        <v>0.91104000000000007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424.42857142857144</v>
      </c>
      <c r="BN122" s="64">
        <f t="shared" si="23"/>
        <v>427.82400000000001</v>
      </c>
      <c r="BO122" s="64">
        <f t="shared" si="24"/>
        <v>0.74404761904761907</v>
      </c>
      <c r="BP122" s="64">
        <f t="shared" si="25"/>
        <v>0.75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47.61904761904762</v>
      </c>
      <c r="Y128" s="593">
        <f>IFERROR(Y121/H121,"0")+IFERROR(Y122/H122,"0")+IFERROR(Y123/H123,"0")+IFERROR(Y124/H124,"0")+IFERROR(Y125/H125,"0")+IFERROR(Y126/H126,"0")+IFERROR(Y127/H127,"0")</f>
        <v>48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0.91104000000000007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400</v>
      </c>
      <c r="Y129" s="593">
        <f>IFERROR(SUM(Y121:Y127),"0")</f>
        <v>403.20000000000005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200</v>
      </c>
      <c r="Y218" s="592">
        <f t="shared" si="36"/>
        <v>201.6</v>
      </c>
      <c r="Z218" s="36">
        <f t="shared" si="41"/>
        <v>0.54683999999999999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221</v>
      </c>
      <c r="BN218" s="64">
        <f t="shared" si="38"/>
        <v>222.768</v>
      </c>
      <c r="BO218" s="64">
        <f t="shared" si="39"/>
        <v>0.45787545787545797</v>
      </c>
      <c r="BP218" s="64">
        <f t="shared" si="40"/>
        <v>0.46153846153846156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83.333333333333343</v>
      </c>
      <c r="Y222" s="593">
        <f>IFERROR(Y213/H213,"0")+IFERROR(Y214/H214,"0")+IFERROR(Y215/H215,"0")+IFERROR(Y216/H216,"0")+IFERROR(Y217/H217,"0")+IFERROR(Y218/H218,"0")+IFERROR(Y219/H219,"0")+IFERROR(Y220/H220,"0")+IFERROR(Y221/H221,"0")</f>
        <v>84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0.54683999999999999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200</v>
      </c>
      <c r="Y223" s="593">
        <f>IFERROR(SUM(Y213:Y221),"0")</f>
        <v>201.6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900</v>
      </c>
      <c r="Y366" s="592">
        <f t="shared" ref="Y366:Y372" si="57">IFERROR(IF(X366="",0,CEILING((X366/$H366),1)*$H366),"")</f>
        <v>900</v>
      </c>
      <c r="Z366" s="36">
        <f>IFERROR(IF(Y366=0,"",ROUNDUP(Y366/H366,0)*0.02175),"")</f>
        <v>1.3049999999999999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928.8</v>
      </c>
      <c r="BN366" s="64">
        <f t="shared" ref="BN366:BN372" si="59">IFERROR(Y366*I366/H366,"0")</f>
        <v>928.8</v>
      </c>
      <c r="BO366" s="64">
        <f t="shared" ref="BO366:BO372" si="60">IFERROR(1/J366*(X366/H366),"0")</f>
        <v>1.25</v>
      </c>
      <c r="BP366" s="64">
        <f t="shared" ref="BP366:BP372" si="61">IFERROR(1/J366*(Y366/H366),"0")</f>
        <v>1.25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1520</v>
      </c>
      <c r="Y368" s="592">
        <f t="shared" si="57"/>
        <v>1530</v>
      </c>
      <c r="Z368" s="36">
        <f>IFERROR(IF(Y368=0,"",ROUNDUP(Y368/H368,0)*0.02175),"")</f>
        <v>2.2184999999999997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1568.64</v>
      </c>
      <c r="BN368" s="64">
        <f t="shared" si="59"/>
        <v>1578.96</v>
      </c>
      <c r="BO368" s="64">
        <f t="shared" si="60"/>
        <v>2.1111111111111107</v>
      </c>
      <c r="BP368" s="64">
        <f t="shared" si="61"/>
        <v>2.125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161.33333333333331</v>
      </c>
      <c r="Y373" s="593">
        <f>IFERROR(Y366/H366,"0")+IFERROR(Y367/H367,"0")+IFERROR(Y368/H368,"0")+IFERROR(Y369/H369,"0")+IFERROR(Y370/H370,"0")+IFERROR(Y371/H371,"0")+IFERROR(Y372/H372,"0")</f>
        <v>162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3.5234999999999994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2420</v>
      </c>
      <c r="Y374" s="593">
        <f>IFERROR(SUM(Y366:Y372),"0")</f>
        <v>2430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200</v>
      </c>
      <c r="Y376" s="592">
        <f>IFERROR(IF(X376="",0,CEILING((X376/$H376),1)*$H376),"")</f>
        <v>210</v>
      </c>
      <c r="Z376" s="36">
        <f>IFERROR(IF(Y376=0,"",ROUNDUP(Y376/H376,0)*0.02175),"")</f>
        <v>0.30449999999999999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206.4</v>
      </c>
      <c r="BN376" s="64">
        <f>IFERROR(Y376*I376/H376,"0")</f>
        <v>216.72</v>
      </c>
      <c r="BO376" s="64">
        <f>IFERROR(1/J376*(X376/H376),"0")</f>
        <v>0.27777777777777779</v>
      </c>
      <c r="BP376" s="64">
        <f>IFERROR(1/J376*(Y376/H376),"0")</f>
        <v>0.29166666666666663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13.333333333333334</v>
      </c>
      <c r="Y378" s="593">
        <f>IFERROR(Y376/H376,"0")+IFERROR(Y377/H377,"0")</f>
        <v>14</v>
      </c>
      <c r="Z378" s="593">
        <f>IFERROR(IF(Z376="",0,Z376),"0")+IFERROR(IF(Z377="",0,Z377),"0")</f>
        <v>0.30449999999999999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200</v>
      </c>
      <c r="Y379" s="593">
        <f>IFERROR(SUM(Y376:Y377),"0")</f>
        <v>210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1900</v>
      </c>
      <c r="Y402" s="592">
        <f>IFERROR(IF(X402="",0,CEILING((X402/$H402),1)*$H402),"")</f>
        <v>1908</v>
      </c>
      <c r="Z402" s="36">
        <f>IFERROR(IF(Y402=0,"",ROUNDUP(Y402/H402,0)*0.01898),"")</f>
        <v>4.0237600000000002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2009.5666666666666</v>
      </c>
      <c r="BN402" s="64">
        <f>IFERROR(Y402*I402/H402,"0")</f>
        <v>2018.028</v>
      </c>
      <c r="BO402" s="64">
        <f>IFERROR(1/J402*(X402/H402),"0")</f>
        <v>3.2986111111111112</v>
      </c>
      <c r="BP402" s="64">
        <f>IFERROR(1/J402*(Y402/H402),"0")</f>
        <v>3.3125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211.11111111111111</v>
      </c>
      <c r="Y405" s="593">
        <f>IFERROR(Y402/H402,"0")+IFERROR(Y403/H403,"0")+IFERROR(Y404/H404,"0")</f>
        <v>212</v>
      </c>
      <c r="Z405" s="593">
        <f>IFERROR(IF(Z402="",0,Z402),"0")+IFERROR(IF(Z403="",0,Z403),"0")+IFERROR(IF(Z404="",0,Z404),"0")</f>
        <v>4.0237600000000002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1900</v>
      </c>
      <c r="Y406" s="593">
        <f>IFERROR(SUM(Y402:Y404),"0")</f>
        <v>1908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500</v>
      </c>
      <c r="Y459" s="592">
        <f t="shared" si="68"/>
        <v>501.6</v>
      </c>
      <c r="Z459" s="36">
        <f t="shared" si="69"/>
        <v>1.1362000000000001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534.09090909090912</v>
      </c>
      <c r="BN459" s="64">
        <f t="shared" si="71"/>
        <v>535.79999999999995</v>
      </c>
      <c r="BO459" s="64">
        <f t="shared" si="72"/>
        <v>0.91054778554778548</v>
      </c>
      <c r="BP459" s="64">
        <f t="shared" si="73"/>
        <v>0.91346153846153855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2000</v>
      </c>
      <c r="Y461" s="592">
        <f t="shared" si="68"/>
        <v>2001.1200000000001</v>
      </c>
      <c r="Z461" s="36">
        <f t="shared" si="69"/>
        <v>4.5328400000000002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2136.3636363636365</v>
      </c>
      <c r="BN461" s="64">
        <f t="shared" si="71"/>
        <v>2137.56</v>
      </c>
      <c r="BO461" s="64">
        <f t="shared" si="72"/>
        <v>3.6421911421911419</v>
      </c>
      <c r="BP461" s="64">
        <f t="shared" si="73"/>
        <v>3.6442307692307696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473.48484848484844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474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5.6690400000000007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2500</v>
      </c>
      <c r="Y471" s="593">
        <f>IFERROR(SUM(Y457:Y469),"0")</f>
        <v>2502.7200000000003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600</v>
      </c>
      <c r="Y473" s="592">
        <f>IFERROR(IF(X473="",0,CEILING((X473/$H473),1)*$H473),"")</f>
        <v>601.92000000000007</v>
      </c>
      <c r="Z473" s="36">
        <f>IFERROR(IF(Y473=0,"",ROUNDUP(Y473/H473,0)*0.01196),"")</f>
        <v>1.36344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640.90909090909088</v>
      </c>
      <c r="BN473" s="64">
        <f>IFERROR(Y473*I473/H473,"0")</f>
        <v>642.96</v>
      </c>
      <c r="BO473" s="64">
        <f>IFERROR(1/J473*(X473/H473),"0")</f>
        <v>1.0926573426573427</v>
      </c>
      <c r="BP473" s="64">
        <f>IFERROR(1/J473*(Y473/H473),"0")</f>
        <v>1.0961538461538463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113.63636363636363</v>
      </c>
      <c r="Y476" s="593">
        <f>IFERROR(Y473/H473,"0")+IFERROR(Y474/H474,"0")+IFERROR(Y475/H475,"0")</f>
        <v>114.00000000000001</v>
      </c>
      <c r="Z476" s="593">
        <f>IFERROR(IF(Z473="",0,Z473),"0")+IFERROR(IF(Z474="",0,Z474),"0")+IFERROR(IF(Z475="",0,Z475),"0")</f>
        <v>1.36344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600</v>
      </c>
      <c r="Y477" s="593">
        <f>IFERROR(SUM(Y473:Y475),"0")</f>
        <v>601.92000000000007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8920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8970.24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9398.3933189033196</v>
      </c>
      <c r="Y537" s="593">
        <f>IFERROR(SUM(BN22:BN533),"0")</f>
        <v>9450.93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15</v>
      </c>
      <c r="Y538" s="38">
        <f>ROUNDUP(SUM(BP22:BP533),0)</f>
        <v>15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9773.3933189033196</v>
      </c>
      <c r="Y539" s="593">
        <f>GrossWeightTotalR+PalletQtyTotalR*25</f>
        <v>9825.93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1168.6661856661858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1174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17.594800000000003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205.20000000000002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910.80000000000007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201.6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2640</v>
      </c>
      <c r="W546" s="46">
        <f>IFERROR(Y391*1,"0")+IFERROR(Y392*1,"0")+IFERROR(Y393*1,"0")+IFERROR(Y394*1,"0")+IFERROR(Y398*1,"0")+IFERROR(Y402*1,"0")+IFERROR(Y403*1,"0")+IFERROR(Y404*1,"0")+IFERROR(Y408*1,"0")</f>
        <v>1908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3104.6400000000003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2025-05-29T09:40:49Z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