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4 машина Бердянск_Донецк_Мелитополь\"/>
    </mc:Choice>
  </mc:AlternateContent>
  <xr:revisionPtr revIDLastSave="0" documentId="13_ncr:1_{F43ABDCD-F308-49DF-86A1-3F835B2F4F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Y513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Y24" i="1" l="1"/>
  <c r="Y46" i="1"/>
  <c r="Y50" i="1"/>
  <c r="Y59" i="1"/>
  <c r="Y87" i="1"/>
  <c r="BP92" i="1"/>
  <c r="BN92" i="1"/>
  <c r="Z92" i="1"/>
  <c r="Y104" i="1"/>
  <c r="BP96" i="1"/>
  <c r="BN96" i="1"/>
  <c r="Z96" i="1"/>
  <c r="BP99" i="1"/>
  <c r="BN99" i="1"/>
  <c r="Z99" i="1"/>
  <c r="BP103" i="1"/>
  <c r="BN103" i="1"/>
  <c r="Z103" i="1"/>
  <c r="Y105" i="1"/>
  <c r="BP124" i="1"/>
  <c r="BN124" i="1"/>
  <c r="Z124" i="1"/>
  <c r="Y128" i="1"/>
  <c r="BP176" i="1"/>
  <c r="BN176" i="1"/>
  <c r="Z176" i="1"/>
  <c r="Y200" i="1"/>
  <c r="BP197" i="1"/>
  <c r="BN197" i="1"/>
  <c r="Z197" i="1"/>
  <c r="Z199" i="1" s="1"/>
  <c r="BP205" i="1"/>
  <c r="BN205" i="1"/>
  <c r="Z205" i="1"/>
  <c r="Y211" i="1"/>
  <c r="BP221" i="1"/>
  <c r="BN221" i="1"/>
  <c r="Z221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BP271" i="1"/>
  <c r="BN271" i="1"/>
  <c r="Z271" i="1"/>
  <c r="Y274" i="1"/>
  <c r="BP322" i="1"/>
  <c r="BN322" i="1"/>
  <c r="Z322" i="1"/>
  <c r="Y331" i="1"/>
  <c r="BP326" i="1"/>
  <c r="BN326" i="1"/>
  <c r="Z326" i="1"/>
  <c r="BP330" i="1"/>
  <c r="BN330" i="1"/>
  <c r="Z330" i="1"/>
  <c r="Y337" i="1"/>
  <c r="BP334" i="1"/>
  <c r="BN334" i="1"/>
  <c r="Z334" i="1"/>
  <c r="Y338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22" i="1"/>
  <c r="BP520" i="1"/>
  <c r="BN520" i="1"/>
  <c r="Z520" i="1"/>
  <c r="Y523" i="1"/>
  <c r="Y32" i="1"/>
  <c r="Y67" i="1"/>
  <c r="Y73" i="1"/>
  <c r="Y81" i="1"/>
  <c r="E546" i="1"/>
  <c r="Y93" i="1"/>
  <c r="BP90" i="1"/>
  <c r="BN90" i="1"/>
  <c r="Y94" i="1"/>
  <c r="F546" i="1"/>
  <c r="Y113" i="1"/>
  <c r="BP108" i="1"/>
  <c r="BN108" i="1"/>
  <c r="Z108" i="1"/>
  <c r="Y112" i="1"/>
  <c r="BP116" i="1"/>
  <c r="BN116" i="1"/>
  <c r="Z116" i="1"/>
  <c r="Z118" i="1" s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93" i="1"/>
  <c r="BN193" i="1"/>
  <c r="Z193" i="1"/>
  <c r="Z194" i="1" s="1"/>
  <c r="Y195" i="1"/>
  <c r="BP209" i="1"/>
  <c r="BN209" i="1"/>
  <c r="Z209" i="1"/>
  <c r="Y222" i="1"/>
  <c r="BP213" i="1"/>
  <c r="BN213" i="1"/>
  <c r="Z213" i="1"/>
  <c r="BP217" i="1"/>
  <c r="BN217" i="1"/>
  <c r="Z217" i="1"/>
  <c r="Y223" i="1"/>
  <c r="Y266" i="1"/>
  <c r="Z274" i="1"/>
  <c r="Y324" i="1"/>
  <c r="Y332" i="1"/>
  <c r="BP348" i="1"/>
  <c r="BN348" i="1"/>
  <c r="Z348" i="1"/>
  <c r="Z350" i="1" s="1"/>
  <c r="Y350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56" i="1" l="1"/>
  <c r="Z316" i="1"/>
  <c r="Y538" i="1"/>
  <c r="Z222" i="1"/>
  <c r="Z522" i="1"/>
  <c r="Z493" i="1"/>
  <c r="Z337" i="1"/>
  <c r="Y536" i="1"/>
  <c r="Z512" i="1"/>
  <c r="Z210" i="1"/>
  <c r="Z72" i="1"/>
  <c r="Z59" i="1"/>
  <c r="Z32" i="1"/>
  <c r="Z541" i="1" s="1"/>
  <c r="Y540" i="1"/>
  <c r="Y537" i="1"/>
  <c r="Y539" i="1" s="1"/>
  <c r="Z112" i="1"/>
  <c r="Z331" i="1"/>
  <c r="Z104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<sst xmlns="http://schemas.openxmlformats.org/spreadsheetml/2006/main" count="2387" uniqueCount="852">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</sst>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125</v>
      </c>
      <c r="Y41" s="59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130.0347222222222</v>
      </c>
      <c r="BN41" s="64">
        <f>IFERROR(Y41*I41/H41,"0")</f>
        <v>134.82000000000002</v>
      </c>
      <c r="BO41" s="64">
        <f>IFERROR(1/J41*(X41/H41),"0")</f>
        <v>0.18084490740740738</v>
      </c>
      <c r="BP41" s="64">
        <f>IFERROR(1/J41*(Y41/H41),"0")</f>
        <v>0.18750000000000003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11.574074074074073</v>
      </c>
      <c r="Y45" s="593">
        <f>IFERROR(Y41/H41,"0")+IFERROR(Y42/H42,"0")+IFERROR(Y43/H43,"0")+IFERROR(Y44/H44,"0")</f>
        <v>12.000000000000002</v>
      </c>
      <c r="Z45" s="593">
        <f>IFERROR(IF(Z41="",0,Z41),"0")+IFERROR(IF(Z42="",0,Z42),"0")+IFERROR(IF(Z43="",0,Z43),"0")+IFERROR(IF(Z44="",0,Z44),"0")</f>
        <v>0.22776000000000002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125</v>
      </c>
      <c r="Y46" s="593">
        <f>IFERROR(SUM(Y41:Y44),"0")</f>
        <v>129.60000000000002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8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8.3107142857142868</v>
      </c>
      <c r="BN53" s="64">
        <f t="shared" ref="BN53:BN58" si="8">IFERROR(Y53*I53/H53,"0")</f>
        <v>11.635</v>
      </c>
      <c r="BO53" s="64">
        <f t="shared" ref="BO53:BO58" si="9">IFERROR(1/J53*(X53/H53),"0")</f>
        <v>1.1160714285714286E-2</v>
      </c>
      <c r="BP53" s="64">
        <f t="shared" ref="BP53:BP58" si="10">IFERROR(1/J53*(Y53/H53),"0")</f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0.7142857142857143</v>
      </c>
      <c r="Y59" s="593">
        <f>IFERROR(Y53/H53,"0")+IFERROR(Y54/H54,"0")+IFERROR(Y55/H55,"0")+IFERROR(Y56/H56,"0")+IFERROR(Y57/H57,"0")+IFERROR(Y58/H58,"0")</f>
        <v>1</v>
      </c>
      <c r="Z59" s="593">
        <f>IFERROR(IF(Z53="",0,Z53),"0")+IFERROR(IF(Z54="",0,Z54),"0")+IFERROR(IF(Z55="",0,Z55),"0")+IFERROR(IF(Z56="",0,Z56),"0")+IFERROR(IF(Z57="",0,Z57),"0")+IFERROR(IF(Z58="",0,Z58),"0")</f>
        <v>1.898E-2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8</v>
      </c>
      <c r="Y60" s="593">
        <f>IFERROR(SUM(Y53:Y58),"0")</f>
        <v>11.2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63</v>
      </c>
      <c r="Y62" s="592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65.537499999999994</v>
      </c>
      <c r="BN62" s="64">
        <f>IFERROR(Y62*I62/H62,"0")</f>
        <v>67.410000000000011</v>
      </c>
      <c r="BO62" s="64">
        <f>IFERROR(1/J62*(X62/H62),"0")</f>
        <v>9.1145833333333329E-2</v>
      </c>
      <c r="BP62" s="64">
        <f>IFERROR(1/J62*(Y62/H62),"0")</f>
        <v>9.3750000000000014E-2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5.833333333333333</v>
      </c>
      <c r="Y66" s="593">
        <f>IFERROR(Y62/H62,"0")+IFERROR(Y63/H63,"0")+IFERROR(Y64/H64,"0")+IFERROR(Y65/H65,"0")</f>
        <v>6.0000000000000009</v>
      </c>
      <c r="Z66" s="593">
        <f>IFERROR(IF(Z62="",0,Z62),"0")+IFERROR(IF(Z63="",0,Z63),"0")+IFERROR(IF(Z64="",0,Z64),"0")+IFERROR(IF(Z65="",0,Z65),"0")</f>
        <v>0.11388000000000001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63</v>
      </c>
      <c r="Y67" s="593">
        <f>IFERROR(SUM(Y62:Y65),"0")</f>
        <v>64.800000000000011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24</v>
      </c>
      <c r="Y70" s="592">
        <f>IFERROR(IF(X70="",0,CEILING((X70/$H70),1)*$H70),"")</f>
        <v>25.2</v>
      </c>
      <c r="Z70" s="36">
        <f>IFERROR(IF(Y70=0,"",ROUNDUP(Y70/H70,0)*0.00502),"")</f>
        <v>7.0280000000000009E-2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25.333333333333329</v>
      </c>
      <c r="BN70" s="64">
        <f>IFERROR(Y70*I70/H70,"0")</f>
        <v>26.599999999999998</v>
      </c>
      <c r="BO70" s="64">
        <f>IFERROR(1/J70*(X70/H70),"0")</f>
        <v>5.6980056980056981E-2</v>
      </c>
      <c r="BP70" s="64">
        <f>IFERROR(1/J70*(Y70/H70),"0")</f>
        <v>5.9829059829059839E-2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13.333333333333332</v>
      </c>
      <c r="Y72" s="593">
        <f>IFERROR(Y69/H69,"0")+IFERROR(Y70/H70,"0")+IFERROR(Y71/H71,"0")</f>
        <v>14</v>
      </c>
      <c r="Z72" s="593">
        <f>IFERROR(IF(Z69="",0,Z69),"0")+IFERROR(IF(Z70="",0,Z70),"0")+IFERROR(IF(Z71="",0,Z71),"0")</f>
        <v>7.0280000000000009E-2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24</v>
      </c>
      <c r="Y73" s="593">
        <f>IFERROR(SUM(Y69:Y71),"0")</f>
        <v>25.2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5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5.2589285714285721</v>
      </c>
      <c r="BN76" s="64">
        <f t="shared" si="13"/>
        <v>8.8350000000000009</v>
      </c>
      <c r="BO76" s="64">
        <f t="shared" si="14"/>
        <v>9.300595238095238E-3</v>
      </c>
      <c r="BP76" s="64">
        <f t="shared" si="15"/>
        <v>1.5625E-2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0.59523809523809523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5</v>
      </c>
      <c r="Y82" s="593">
        <f>IFERROR(SUM(Y75:Y80),"0")</f>
        <v>8.4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17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17.948076923076925</v>
      </c>
      <c r="BN84" s="64">
        <f>IFERROR(Y84*I84/H84,"0")</f>
        <v>24.704999999999998</v>
      </c>
      <c r="BO84" s="64">
        <f>IFERROR(1/J84*(X84/H84),"0")</f>
        <v>3.4054487179487183E-2</v>
      </c>
      <c r="BP84" s="64">
        <f>IFERROR(1/J84*(Y84/H84),"0")</f>
        <v>4.6875E-2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2.1794871794871797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17</v>
      </c>
      <c r="Y87" s="593">
        <f>IFERROR(SUM(Y84:Y85),"0")</f>
        <v>23.4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158</v>
      </c>
      <c r="Y90" s="592">
        <f>IFERROR(IF(X90="",0,CEILING((X90/$H90),1)*$H90),"")</f>
        <v>162</v>
      </c>
      <c r="Z90" s="36">
        <f>IFERROR(IF(Y90=0,"",ROUNDUP(Y90/H90,0)*0.01898),"")</f>
        <v>0.28470000000000001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164.36388888888888</v>
      </c>
      <c r="BN90" s="64">
        <f>IFERROR(Y90*I90/H90,"0")</f>
        <v>168.52499999999998</v>
      </c>
      <c r="BO90" s="64">
        <f>IFERROR(1/J90*(X90/H90),"0")</f>
        <v>0.22858796296296294</v>
      </c>
      <c r="BP90" s="64">
        <f>IFERROR(1/J90*(Y90/H90),"0")</f>
        <v>0.23437499999999997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14.629629629629628</v>
      </c>
      <c r="Y93" s="593">
        <f>IFERROR(Y90/H90,"0")+IFERROR(Y91/H91,"0")+IFERROR(Y92/H92,"0")</f>
        <v>14.999999999999998</v>
      </c>
      <c r="Z93" s="593">
        <f>IFERROR(IF(Z90="",0,Z90),"0")+IFERROR(IF(Z91="",0,Z91),"0")+IFERROR(IF(Z92="",0,Z92),"0")</f>
        <v>0.28470000000000001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158</v>
      </c>
      <c r="Y94" s="593">
        <f>IFERROR(SUM(Y90:Y92),"0")</f>
        <v>162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311</v>
      </c>
      <c r="Y96" s="592">
        <f t="shared" ref="Y96:Y103" si="16">IFERROR(IF(X96="",0,CEILING((X96/$H96),1)*$H96),"")</f>
        <v>319.2</v>
      </c>
      <c r="Z96" s="36">
        <f>IFERROR(IF(Y96=0,"",ROUNDUP(Y96/H96,0)*0.01898),"")</f>
        <v>0.72123999999999999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330.21535714285716</v>
      </c>
      <c r="BN96" s="64">
        <f t="shared" ref="BN96:BN103" si="18">IFERROR(Y96*I96/H96,"0")</f>
        <v>338.92200000000003</v>
      </c>
      <c r="BO96" s="64">
        <f t="shared" ref="BO96:BO103" si="19">IFERROR(1/J96*(X96/H96),"0")</f>
        <v>0.57849702380952384</v>
      </c>
      <c r="BP96" s="64">
        <f t="shared" ref="BP96:BP103" si="20">IFERROR(1/J96*(Y96/H96),"0")</f>
        <v>0.59375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174</v>
      </c>
      <c r="Y101" s="592">
        <f t="shared" si="16"/>
        <v>175.5</v>
      </c>
      <c r="Z101" s="36">
        <f>IFERROR(IF(Y101=0,"",ROUNDUP(Y101/H101,0)*0.00651),"")</f>
        <v>0.42315000000000003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190.24</v>
      </c>
      <c r="BN101" s="64">
        <f t="shared" si="18"/>
        <v>191.88</v>
      </c>
      <c r="BO101" s="64">
        <f t="shared" si="19"/>
        <v>0.35409035409035411</v>
      </c>
      <c r="BP101" s="64">
        <f t="shared" si="20"/>
        <v>0.35714285714285715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101.46825396825398</v>
      </c>
      <c r="Y104" s="593">
        <f>IFERROR(Y96/H96,"0")+IFERROR(Y97/H97,"0")+IFERROR(Y98/H98,"0")+IFERROR(Y99/H99,"0")+IFERROR(Y100/H100,"0")+IFERROR(Y101/H101,"0")+IFERROR(Y102/H102,"0")+IFERROR(Y103/H103,"0")</f>
        <v>103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1.14439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485</v>
      </c>
      <c r="Y105" s="593">
        <f>IFERROR(SUM(Y96:Y103),"0")</f>
        <v>494.7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57</v>
      </c>
      <c r="Y108" s="592">
        <f>IFERROR(IF(X108="",0,CEILING((X108/$H108),1)*$H108),"")</f>
        <v>64.800000000000011</v>
      </c>
      <c r="Z108" s="36">
        <f>IFERROR(IF(Y108=0,"",ROUNDUP(Y108/H108,0)*0.01898),"")</f>
        <v>0.11388000000000001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59.295833333333327</v>
      </c>
      <c r="BN108" s="64">
        <f>IFERROR(Y108*I108/H108,"0")</f>
        <v>67.410000000000011</v>
      </c>
      <c r="BO108" s="64">
        <f>IFERROR(1/J108*(X108/H108),"0")</f>
        <v>8.2465277777777776E-2</v>
      </c>
      <c r="BP108" s="64">
        <f>IFERROR(1/J108*(Y108/H108),"0")</f>
        <v>9.3750000000000014E-2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115</v>
      </c>
      <c r="Y110" s="592">
        <f>IFERROR(IF(X110="",0,CEILING((X110/$H110),1)*$H110),"")</f>
        <v>117</v>
      </c>
      <c r="Z110" s="36">
        <f>IFERROR(IF(Y110=0,"",ROUNDUP(Y110/H110,0)*0.00902),"")</f>
        <v>0.23452000000000001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120.36666666666666</v>
      </c>
      <c r="BN110" s="64">
        <f>IFERROR(Y110*I110/H110,"0")</f>
        <v>122.46000000000001</v>
      </c>
      <c r="BO110" s="64">
        <f>IFERROR(1/J110*(X110/H110),"0")</f>
        <v>0.19360269360269361</v>
      </c>
      <c r="BP110" s="64">
        <f>IFERROR(1/J110*(Y110/H110),"0")</f>
        <v>0.19696969696969696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30.833333333333336</v>
      </c>
      <c r="Y112" s="593">
        <f>IFERROR(Y108/H108,"0")+IFERROR(Y109/H109,"0")+IFERROR(Y110/H110,"0")+IFERROR(Y111/H111,"0")</f>
        <v>32</v>
      </c>
      <c r="Z112" s="593">
        <f>IFERROR(IF(Z108="",0,Z108),"0")+IFERROR(IF(Z109="",0,Z109),"0")+IFERROR(IF(Z110="",0,Z110),"0")+IFERROR(IF(Z111="",0,Z111),"0")</f>
        <v>0.34840000000000004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172</v>
      </c>
      <c r="Y113" s="593">
        <f>IFERROR(SUM(Y108:Y111),"0")</f>
        <v>181.8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59</v>
      </c>
      <c r="Y117" s="592">
        <f>IFERROR(IF(X117="",0,CEILING((X117/$H117),1)*$H117),"")</f>
        <v>60</v>
      </c>
      <c r="Z117" s="36">
        <f>IFERROR(IF(Y117=0,"",ROUNDUP(Y117/H117,0)*0.00651),"")</f>
        <v>0.16275000000000001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63.425000000000004</v>
      </c>
      <c r="BN117" s="64">
        <f>IFERROR(Y117*I117/H117,"0")</f>
        <v>64.500000000000014</v>
      </c>
      <c r="BO117" s="64">
        <f>IFERROR(1/J117*(X117/H117),"0")</f>
        <v>0.13507326007326009</v>
      </c>
      <c r="BP117" s="64">
        <f>IFERROR(1/J117*(Y117/H117),"0")</f>
        <v>0.13736263736263737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24.583333333333336</v>
      </c>
      <c r="Y118" s="593">
        <f>IFERROR(Y115/H115,"0")+IFERROR(Y116/H116,"0")+IFERROR(Y117/H117,"0")</f>
        <v>25</v>
      </c>
      <c r="Z118" s="593">
        <f>IFERROR(IF(Z115="",0,Z115),"0")+IFERROR(IF(Z116="",0,Z116),"0")+IFERROR(IF(Z117="",0,Z117),"0")</f>
        <v>0.16275000000000001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59</v>
      </c>
      <c r="Y119" s="593">
        <f>IFERROR(SUM(Y115:Y117),"0")</f>
        <v>60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136</v>
      </c>
      <c r="Y122" s="592">
        <f t="shared" si="21"/>
        <v>142.80000000000001</v>
      </c>
      <c r="Z122" s="36">
        <f>IFERROR(IF(Y122=0,"",ROUNDUP(Y122/H122,0)*0.01898),"")</f>
        <v>0.32266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144.30571428571429</v>
      </c>
      <c r="BN122" s="64">
        <f t="shared" si="23"/>
        <v>151.52100000000002</v>
      </c>
      <c r="BO122" s="64">
        <f t="shared" si="24"/>
        <v>0.25297619047619047</v>
      </c>
      <c r="BP122" s="64">
        <f t="shared" si="25"/>
        <v>0.265625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85</v>
      </c>
      <c r="Y125" s="592">
        <f t="shared" si="21"/>
        <v>86.4</v>
      </c>
      <c r="Z125" s="36">
        <f>IFERROR(IF(Y125=0,"",ROUNDUP(Y125/H125,0)*0.00651),"")</f>
        <v>0.20832000000000001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92.933333333333323</v>
      </c>
      <c r="BN125" s="64">
        <f t="shared" si="23"/>
        <v>94.463999999999999</v>
      </c>
      <c r="BO125" s="64">
        <f t="shared" si="24"/>
        <v>0.17297517297517298</v>
      </c>
      <c r="BP125" s="64">
        <f t="shared" si="25"/>
        <v>0.17582417582417584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47.671957671957671</v>
      </c>
      <c r="Y128" s="593">
        <f>IFERROR(Y121/H121,"0")+IFERROR(Y122/H122,"0")+IFERROR(Y123/H123,"0")+IFERROR(Y124/H124,"0")+IFERROR(Y125/H125,"0")+IFERROR(Y126/H126,"0")+IFERROR(Y127/H127,"0")</f>
        <v>49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0.53098000000000001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221</v>
      </c>
      <c r="Y129" s="593">
        <f>IFERROR(SUM(Y121:Y127),"0")</f>
        <v>229.20000000000002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9</v>
      </c>
      <c r="Y165" s="592">
        <f>IFERROR(IF(X165="",0,CEILING((X165/$H165),1)*$H165),"")</f>
        <v>9.9</v>
      </c>
      <c r="Z165" s="36">
        <f>IFERROR(IF(Y165=0,"",ROUNDUP(Y165/H165,0)*0.00502),"")</f>
        <v>2.5100000000000001E-2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9.4545454545454533</v>
      </c>
      <c r="BN165" s="64">
        <f>IFERROR(Y165*I165/H165,"0")</f>
        <v>10.400000000000002</v>
      </c>
      <c r="BO165" s="64">
        <f>IFERROR(1/J165*(X165/H165),"0")</f>
        <v>1.9425019425019428E-2</v>
      </c>
      <c r="BP165" s="64">
        <f>IFERROR(1/J165*(Y165/H165),"0")</f>
        <v>2.1367521367521368E-2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4.5454545454545459</v>
      </c>
      <c r="Y166" s="593">
        <f>IFERROR(Y165/H165,"0")</f>
        <v>5</v>
      </c>
      <c r="Z166" s="593">
        <f>IFERROR(IF(Z165="",0,Z165),"0")</f>
        <v>2.5100000000000001E-2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9</v>
      </c>
      <c r="Y167" s="593">
        <f>IFERROR(SUM(Y165:Y165),"0")</f>
        <v>9.9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93</v>
      </c>
      <c r="Y172" s="592">
        <f t="shared" si="26"/>
        <v>94.5</v>
      </c>
      <c r="Z172" s="36">
        <f>IFERROR(IF(Y172=0,"",ROUNDUP(Y172/H172,0)*0.00502),"")</f>
        <v>0.22590000000000002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98.757142857142853</v>
      </c>
      <c r="BN172" s="64">
        <f t="shared" si="28"/>
        <v>100.35</v>
      </c>
      <c r="BO172" s="64">
        <f t="shared" si="29"/>
        <v>0.18925518925518928</v>
      </c>
      <c r="BP172" s="64">
        <f t="shared" si="30"/>
        <v>0.19230769230769232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13</v>
      </c>
      <c r="Y174" s="592">
        <f t="shared" si="26"/>
        <v>14.4</v>
      </c>
      <c r="Z174" s="36">
        <f>IFERROR(IF(Y174=0,"",ROUNDUP(Y174/H174,0)*0.00502),"")</f>
        <v>4.0160000000000001E-2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13.938888888888888</v>
      </c>
      <c r="BN174" s="64">
        <f t="shared" si="28"/>
        <v>15.439999999999998</v>
      </c>
      <c r="BO174" s="64">
        <f t="shared" si="29"/>
        <v>3.0864197530864203E-2</v>
      </c>
      <c r="BP174" s="64">
        <f t="shared" si="30"/>
        <v>3.4188034188034191E-2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51.507936507936506</v>
      </c>
      <c r="Y178" s="593">
        <f>IFERROR(Y169/H169,"0")+IFERROR(Y170/H170,"0")+IFERROR(Y171/H171,"0")+IFERROR(Y172/H172,"0")+IFERROR(Y173/H173,"0")+IFERROR(Y174/H174,"0")+IFERROR(Y175/H175,"0")+IFERROR(Y176/H176,"0")+IFERROR(Y177/H177,"0")</f>
        <v>53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0.26606000000000002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106</v>
      </c>
      <c r="Y179" s="593">
        <f>IFERROR(SUM(Y169:Y177),"0")</f>
        <v>108.9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131</v>
      </c>
      <c r="Y203" s="592">
        <f t="shared" si="31"/>
        <v>135</v>
      </c>
      <c r="Z203" s="36">
        <f>IFERROR(IF(Y203=0,"",ROUNDUP(Y203/H203,0)*0.00902),"")</f>
        <v>0.22550000000000001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136.09444444444446</v>
      </c>
      <c r="BN203" s="64">
        <f t="shared" si="33"/>
        <v>140.25</v>
      </c>
      <c r="BO203" s="64">
        <f t="shared" si="34"/>
        <v>0.18378226711560042</v>
      </c>
      <c r="BP203" s="64">
        <f t="shared" si="35"/>
        <v>0.18939393939393939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24</v>
      </c>
      <c r="Y206" s="592">
        <f t="shared" si="31"/>
        <v>25.2</v>
      </c>
      <c r="Z206" s="36">
        <f>IFERROR(IF(Y206=0,"",ROUNDUP(Y206/H206,0)*0.00502),"")</f>
        <v>7.0280000000000009E-2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25.733333333333334</v>
      </c>
      <c r="BN206" s="64">
        <f t="shared" si="33"/>
        <v>27.019999999999996</v>
      </c>
      <c r="BO206" s="64">
        <f t="shared" si="34"/>
        <v>5.6980056980056981E-2</v>
      </c>
      <c r="BP206" s="64">
        <f t="shared" si="35"/>
        <v>5.9829059829059839E-2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17</v>
      </c>
      <c r="Y207" s="592">
        <f t="shared" si="31"/>
        <v>18</v>
      </c>
      <c r="Z207" s="36">
        <f>IFERROR(IF(Y207=0,"",ROUNDUP(Y207/H207,0)*0.00502),"")</f>
        <v>5.0200000000000002E-2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17.944444444444443</v>
      </c>
      <c r="BN207" s="64">
        <f t="shared" si="33"/>
        <v>18.999999999999996</v>
      </c>
      <c r="BO207" s="64">
        <f t="shared" si="34"/>
        <v>4.0360873694207031E-2</v>
      </c>
      <c r="BP207" s="64">
        <f t="shared" si="35"/>
        <v>4.2735042735042736E-2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7</v>
      </c>
      <c r="Y209" s="592">
        <f t="shared" si="31"/>
        <v>7.2</v>
      </c>
      <c r="Z209" s="36">
        <f>IFERROR(IF(Y209=0,"",ROUNDUP(Y209/H209,0)*0.00502),"")</f>
        <v>2.0080000000000001E-2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7.3888888888888884</v>
      </c>
      <c r="BN209" s="64">
        <f t="shared" si="33"/>
        <v>7.6</v>
      </c>
      <c r="BO209" s="64">
        <f t="shared" si="34"/>
        <v>1.6619183285849954E-2</v>
      </c>
      <c r="BP209" s="64">
        <f t="shared" si="35"/>
        <v>1.7094017094017096E-2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50.925925925925917</v>
      </c>
      <c r="Y210" s="593">
        <f>IFERROR(Y202/H202,"0")+IFERROR(Y203/H203,"0")+IFERROR(Y204/H204,"0")+IFERROR(Y205/H205,"0")+IFERROR(Y206/H206,"0")+IFERROR(Y207/H207,"0")+IFERROR(Y208/H208,"0")+IFERROR(Y209/H209,"0")</f>
        <v>53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0.36606000000000005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179</v>
      </c>
      <c r="Y211" s="593">
        <f>IFERROR(SUM(Y202:Y209),"0")</f>
        <v>185.39999999999998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161</v>
      </c>
      <c r="Y216" s="592">
        <f t="shared" si="36"/>
        <v>163.19999999999999</v>
      </c>
      <c r="Z216" s="36">
        <f t="shared" ref="Z216:Z221" si="41">IFERROR(IF(Y216=0,"",ROUNDUP(Y216/H216,0)*0.00651),"")</f>
        <v>0.44268000000000002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179.11250000000001</v>
      </c>
      <c r="BN216" s="64">
        <f t="shared" si="38"/>
        <v>181.56</v>
      </c>
      <c r="BO216" s="64">
        <f t="shared" si="39"/>
        <v>0.36858974358974367</v>
      </c>
      <c r="BP216" s="64">
        <f t="shared" si="40"/>
        <v>0.37362637362637363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124</v>
      </c>
      <c r="Y218" s="592">
        <f t="shared" si="36"/>
        <v>124.8</v>
      </c>
      <c r="Z218" s="36">
        <f t="shared" si="41"/>
        <v>0.33851999999999999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137.02000000000001</v>
      </c>
      <c r="BN218" s="64">
        <f t="shared" si="38"/>
        <v>137.90400000000002</v>
      </c>
      <c r="BO218" s="64">
        <f t="shared" si="39"/>
        <v>0.28388278388278393</v>
      </c>
      <c r="BP218" s="64">
        <f t="shared" si="40"/>
        <v>0.28571428571428575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76</v>
      </c>
      <c r="Y219" s="592">
        <f t="shared" si="36"/>
        <v>76.8</v>
      </c>
      <c r="Z219" s="36">
        <f t="shared" si="41"/>
        <v>0.20832000000000001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83.980000000000018</v>
      </c>
      <c r="BN219" s="64">
        <f t="shared" si="38"/>
        <v>84.864000000000004</v>
      </c>
      <c r="BO219" s="64">
        <f t="shared" si="39"/>
        <v>0.17399267399267401</v>
      </c>
      <c r="BP219" s="64">
        <f t="shared" si="40"/>
        <v>0.17582417582417584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20</v>
      </c>
      <c r="Y220" s="592">
        <f t="shared" si="36"/>
        <v>21.599999999999998</v>
      </c>
      <c r="Z220" s="36">
        <f t="shared" si="41"/>
        <v>5.8590000000000003E-2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22.100000000000005</v>
      </c>
      <c r="BN220" s="64">
        <f t="shared" si="38"/>
        <v>23.868000000000002</v>
      </c>
      <c r="BO220" s="64">
        <f t="shared" si="39"/>
        <v>4.5787545787545791E-2</v>
      </c>
      <c r="BP220" s="64">
        <f t="shared" si="40"/>
        <v>4.9450549450549455E-2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92</v>
      </c>
      <c r="Y221" s="592">
        <f t="shared" si="36"/>
        <v>93.6</v>
      </c>
      <c r="Z221" s="36">
        <f t="shared" si="41"/>
        <v>0.25389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101.89</v>
      </c>
      <c r="BN221" s="64">
        <f t="shared" si="38"/>
        <v>103.66199999999999</v>
      </c>
      <c r="BO221" s="64">
        <f t="shared" si="39"/>
        <v>0.21062271062271065</v>
      </c>
      <c r="BP221" s="64">
        <f t="shared" si="40"/>
        <v>0.2142857142857143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197.08333333333337</v>
      </c>
      <c r="Y222" s="593">
        <f>IFERROR(Y213/H213,"0")+IFERROR(Y214/H214,"0")+IFERROR(Y215/H215,"0")+IFERROR(Y216/H216,"0")+IFERROR(Y217/H217,"0")+IFERROR(Y218/H218,"0")+IFERROR(Y219/H219,"0")+IFERROR(Y220/H220,"0")+IFERROR(Y221/H221,"0")</f>
        <v>200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1.3019999999999998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473</v>
      </c>
      <c r="Y223" s="593">
        <f>IFERROR(SUM(Y213:Y221),"0")</f>
        <v>480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88</v>
      </c>
      <c r="Y225" s="592">
        <f>IFERROR(IF(X225="",0,CEILING((X225/$H225),1)*$H225),"")</f>
        <v>88.8</v>
      </c>
      <c r="Z225" s="36">
        <f>IFERROR(IF(Y225=0,"",ROUNDUP(Y225/H225,0)*0.00651),"")</f>
        <v>0.24087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97.240000000000009</v>
      </c>
      <c r="BN225" s="64">
        <f>IFERROR(Y225*I225/H225,"0")</f>
        <v>98.124000000000009</v>
      </c>
      <c r="BO225" s="64">
        <f>IFERROR(1/J225*(X225/H225),"0")</f>
        <v>0.2014652014652015</v>
      </c>
      <c r="BP225" s="64">
        <f>IFERROR(1/J225*(Y225/H225),"0")</f>
        <v>0.20329670329670332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87</v>
      </c>
      <c r="Y226" s="592">
        <f>IFERROR(IF(X226="",0,CEILING((X226/$H226),1)*$H226),"")</f>
        <v>88.8</v>
      </c>
      <c r="Z226" s="36">
        <f>IFERROR(IF(Y226=0,"",ROUNDUP(Y226/H226,0)*0.00651),"")</f>
        <v>0.24087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96.135000000000005</v>
      </c>
      <c r="BN226" s="64">
        <f>IFERROR(Y226*I226/H226,"0")</f>
        <v>98.124000000000009</v>
      </c>
      <c r="BO226" s="64">
        <f>IFERROR(1/J226*(X226/H226),"0")</f>
        <v>0.19917582417582419</v>
      </c>
      <c r="BP226" s="64">
        <f>IFERROR(1/J226*(Y226/H226),"0")</f>
        <v>0.20329670329670332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72.916666666666671</v>
      </c>
      <c r="Y227" s="593">
        <f>IFERROR(Y225/H225,"0")+IFERROR(Y226/H226,"0")</f>
        <v>74</v>
      </c>
      <c r="Z227" s="593">
        <f>IFERROR(IF(Z225="",0,Z225),"0")+IFERROR(IF(Z226="",0,Z226),"0")</f>
        <v>0.48174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175</v>
      </c>
      <c r="Y228" s="593">
        <f>IFERROR(SUM(Y225:Y226),"0")</f>
        <v>177.6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56</v>
      </c>
      <c r="Y236" s="592">
        <f t="shared" si="42"/>
        <v>56</v>
      </c>
      <c r="Z236" s="36">
        <f>IFERROR(IF(Y236=0,"",ROUNDUP(Y236/H236,0)*0.00902),"")</f>
        <v>0.12628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58.94</v>
      </c>
      <c r="BN236" s="64">
        <f t="shared" si="44"/>
        <v>58.94</v>
      </c>
      <c r="BO236" s="64">
        <f t="shared" si="45"/>
        <v>0.10606060606060606</v>
      </c>
      <c r="BP236" s="64">
        <f t="shared" si="46"/>
        <v>0.10606060606060606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14</v>
      </c>
      <c r="Y239" s="593">
        <f>IFERROR(Y231/H231,"0")+IFERROR(Y232/H232,"0")+IFERROR(Y233/H233,"0")+IFERROR(Y234/H234,"0")+IFERROR(Y235/H235,"0")+IFERROR(Y236/H236,"0")+IFERROR(Y237/H237,"0")+IFERROR(Y238/H238,"0")</f>
        <v>14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0.12628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56</v>
      </c>
      <c r="Y240" s="593">
        <f>IFERROR(SUM(Y231:Y238),"0")</f>
        <v>56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64</v>
      </c>
      <c r="Y279" s="592">
        <f>IFERROR(IF(X279="",0,CEILING((X279/$H279),1)*$H279),"")</f>
        <v>64.8</v>
      </c>
      <c r="Z279" s="36">
        <f>IFERROR(IF(Y279=0,"",ROUNDUP(Y279/H279,0)*0.00651),"")</f>
        <v>0.17577000000000001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70.720000000000013</v>
      </c>
      <c r="BN279" s="64">
        <f>IFERROR(Y279*I279/H279,"0")</f>
        <v>71.604000000000013</v>
      </c>
      <c r="BO279" s="64">
        <f>IFERROR(1/J279*(X279/H279),"0")</f>
        <v>0.14652014652014653</v>
      </c>
      <c r="BP279" s="64">
        <f>IFERROR(1/J279*(Y279/H279),"0")</f>
        <v>0.14835164835164835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148</v>
      </c>
      <c r="Y280" s="592">
        <f>IFERROR(IF(X280="",0,CEILING((X280/$H280),1)*$H280),"")</f>
        <v>148.79999999999998</v>
      </c>
      <c r="Z280" s="36">
        <f>IFERROR(IF(Y280=0,"",ROUNDUP(Y280/H280,0)*0.00651),"")</f>
        <v>0.40362000000000003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159.10000000000002</v>
      </c>
      <c r="BN280" s="64">
        <f>IFERROR(Y280*I280/H280,"0")</f>
        <v>159.95999999999998</v>
      </c>
      <c r="BO280" s="64">
        <f>IFERROR(1/J280*(X280/H280),"0")</f>
        <v>0.3388278388278389</v>
      </c>
      <c r="BP280" s="64">
        <f>IFERROR(1/J280*(Y280/H280),"0")</f>
        <v>0.34065934065934067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88.333333333333343</v>
      </c>
      <c r="Y281" s="593">
        <f>IFERROR(Y278/H278,"0")+IFERROR(Y279/H279,"0")+IFERROR(Y280/H280,"0")</f>
        <v>89</v>
      </c>
      <c r="Z281" s="593">
        <f>IFERROR(IF(Z278="",0,Z278),"0")+IFERROR(IF(Z279="",0,Z279),"0")+IFERROR(IF(Z280="",0,Z280),"0")</f>
        <v>0.57939000000000007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212</v>
      </c>
      <c r="Y282" s="593">
        <f>IFERROR(SUM(Y278:Y280),"0")</f>
        <v>213.59999999999997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2.3809523809523809</v>
      </c>
      <c r="Y337" s="593">
        <f>IFERROR(Y334/H334,"0")+IFERROR(Y335/H335,"0")+IFERROR(Y336/H336,"0")</f>
        <v>3</v>
      </c>
      <c r="Z337" s="593">
        <f>IFERROR(IF(Z334="",0,Z334),"0")+IFERROR(IF(Z335="",0,Z335),"0")+IFERROR(IF(Z336="",0,Z336),"0")</f>
        <v>5.6940000000000004E-2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20</v>
      </c>
      <c r="Y338" s="593">
        <f>IFERROR(SUM(Y334:Y336),"0")</f>
        <v>25.200000000000003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549</v>
      </c>
      <c r="Y366" s="592">
        <f t="shared" ref="Y366:Y372" si="57">IFERROR(IF(X366="",0,CEILING((X366/$H366),1)*$H366),"")</f>
        <v>555</v>
      </c>
      <c r="Z366" s="36">
        <f>IFERROR(IF(Y366=0,"",ROUNDUP(Y366/H366,0)*0.02175),"")</f>
        <v>0.80474999999999997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566.56799999999998</v>
      </c>
      <c r="BN366" s="64">
        <f t="shared" ref="BN366:BN372" si="59">IFERROR(Y366*I366/H366,"0")</f>
        <v>572.76</v>
      </c>
      <c r="BO366" s="64">
        <f t="shared" ref="BO366:BO372" si="60">IFERROR(1/J366*(X366/H366),"0")</f>
        <v>0.76249999999999996</v>
      </c>
      <c r="BP366" s="64">
        <f t="shared" ref="BP366:BP372" si="61">IFERROR(1/J366*(Y366/H366),"0")</f>
        <v>0.77083333333333326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306</v>
      </c>
      <c r="Y367" s="592">
        <f t="shared" si="57"/>
        <v>315</v>
      </c>
      <c r="Z367" s="36">
        <f>IFERROR(IF(Y367=0,"",ROUNDUP(Y367/H367,0)*0.02175),"")</f>
        <v>0.45674999999999999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315.79200000000003</v>
      </c>
      <c r="BN367" s="64">
        <f t="shared" si="59"/>
        <v>325.08</v>
      </c>
      <c r="BO367" s="64">
        <f t="shared" si="60"/>
        <v>0.42499999999999993</v>
      </c>
      <c r="BP367" s="64">
        <f t="shared" si="61"/>
        <v>0.4375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235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242.52</v>
      </c>
      <c r="BN369" s="64">
        <f t="shared" si="59"/>
        <v>247.68</v>
      </c>
      <c r="BO369" s="64">
        <f t="shared" si="60"/>
        <v>0.32638888888888884</v>
      </c>
      <c r="BP369" s="64">
        <f t="shared" si="61"/>
        <v>0.33333333333333331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72.666666666666671</v>
      </c>
      <c r="Y373" s="593">
        <f>IFERROR(Y366/H366,"0")+IFERROR(Y367/H367,"0")+IFERROR(Y368/H368,"0")+IFERROR(Y369/H369,"0")+IFERROR(Y370/H370,"0")+IFERROR(Y371/H371,"0")+IFERROR(Y372/H372,"0")</f>
        <v>74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1.6094999999999997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1090</v>
      </c>
      <c r="Y374" s="593">
        <f>IFERROR(SUM(Y366:Y372),"0")</f>
        <v>1110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321</v>
      </c>
      <c r="Y376" s="592">
        <f>IFERROR(IF(X376="",0,CEILING((X376/$H376),1)*$H376),"")</f>
        <v>330</v>
      </c>
      <c r="Z376" s="36">
        <f>IFERROR(IF(Y376=0,"",ROUNDUP(Y376/H376,0)*0.02175),"")</f>
        <v>0.47849999999999998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331.27199999999999</v>
      </c>
      <c r="BN376" s="64">
        <f>IFERROR(Y376*I376/H376,"0")</f>
        <v>340.56000000000006</v>
      </c>
      <c r="BO376" s="64">
        <f>IFERROR(1/J376*(X376/H376),"0")</f>
        <v>0.4458333333333333</v>
      </c>
      <c r="BP376" s="64">
        <f>IFERROR(1/J376*(Y376/H376),"0")</f>
        <v>0.45833333333333331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21.4</v>
      </c>
      <c r="Y378" s="593">
        <f>IFERROR(Y376/H376,"0")+IFERROR(Y377/H377,"0")</f>
        <v>22</v>
      </c>
      <c r="Z378" s="593">
        <f>IFERROR(IF(Z376="",0,Z376),"0")+IFERROR(IF(Z377="",0,Z377),"0")</f>
        <v>0.47849999999999998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321</v>
      </c>
      <c r="Y379" s="593">
        <f>IFERROR(SUM(Y376:Y377),"0")</f>
        <v>330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</v>
      </c>
      <c r="Y382" s="592">
        <f>IFERROR(IF(X382="",0,CEILING((X382/$H382),1)*$H382),"")</f>
        <v>9</v>
      </c>
      <c r="Z382" s="36">
        <f>IFERROR(IF(Y382=0,"",ROUNDUP(Y382/H382,0)*0.01898),"")</f>
        <v>1.898E-2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5.2883333333333331</v>
      </c>
      <c r="BN382" s="64">
        <f>IFERROR(Y382*I382/H382,"0")</f>
        <v>9.5190000000000001</v>
      </c>
      <c r="BO382" s="64">
        <f>IFERROR(1/J382*(X382/H382),"0")</f>
        <v>8.6805555555555559E-3</v>
      </c>
      <c r="BP382" s="64">
        <f>IFERROR(1/J382*(Y382/H382),"0")</f>
        <v>1.5625E-2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0.55555555555555558</v>
      </c>
      <c r="Y383" s="593">
        <f>IFERROR(Y381/H381,"0")+IFERROR(Y382/H382,"0")</f>
        <v>1</v>
      </c>
      <c r="Z383" s="593">
        <f>IFERROR(IF(Z381="",0,Z381),"0")+IFERROR(IF(Z382="",0,Z382),"0")</f>
        <v>1.898E-2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5</v>
      </c>
      <c r="Y384" s="593">
        <f>IFERROR(SUM(Y381:Y382),"0")</f>
        <v>9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158</v>
      </c>
      <c r="Y386" s="592">
        <f>IFERROR(IF(X386="",0,CEILING((X386/$H386),1)*$H386),"")</f>
        <v>162</v>
      </c>
      <c r="Z386" s="36">
        <f>IFERROR(IF(Y386=0,"",ROUNDUP(Y386/H386,0)*0.01898),"")</f>
        <v>0.34164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167.11133333333333</v>
      </c>
      <c r="BN386" s="64">
        <f>IFERROR(Y386*I386/H386,"0")</f>
        <v>171.34199999999998</v>
      </c>
      <c r="BO386" s="64">
        <f>IFERROR(1/J386*(X386/H386),"0")</f>
        <v>0.27430555555555558</v>
      </c>
      <c r="BP386" s="64">
        <f>IFERROR(1/J386*(Y386/H386),"0")</f>
        <v>0.28125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17.555555555555557</v>
      </c>
      <c r="Y387" s="593">
        <f>IFERROR(Y386/H386,"0")</f>
        <v>18</v>
      </c>
      <c r="Z387" s="593">
        <f>IFERROR(IF(Z386="",0,Z386),"0")</f>
        <v>0.34164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158</v>
      </c>
      <c r="Y388" s="593">
        <f>IFERROR(SUM(Y386:Y386),"0")</f>
        <v>162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333</v>
      </c>
      <c r="Y402" s="592">
        <f>IFERROR(IF(X402="",0,CEILING((X402/$H402),1)*$H402),"")</f>
        <v>333</v>
      </c>
      <c r="Z402" s="36">
        <f>IFERROR(IF(Y402=0,"",ROUNDUP(Y402/H402,0)*0.01898),"")</f>
        <v>0.70226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352.20300000000003</v>
      </c>
      <c r="BN402" s="64">
        <f>IFERROR(Y402*I402/H402,"0")</f>
        <v>352.20300000000003</v>
      </c>
      <c r="BO402" s="64">
        <f>IFERROR(1/J402*(X402/H402),"0")</f>
        <v>0.578125</v>
      </c>
      <c r="BP402" s="64">
        <f>IFERROR(1/J402*(Y402/H402),"0")</f>
        <v>0.578125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37</v>
      </c>
      <c r="Y405" s="593">
        <f>IFERROR(Y402/H402,"0")+IFERROR(Y403/H403,"0")+IFERROR(Y404/H404,"0")</f>
        <v>37</v>
      </c>
      <c r="Z405" s="593">
        <f>IFERROR(IF(Z402="",0,Z402),"0")+IFERROR(IF(Z403="",0,Z403),"0")+IFERROR(IF(Z404="",0,Z404),"0")</f>
        <v>0.70226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333</v>
      </c>
      <c r="Y406" s="593">
        <f>IFERROR(SUM(Y402:Y404),"0")</f>
        <v>333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62</v>
      </c>
      <c r="Y414" s="592">
        <f t="shared" ref="Y414:Y423" si="62">IFERROR(IF(X414="",0,CEILING((X414/$H414),1)*$H414),"")</f>
        <v>64.800000000000011</v>
      </c>
      <c r="Z414" s="36">
        <f>IFERROR(IF(Y414=0,"",ROUNDUP(Y414/H414,0)*0.00902),"")</f>
        <v>0.10824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64.411111111111111</v>
      </c>
      <c r="BN414" s="64">
        <f t="shared" ref="BN414:BN423" si="64">IFERROR(Y414*I414/H414,"0")</f>
        <v>67.320000000000007</v>
      </c>
      <c r="BO414" s="64">
        <f t="shared" ref="BO414:BO423" si="65">IFERROR(1/J414*(X414/H414),"0")</f>
        <v>8.698092031425364E-2</v>
      </c>
      <c r="BP414" s="64">
        <f t="shared" ref="BP414:BP423" si="66">IFERROR(1/J414*(Y414/H414),"0")</f>
        <v>9.0909090909090925E-2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46</v>
      </c>
      <c r="Y422" s="592">
        <f t="shared" si="62"/>
        <v>46.2</v>
      </c>
      <c r="Z422" s="36">
        <f t="shared" si="67"/>
        <v>0.11044000000000001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48.847619047619048</v>
      </c>
      <c r="BN422" s="64">
        <f t="shared" si="64"/>
        <v>49.06</v>
      </c>
      <c r="BO422" s="64">
        <f t="shared" si="65"/>
        <v>9.361009361009362E-2</v>
      </c>
      <c r="BP422" s="64">
        <f t="shared" si="66"/>
        <v>9.401709401709403E-2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33.386243386243386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0.21868000000000001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108</v>
      </c>
      <c r="Y425" s="593">
        <f>IFERROR(SUM(Y414:Y423),"0")</f>
        <v>111.00000000000001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104</v>
      </c>
      <c r="Y438" s="592">
        <f>IFERROR(IF(X438="",0,CEILING((X438/$H438),1)*$H438),"")</f>
        <v>108</v>
      </c>
      <c r="Z438" s="36">
        <f>IFERROR(IF(Y438=0,"",ROUNDUP(Y438/H438,0)*0.00902),"")</f>
        <v>0.1804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108.04444444444445</v>
      </c>
      <c r="BN438" s="64">
        <f>IFERROR(Y438*I438/H438,"0")</f>
        <v>112.19999999999999</v>
      </c>
      <c r="BO438" s="64">
        <f>IFERROR(1/J438*(X438/H438),"0")</f>
        <v>0.14590347923681257</v>
      </c>
      <c r="BP438" s="64">
        <f>IFERROR(1/J438*(Y438/H438),"0")</f>
        <v>0.15151515151515152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19.25925925925926</v>
      </c>
      <c r="Y442" s="593">
        <f>IFERROR(Y438/H438,"0")+IFERROR(Y439/H439,"0")+IFERROR(Y440/H440,"0")+IFERROR(Y441/H441,"0")</f>
        <v>20</v>
      </c>
      <c r="Z442" s="593">
        <f>IFERROR(IF(Z438="",0,Z438),"0")+IFERROR(IF(Z439="",0,Z439),"0")+IFERROR(IF(Z440="",0,Z440),"0")+IFERROR(IF(Z441="",0,Z441),"0")</f>
        <v>0.1804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104</v>
      </c>
      <c r="Y443" s="593">
        <f>IFERROR(SUM(Y438:Y441),"0")</f>
        <v>108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3</v>
      </c>
      <c r="Y446" s="592">
        <f>IFERROR(IF(X446="",0,CEILING((X446/$H446),1)*$H446),"")</f>
        <v>3.5999999999999996</v>
      </c>
      <c r="Z446" s="36">
        <f>IFERROR(IF(Y446=0,"",ROUNDUP(Y446/H446,0)*0.00651),"")</f>
        <v>1.9529999999999999E-2</v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5.2500000000000009</v>
      </c>
      <c r="BN446" s="64">
        <f>IFERROR(Y446*I446/H446,"0")</f>
        <v>6.3</v>
      </c>
      <c r="BO446" s="64">
        <f>IFERROR(1/J446*(X446/H446),"0")</f>
        <v>1.3736263736263738E-2</v>
      </c>
      <c r="BP446" s="64">
        <f>IFERROR(1/J446*(Y446/H446),"0")</f>
        <v>1.6483516483516484E-2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2.5</v>
      </c>
      <c r="Y447" s="593">
        <f>IFERROR(Y446/H446,"0")</f>
        <v>3</v>
      </c>
      <c r="Z447" s="593">
        <f>IFERROR(IF(Z446="",0,Z446),"0")</f>
        <v>1.9529999999999999E-2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3</v>
      </c>
      <c r="Y448" s="593">
        <f>IFERROR(SUM(Y446:Y446),"0")</f>
        <v>3.5999999999999996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168</v>
      </c>
      <c r="Y457" s="592">
        <f t="shared" ref="Y457:Y469" si="68">IFERROR(IF(X457="",0,CEILING((X457/$H457),1)*$H457),"")</f>
        <v>168.96</v>
      </c>
      <c r="Z457" s="36">
        <f t="shared" ref="Z457:Z462" si="69">IFERROR(IF(Y457=0,"",ROUNDUP(Y457/H457,0)*0.01196),"")</f>
        <v>0.38272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179.45454545454544</v>
      </c>
      <c r="BN457" s="64">
        <f t="shared" ref="BN457:BN469" si="71">IFERROR(Y457*I457/H457,"0")</f>
        <v>180.48</v>
      </c>
      <c r="BO457" s="64">
        <f t="shared" ref="BO457:BO469" si="72">IFERROR(1/J457*(X457/H457),"0")</f>
        <v>0.30594405594405594</v>
      </c>
      <c r="BP457" s="64">
        <f t="shared" ref="BP457:BP469" si="73">IFERROR(1/J457*(Y457/H457),"0")</f>
        <v>0.30769230769230771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30</v>
      </c>
      <c r="Y459" s="592">
        <f t="shared" si="68"/>
        <v>31.68</v>
      </c>
      <c r="Z459" s="36">
        <f t="shared" si="69"/>
        <v>7.1760000000000004E-2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32.04545454545454</v>
      </c>
      <c r="BN459" s="64">
        <f t="shared" si="71"/>
        <v>33.839999999999996</v>
      </c>
      <c r="BO459" s="64">
        <f t="shared" si="72"/>
        <v>5.4632867132867136E-2</v>
      </c>
      <c r="BP459" s="64">
        <f t="shared" si="73"/>
        <v>5.7692307692307696E-2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414</v>
      </c>
      <c r="Y461" s="592">
        <f t="shared" si="68"/>
        <v>417.12</v>
      </c>
      <c r="Z461" s="36">
        <f t="shared" si="69"/>
        <v>0.94484000000000001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442.22727272727269</v>
      </c>
      <c r="BN461" s="64">
        <f t="shared" si="71"/>
        <v>445.55999999999995</v>
      </c>
      <c r="BO461" s="64">
        <f t="shared" si="72"/>
        <v>0.75393356643356646</v>
      </c>
      <c r="BP461" s="64">
        <f t="shared" si="73"/>
        <v>0.75961538461538469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115.90909090909091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117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1.3993199999999999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612</v>
      </c>
      <c r="Y471" s="593">
        <f>IFERROR(SUM(Y457:Y469),"0")</f>
        <v>617.76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243</v>
      </c>
      <c r="Y473" s="592">
        <f>IFERROR(IF(X473="",0,CEILING((X473/$H473),1)*$H473),"")</f>
        <v>248.16000000000003</v>
      </c>
      <c r="Z473" s="36">
        <f>IFERROR(IF(Y473=0,"",ROUNDUP(Y473/H473,0)*0.01196),"")</f>
        <v>0.56211999999999995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259.56818181818181</v>
      </c>
      <c r="BN473" s="64">
        <f>IFERROR(Y473*I473/H473,"0")</f>
        <v>265.08</v>
      </c>
      <c r="BO473" s="64">
        <f>IFERROR(1/J473*(X473/H473),"0")</f>
        <v>0.4425262237762238</v>
      </c>
      <c r="BP473" s="64">
        <f>IFERROR(1/J473*(Y473/H473),"0")</f>
        <v>0.45192307692307693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46.022727272727273</v>
      </c>
      <c r="Y476" s="593">
        <f>IFERROR(Y473/H473,"0")+IFERROR(Y474/H474,"0")+IFERROR(Y475/H475,"0")</f>
        <v>47</v>
      </c>
      <c r="Z476" s="593">
        <f>IFERROR(IF(Z473="",0,Z473),"0")+IFERROR(IF(Z474="",0,Z474),"0")+IFERROR(IF(Z475="",0,Z475),"0")</f>
        <v>0.56211999999999995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243</v>
      </c>
      <c r="Y477" s="593">
        <f>IFERROR(SUM(Y473:Y475),"0")</f>
        <v>248.16000000000003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93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99.340909090909079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0.16936188811188813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91</v>
      </c>
      <c r="Y480" s="592">
        <f t="shared" si="74"/>
        <v>95.04</v>
      </c>
      <c r="Z480" s="36">
        <f>IFERROR(IF(Y480=0,"",ROUNDUP(Y480/H480,0)*0.01196),"")</f>
        <v>0.21528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97.204545454545453</v>
      </c>
      <c r="BN480" s="64">
        <f t="shared" si="76"/>
        <v>101.52000000000001</v>
      </c>
      <c r="BO480" s="64">
        <f t="shared" si="77"/>
        <v>0.16571969696969696</v>
      </c>
      <c r="BP480" s="64">
        <f t="shared" si="78"/>
        <v>0.17307692307692307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124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132.45454545454544</v>
      </c>
      <c r="BN481" s="64">
        <f t="shared" si="76"/>
        <v>135.35999999999999</v>
      </c>
      <c r="BO481" s="64">
        <f t="shared" si="77"/>
        <v>0.22581585081585082</v>
      </c>
      <c r="BP481" s="64">
        <f t="shared" si="78"/>
        <v>0.23076923076923078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58.333333333333329</v>
      </c>
      <c r="Y487" s="593">
        <f>IFERROR(Y479/H479,"0")+IFERROR(Y480/H480,"0")+IFERROR(Y481/H481,"0")+IFERROR(Y482/H482,"0")+IFERROR(Y483/H483,"0")+IFERROR(Y484/H484,"0")+IFERROR(Y485/H485,"0")+IFERROR(Y486/H486,"0")</f>
        <v>60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0.71760000000000002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308</v>
      </c>
      <c r="Y488" s="593">
        <f>IFERROR(SUM(Y479:Y486),"0")</f>
        <v>316.8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25</v>
      </c>
      <c r="Y520" s="592">
        <f>IFERROR(IF(X520="",0,CEILING((X520/$H520),1)*$H520),"")</f>
        <v>27</v>
      </c>
      <c r="Z520" s="36">
        <f>IFERROR(IF(Y520=0,"",ROUNDUP(Y520/H520,0)*0.01898),"")</f>
        <v>5.6940000000000004E-2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26.441666666666666</v>
      </c>
      <c r="BN520" s="64">
        <f>IFERROR(Y520*I520/H520,"0")</f>
        <v>28.556999999999999</v>
      </c>
      <c r="BO520" s="64">
        <f>IFERROR(1/J520*(X520/H520),"0")</f>
        <v>4.3402777777777776E-2</v>
      </c>
      <c r="BP520" s="64">
        <f>IFERROR(1/J520*(Y520/H520),"0")</f>
        <v>4.6875E-2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2.7777777777777777</v>
      </c>
      <c r="Y522" s="593">
        <f>IFERROR(Y520/H520,"0")+IFERROR(Y521/H521,"0")</f>
        <v>3</v>
      </c>
      <c r="Z522" s="593">
        <f>IFERROR(IF(Z520="",0,Z520),"0")+IFERROR(IF(Z521="",0,Z521),"0")</f>
        <v>5.6940000000000004E-2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25</v>
      </c>
      <c r="Y523" s="593">
        <f>IFERROR(SUM(Y520:Y521),"0")</f>
        <v>27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5877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6023.22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6230.3989340659336</v>
      </c>
      <c r="Y537" s="593">
        <f>IFERROR(SUM(BN22:BN533),"0")</f>
        <v>6385.0549999999985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11</v>
      </c>
      <c r="Y538" s="38">
        <f>ROUNDUP(SUM(BP22:BP533),0)</f>
        <v>11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6505.3989340659336</v>
      </c>
      <c r="Y539" s="593">
        <f>GrossWeightTotalR+PalletQtyTotalR*25</f>
        <v>6660.0549999999985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1162.4760720760719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1188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12.487080000000002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129.60000000000002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133.00000000000003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656.7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471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118.80000000000001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842.99999999999989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56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213.59999999999997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25.200000000000003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1611</v>
      </c>
      <c r="W546" s="46">
        <f>IFERROR(Y391*1,"0")+IFERROR(Y392*1,"0")+IFERROR(Y393*1,"0")+IFERROR(Y394*1,"0")+IFERROR(Y398*1,"0")+IFERROR(Y402*1,"0")+IFERROR(Y403*1,"0")+IFERROR(Y404*1,"0")+IFERROR(Y408*1,"0")</f>
        <v>333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111.00000000000001</v>
      </c>
      <c r="Y546" s="46">
        <f>IFERROR(Y433*1,"0")+IFERROR(Y434*1,"0")+IFERROR(Y438*1,"0")+IFERROR(Y439*1,"0")+IFERROR(Y440*1,"0")+IFERROR(Y441*1,"0")</f>
        <v>108</v>
      </c>
      <c r="Z546" s="46">
        <f>IFERROR(Y446*1,"0")</f>
        <v>3.5999999999999996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1182.72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27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