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КИ филиалы\"/>
    </mc:Choice>
  </mc:AlternateContent>
  <xr:revisionPtr revIDLastSave="0" documentId="13_ncr:1_{6552C9FE-8399-4BB0-99B9-3D62A09436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7" i="1" l="1"/>
  <c r="L77" i="1" s="1"/>
  <c r="S77" i="1" s="1"/>
  <c r="T77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6" i="1"/>
  <c r="L7" i="1"/>
  <c r="S7" i="1" s="1"/>
  <c r="L8" i="1"/>
  <c r="S8" i="1" s="1"/>
  <c r="T8" i="1" s="1"/>
  <c r="L9" i="1"/>
  <c r="S9" i="1" s="1"/>
  <c r="L10" i="1"/>
  <c r="S10" i="1" s="1"/>
  <c r="T10" i="1" s="1"/>
  <c r="L11" i="1"/>
  <c r="S11" i="1" s="1"/>
  <c r="L12" i="1"/>
  <c r="S12" i="1" s="1"/>
  <c r="L13" i="1"/>
  <c r="S13" i="1" s="1"/>
  <c r="L14" i="1"/>
  <c r="S14" i="1" s="1"/>
  <c r="T14" i="1" s="1"/>
  <c r="L15" i="1"/>
  <c r="S15" i="1" s="1"/>
  <c r="L16" i="1"/>
  <c r="S16" i="1" s="1"/>
  <c r="L17" i="1"/>
  <c r="S17" i="1" s="1"/>
  <c r="T17" i="1" s="1"/>
  <c r="L18" i="1"/>
  <c r="S18" i="1" s="1"/>
  <c r="T18" i="1" s="1"/>
  <c r="L19" i="1"/>
  <c r="S19" i="1" s="1"/>
  <c r="L20" i="1"/>
  <c r="S20" i="1" s="1"/>
  <c r="W20" i="1" s="1"/>
  <c r="L21" i="1"/>
  <c r="S21" i="1" s="1"/>
  <c r="L22" i="1"/>
  <c r="S22" i="1" s="1"/>
  <c r="W22" i="1" s="1"/>
  <c r="L23" i="1"/>
  <c r="S23" i="1" s="1"/>
  <c r="L24" i="1"/>
  <c r="S24" i="1" s="1"/>
  <c r="T24" i="1" s="1"/>
  <c r="L25" i="1"/>
  <c r="S25" i="1" s="1"/>
  <c r="T25" i="1" s="1"/>
  <c r="L26" i="1"/>
  <c r="S26" i="1" s="1"/>
  <c r="W26" i="1" s="1"/>
  <c r="L27" i="1"/>
  <c r="S27" i="1" s="1"/>
  <c r="W27" i="1" s="1"/>
  <c r="L28" i="1"/>
  <c r="S28" i="1" s="1"/>
  <c r="T28" i="1" s="1"/>
  <c r="L29" i="1"/>
  <c r="S29" i="1" s="1"/>
  <c r="W29" i="1" s="1"/>
  <c r="L30" i="1"/>
  <c r="S30" i="1" s="1"/>
  <c r="W30" i="1" s="1"/>
  <c r="L31" i="1"/>
  <c r="S31" i="1" s="1"/>
  <c r="W31" i="1" s="1"/>
  <c r="L32" i="1"/>
  <c r="S32" i="1" s="1"/>
  <c r="W32" i="1" s="1"/>
  <c r="L33" i="1"/>
  <c r="S33" i="1" s="1"/>
  <c r="L34" i="1"/>
  <c r="S34" i="1" s="1"/>
  <c r="T34" i="1" s="1"/>
  <c r="L35" i="1"/>
  <c r="S35" i="1" s="1"/>
  <c r="L36" i="1"/>
  <c r="S36" i="1" s="1"/>
  <c r="T36" i="1" s="1"/>
  <c r="L37" i="1"/>
  <c r="S37" i="1" s="1"/>
  <c r="L38" i="1"/>
  <c r="S38" i="1" s="1"/>
  <c r="W38" i="1" s="1"/>
  <c r="L39" i="1"/>
  <c r="S39" i="1" s="1"/>
  <c r="T39" i="1" s="1"/>
  <c r="L40" i="1"/>
  <c r="S40" i="1" s="1"/>
  <c r="L41" i="1"/>
  <c r="S41" i="1" s="1"/>
  <c r="L42" i="1"/>
  <c r="S42" i="1" s="1"/>
  <c r="L43" i="1"/>
  <c r="S43" i="1" s="1"/>
  <c r="L44" i="1"/>
  <c r="S44" i="1" s="1"/>
  <c r="T44" i="1" s="1"/>
  <c r="L45" i="1"/>
  <c r="S45" i="1" s="1"/>
  <c r="L46" i="1"/>
  <c r="S46" i="1" s="1"/>
  <c r="L47" i="1"/>
  <c r="S47" i="1" s="1"/>
  <c r="T47" i="1" s="1"/>
  <c r="L48" i="1"/>
  <c r="S48" i="1" s="1"/>
  <c r="W48" i="1" s="1"/>
  <c r="L49" i="1"/>
  <c r="S49" i="1" s="1"/>
  <c r="L50" i="1"/>
  <c r="S50" i="1" s="1"/>
  <c r="W50" i="1" s="1"/>
  <c r="L51" i="1"/>
  <c r="S51" i="1" s="1"/>
  <c r="L52" i="1"/>
  <c r="S52" i="1" s="1"/>
  <c r="L53" i="1"/>
  <c r="S53" i="1" s="1"/>
  <c r="L54" i="1"/>
  <c r="S54" i="1" s="1"/>
  <c r="T54" i="1" s="1"/>
  <c r="L55" i="1"/>
  <c r="S55" i="1" s="1"/>
  <c r="L56" i="1"/>
  <c r="S56" i="1" s="1"/>
  <c r="L57" i="1"/>
  <c r="S57" i="1" s="1"/>
  <c r="L58" i="1"/>
  <c r="S58" i="1" s="1"/>
  <c r="L59" i="1"/>
  <c r="S59" i="1" s="1"/>
  <c r="T59" i="1" s="1"/>
  <c r="L60" i="1"/>
  <c r="S60" i="1" s="1"/>
  <c r="L61" i="1"/>
  <c r="S61" i="1" s="1"/>
  <c r="L62" i="1"/>
  <c r="S62" i="1" s="1"/>
  <c r="L63" i="1"/>
  <c r="S63" i="1" s="1"/>
  <c r="L64" i="1"/>
  <c r="S64" i="1" s="1"/>
  <c r="W64" i="1" s="1"/>
  <c r="L65" i="1"/>
  <c r="S65" i="1" s="1"/>
  <c r="W65" i="1" s="1"/>
  <c r="L66" i="1"/>
  <c r="S66" i="1" s="1"/>
  <c r="W66" i="1" s="1"/>
  <c r="L67" i="1"/>
  <c r="S67" i="1" s="1"/>
  <c r="L68" i="1"/>
  <c r="S68" i="1" s="1"/>
  <c r="W68" i="1" s="1"/>
  <c r="L69" i="1"/>
  <c r="S69" i="1" s="1"/>
  <c r="L70" i="1"/>
  <c r="S70" i="1" s="1"/>
  <c r="L71" i="1"/>
  <c r="S71" i="1" s="1"/>
  <c r="L72" i="1"/>
  <c r="S72" i="1" s="1"/>
  <c r="W72" i="1" s="1"/>
  <c r="L73" i="1"/>
  <c r="S73" i="1" s="1"/>
  <c r="L74" i="1"/>
  <c r="S74" i="1" s="1"/>
  <c r="T74" i="1" s="1"/>
  <c r="L75" i="1"/>
  <c r="S75" i="1" s="1"/>
  <c r="T75" i="1" s="1"/>
  <c r="L76" i="1"/>
  <c r="S76" i="1" s="1"/>
  <c r="L78" i="1"/>
  <c r="S78" i="1" s="1"/>
  <c r="L79" i="1"/>
  <c r="S79" i="1" s="1"/>
  <c r="L80" i="1"/>
  <c r="S80" i="1" s="1"/>
  <c r="W80" i="1" s="1"/>
  <c r="L81" i="1"/>
  <c r="S81" i="1" s="1"/>
  <c r="L82" i="1"/>
  <c r="S82" i="1" s="1"/>
  <c r="W82" i="1" s="1"/>
  <c r="L83" i="1"/>
  <c r="S83" i="1" s="1"/>
  <c r="L84" i="1"/>
  <c r="S84" i="1" s="1"/>
  <c r="L85" i="1"/>
  <c r="S85" i="1" s="1"/>
  <c r="L86" i="1"/>
  <c r="S86" i="1" s="1"/>
  <c r="L87" i="1"/>
  <c r="S87" i="1" s="1"/>
  <c r="L88" i="1"/>
  <c r="S88" i="1" s="1"/>
  <c r="L89" i="1"/>
  <c r="S89" i="1" s="1"/>
  <c r="L90" i="1"/>
  <c r="S90" i="1" s="1"/>
  <c r="T90" i="1" s="1"/>
  <c r="L91" i="1"/>
  <c r="S91" i="1" s="1"/>
  <c r="L92" i="1"/>
  <c r="S92" i="1" s="1"/>
  <c r="X92" i="1" s="1"/>
  <c r="L93" i="1"/>
  <c r="S93" i="1" s="1"/>
  <c r="X93" i="1" s="1"/>
  <c r="L94" i="1"/>
  <c r="S94" i="1" s="1"/>
  <c r="X94" i="1" s="1"/>
  <c r="L95" i="1"/>
  <c r="S95" i="1" s="1"/>
  <c r="X95" i="1" s="1"/>
  <c r="L96" i="1"/>
  <c r="S96" i="1" s="1"/>
  <c r="X96" i="1" s="1"/>
  <c r="L97" i="1"/>
  <c r="S97" i="1" s="1"/>
  <c r="X97" i="1" s="1"/>
  <c r="L6" i="1"/>
  <c r="S6" i="1" s="1"/>
  <c r="T6" i="1" s="1"/>
  <c r="T93" i="1" l="1"/>
  <c r="W21" i="1"/>
  <c r="W39" i="1"/>
  <c r="T41" i="1"/>
  <c r="W41" i="1" s="1"/>
  <c r="T43" i="1"/>
  <c r="W43" i="1" s="1"/>
  <c r="T45" i="1"/>
  <c r="W45" i="1" s="1"/>
  <c r="W51" i="1"/>
  <c r="W55" i="1"/>
  <c r="T57" i="1"/>
  <c r="W57" i="1" s="1"/>
  <c r="T61" i="1"/>
  <c r="W61" i="1" s="1"/>
  <c r="T69" i="1"/>
  <c r="W69" i="1" s="1"/>
  <c r="W84" i="1"/>
  <c r="T88" i="1"/>
  <c r="AJ88" i="1" s="1"/>
  <c r="AJ92" i="1"/>
  <c r="W94" i="1"/>
  <c r="W6" i="1"/>
  <c r="W90" i="1"/>
  <c r="W86" i="1"/>
  <c r="W78" i="1"/>
  <c r="W75" i="1"/>
  <c r="W71" i="1"/>
  <c r="W63" i="1"/>
  <c r="W59" i="1"/>
  <c r="W53" i="1"/>
  <c r="W47" i="1"/>
  <c r="W54" i="1"/>
  <c r="T7" i="1"/>
  <c r="W7" i="1" s="1"/>
  <c r="T9" i="1"/>
  <c r="AJ9" i="1" s="1"/>
  <c r="W11" i="1"/>
  <c r="T13" i="1"/>
  <c r="AJ13" i="1" s="1"/>
  <c r="T15" i="1"/>
  <c r="W15" i="1" s="1"/>
  <c r="AJ17" i="1"/>
  <c r="W19" i="1"/>
  <c r="T23" i="1"/>
  <c r="W23" i="1" s="1"/>
  <c r="W25" i="1"/>
  <c r="W33" i="1"/>
  <c r="AJ35" i="1"/>
  <c r="W37" i="1"/>
  <c r="T40" i="1"/>
  <c r="W40" i="1" s="1"/>
  <c r="T42" i="1"/>
  <c r="W42" i="1" s="1"/>
  <c r="W44" i="1"/>
  <c r="T46" i="1"/>
  <c r="W46" i="1" s="1"/>
  <c r="T49" i="1"/>
  <c r="W49" i="1" s="1"/>
  <c r="W52" i="1"/>
  <c r="T56" i="1"/>
  <c r="W56" i="1" s="1"/>
  <c r="T58" i="1"/>
  <c r="W58" i="1" s="1"/>
  <c r="T60" i="1"/>
  <c r="W60" i="1" s="1"/>
  <c r="W62" i="1"/>
  <c r="AJ67" i="1"/>
  <c r="W70" i="1"/>
  <c r="AJ73" i="1"/>
  <c r="AJ77" i="1"/>
  <c r="T79" i="1"/>
  <c r="AJ79" i="1" s="1"/>
  <c r="W83" i="1"/>
  <c r="W85" i="1"/>
  <c r="W87" i="1"/>
  <c r="T89" i="1"/>
  <c r="W89" i="1" s="1"/>
  <c r="W91" i="1"/>
  <c r="W93" i="1"/>
  <c r="W95" i="1"/>
  <c r="W81" i="1"/>
  <c r="W76" i="1"/>
  <c r="W74" i="1"/>
  <c r="W36" i="1"/>
  <c r="W34" i="1"/>
  <c r="W28" i="1"/>
  <c r="W24" i="1"/>
  <c r="W18" i="1"/>
  <c r="W16" i="1"/>
  <c r="W14" i="1"/>
  <c r="W12" i="1"/>
  <c r="W10" i="1"/>
  <c r="W8" i="1"/>
  <c r="X6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W96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W97" i="1"/>
  <c r="R5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7" i="1"/>
  <c r="K96" i="1"/>
  <c r="K95" i="1"/>
  <c r="K94" i="1"/>
  <c r="K93" i="1"/>
  <c r="K92" i="1"/>
  <c r="K91" i="1"/>
  <c r="AJ90" i="1"/>
  <c r="K90" i="1"/>
  <c r="K89" i="1"/>
  <c r="K88" i="1"/>
  <c r="K87" i="1"/>
  <c r="AJ86" i="1"/>
  <c r="K86" i="1"/>
  <c r="K85" i="1"/>
  <c r="K84" i="1"/>
  <c r="K83" i="1"/>
  <c r="K82" i="1"/>
  <c r="AJ81" i="1"/>
  <c r="K81" i="1"/>
  <c r="K80" i="1"/>
  <c r="K79" i="1"/>
  <c r="AJ78" i="1"/>
  <c r="K78" i="1"/>
  <c r="K77" i="1"/>
  <c r="AJ76" i="1"/>
  <c r="K76" i="1"/>
  <c r="AJ75" i="1"/>
  <c r="K75" i="1"/>
  <c r="AJ74" i="1"/>
  <c r="K74" i="1"/>
  <c r="K73" i="1"/>
  <c r="K72" i="1"/>
  <c r="AJ71" i="1"/>
  <c r="K71" i="1"/>
  <c r="K70" i="1"/>
  <c r="K69" i="1"/>
  <c r="K68" i="1"/>
  <c r="K67" i="1"/>
  <c r="K66" i="1"/>
  <c r="K65" i="1"/>
  <c r="K64" i="1"/>
  <c r="AJ63" i="1"/>
  <c r="K63" i="1"/>
  <c r="AJ62" i="1"/>
  <c r="K62" i="1"/>
  <c r="K61" i="1"/>
  <c r="K60" i="1"/>
  <c r="AJ59" i="1"/>
  <c r="K59" i="1"/>
  <c r="K58" i="1"/>
  <c r="AJ57" i="1"/>
  <c r="K57" i="1"/>
  <c r="K56" i="1"/>
  <c r="K55" i="1"/>
  <c r="AJ54" i="1"/>
  <c r="K54" i="1"/>
  <c r="AJ53" i="1"/>
  <c r="K53" i="1"/>
  <c r="AJ52" i="1"/>
  <c r="K52" i="1"/>
  <c r="AJ51" i="1"/>
  <c r="K51" i="1"/>
  <c r="K50" i="1"/>
  <c r="K49" i="1"/>
  <c r="K48" i="1"/>
  <c r="AJ47" i="1"/>
  <c r="K47" i="1"/>
  <c r="K46" i="1"/>
  <c r="K45" i="1"/>
  <c r="K44" i="1"/>
  <c r="K43" i="1"/>
  <c r="K42" i="1"/>
  <c r="K41" i="1"/>
  <c r="K40" i="1"/>
  <c r="AJ39" i="1"/>
  <c r="K39" i="1"/>
  <c r="K38" i="1"/>
  <c r="K37" i="1"/>
  <c r="AJ36" i="1"/>
  <c r="K36" i="1"/>
  <c r="K35" i="1"/>
  <c r="AJ34" i="1"/>
  <c r="K34" i="1"/>
  <c r="K33" i="1"/>
  <c r="K32" i="1"/>
  <c r="K31" i="1"/>
  <c r="K30" i="1"/>
  <c r="K29" i="1"/>
  <c r="AJ28" i="1"/>
  <c r="K28" i="1"/>
  <c r="K27" i="1"/>
  <c r="K26" i="1"/>
  <c r="AJ25" i="1"/>
  <c r="K25" i="1"/>
  <c r="AJ24" i="1"/>
  <c r="K24" i="1"/>
  <c r="K23" i="1"/>
  <c r="K22" i="1"/>
  <c r="AJ21" i="1"/>
  <c r="K21" i="1"/>
  <c r="K20" i="1"/>
  <c r="AJ19" i="1"/>
  <c r="K19" i="1"/>
  <c r="AJ18" i="1"/>
  <c r="K18" i="1"/>
  <c r="K17" i="1"/>
  <c r="AJ16" i="1"/>
  <c r="K16" i="1"/>
  <c r="AJ15" i="1"/>
  <c r="K15" i="1"/>
  <c r="AJ14" i="1"/>
  <c r="K14" i="1"/>
  <c r="K13" i="1"/>
  <c r="AJ12" i="1"/>
  <c r="K12" i="1"/>
  <c r="K11" i="1"/>
  <c r="AJ10" i="1"/>
  <c r="K10" i="1"/>
  <c r="K9" i="1"/>
  <c r="AJ8" i="1"/>
  <c r="K8" i="1"/>
  <c r="K7" i="1"/>
  <c r="AJ6" i="1"/>
  <c r="K6" i="1"/>
  <c r="AH5" i="1"/>
  <c r="AG5" i="1"/>
  <c r="AF5" i="1"/>
  <c r="AE5" i="1"/>
  <c r="AD5" i="1"/>
  <c r="AC5" i="1"/>
  <c r="AB5" i="1"/>
  <c r="AA5" i="1"/>
  <c r="Z5" i="1"/>
  <c r="Y5" i="1"/>
  <c r="U5" i="1"/>
  <c r="S5" i="1"/>
  <c r="Q5" i="1"/>
  <c r="P5" i="1"/>
  <c r="O5" i="1"/>
  <c r="N5" i="1"/>
  <c r="M5" i="1"/>
  <c r="L5" i="1"/>
  <c r="J5" i="1"/>
  <c r="F5" i="1"/>
  <c r="E5" i="1"/>
  <c r="AJ58" i="1" l="1"/>
  <c r="W88" i="1"/>
  <c r="AJ42" i="1"/>
  <c r="AJ43" i="1"/>
  <c r="AJ46" i="1"/>
  <c r="AJ69" i="1"/>
  <c r="AJ70" i="1"/>
  <c r="AJ94" i="1"/>
  <c r="AJ7" i="1"/>
  <c r="AJ49" i="1"/>
  <c r="AJ89" i="1"/>
  <c r="AJ93" i="1"/>
  <c r="W79" i="1"/>
  <c r="W35" i="1"/>
  <c r="T5" i="1"/>
  <c r="AJ11" i="1"/>
  <c r="AJ40" i="1"/>
  <c r="AJ41" i="1"/>
  <c r="AJ44" i="1"/>
  <c r="AJ45" i="1"/>
  <c r="AJ55" i="1"/>
  <c r="AJ56" i="1"/>
  <c r="AJ60" i="1"/>
  <c r="AJ61" i="1"/>
  <c r="AJ85" i="1"/>
  <c r="W92" i="1"/>
  <c r="W77" i="1"/>
  <c r="W67" i="1"/>
  <c r="W9" i="1"/>
  <c r="W13" i="1"/>
  <c r="W17" i="1"/>
  <c r="W73" i="1"/>
  <c r="AJ23" i="1"/>
  <c r="AJ33" i="1"/>
  <c r="AJ37" i="1"/>
  <c r="AJ83" i="1"/>
  <c r="AJ84" i="1"/>
  <c r="AJ87" i="1"/>
  <c r="AJ91" i="1"/>
  <c r="AJ95" i="1"/>
  <c r="K5" i="1"/>
  <c r="AJ5" i="1" l="1"/>
</calcChain>
</file>

<file path=xl/sharedStrings.xml><?xml version="1.0" encoding="utf-8"?>
<sst xmlns="http://schemas.openxmlformats.org/spreadsheetml/2006/main" count="394" uniqueCount="165">
  <si>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</si>
  <si>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</si>
  <si>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</si>
  <si>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</si>
  <si>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</si>
  <si>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</si>
  <si>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</si>
  <si>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</si>
  <si>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</si>
  <si>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</si>
  <si>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</si>
  <si>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</si>
  <si>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</si>
  <si>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</si>
  <si>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</si>
  <si>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</si>
  <si>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</si>
  <si>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</si>
  <si>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</si>
  <si>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</si>
  <si>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</si>
  <si>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</si>
  <si>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</si>
  <si>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31,05,(1)</t>
  </si>
  <si>
    <t>31,05,(2)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</si>
  <si>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</si>
  <si>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</si>
  <si>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</si>
  <si>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</si>
  <si>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</si>
  <si>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</si>
  <si>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</si>
  <si>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</si>
  <si>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</si>
  <si>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</si>
  <si>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</si>
  <si>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</si>
  <si>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</si>
  <si>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</si>
  <si>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</si>
  <si>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</si>
  <si>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</si>
  <si>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</si>
  <si>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</si>
  <si>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</si>
  <si>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</si>
  <si>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</si>
  <si>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</si>
  <si>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</si>
  <si>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</si>
  <si>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</si>
  <si>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</si>
  <si>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</si>
  <si>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</si>
  <si>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</si>
  <si>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</si>
  <si>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</si>
  <si>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</si>
  <si>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</si>
  <si>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</si>
  <si>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</si>
  <si>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</si>
  <si>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</si>
  <si>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</si>
  <si>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</si>
  <si>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</si>
  <si>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</si>
  <si>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</si>
  <si>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</si>
  <si>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</si>
  <si>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</si>
  <si>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</si>
  <si>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</si>
  <si>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</si>
  <si>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</si>
  <si>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</si>
  <si>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</si>
  <si>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</si>
  <si>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</si>
  <si>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</si>
  <si>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</si>
  <si>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</si>
  <si>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</si>
  <si>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</si>
  <si>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</si>
  <si>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</si>
  <si>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</si>
  <si>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</si>
  <si>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</si>
  <si>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</si>
  <si>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</si>
  <si>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</si>
  <si>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</si>
  <si>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</si>
  <si>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</si>
  <si>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</si>
  <si>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</si>
  <si>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</si>
  <si>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</si>
  <si>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</si>
  <si>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</si>
  <si>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</si>
  <si>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</si>
  <si>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</si>
  <si>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</si>
  <si>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</si>
  <si>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</si>
  <si>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</si>
  <si>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</si>
  <si>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</si>
  <si>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</si>
  <si>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</si>
  <si>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</si>
  <si>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</si>
  <si>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</si>
  <si>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</si>
  <si>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</si>
  <si>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</si>
  <si>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</si>
  <si>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>нужно увеличить продажи / 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</si>
  <si>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</si>
  <si>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</si>
  <si>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</si>
  <si>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</si>
  <si>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</si>
  <si>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</si>
  <si>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</si>
  <si>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</si>
  <si>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</si>
  <si>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</si>
  <si>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>нужно увеличить продажи / 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</si>
  <si>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</si>
  <si>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</si>
  <si>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</si>
  <si>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</si>
  <si>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481  Колбаса Филейная оригинальная ВЕС 1,87кг ТМ Особый рецепт большой батон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</si>
  <si>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</si>
  <si>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</si>
  <si>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</si>
  <si>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</si>
  <si>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</si>
  <si>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</si>
  <si>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</si>
  <si>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</si>
  <si>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</si>
  <si>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</si>
  <si>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</si>
  <si>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</si>
  <si>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</si>
  <si>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</si>
  <si>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</si>
  <si>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</si>
  <si>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</si>
  <si>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</si>
  <si>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</si>
  <si>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</si>
  <si>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</si>
  <si>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t>Бутырин(31,05)</t>
  </si>
  <si>
    <t>(_26,05)Бутырин(24,05)</t>
  </si>
  <si>
    <t>(_26,05)Малахутин(24,05)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</si>
  <si>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</si>
  <si>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</si>
  <si>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</si>
  <si>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 / с 02,04,25 заказываем</t>
  </si>
  <si>
    <t>20,12,24 в уценку 51кг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</si>
</sst>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28,05,25%20&#1076;&#1085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заказ в пути</v>
          </cell>
          <cell r="Q3" t="str">
            <v>заказ в пути</v>
          </cell>
        </row>
        <row r="4">
          <cell r="N4" t="str">
            <v>(26,05)Бутырин(24,05)</v>
          </cell>
          <cell r="O4" t="str">
            <v>(26,05)Малахутин(24,05)</v>
          </cell>
          <cell r="P4" t="str">
            <v>26,05,(1)</v>
          </cell>
          <cell r="Q4" t="str">
            <v>Бутырин(31,05)</v>
          </cell>
        </row>
        <row r="5">
          <cell r="E5">
            <v>43522.482000000004</v>
          </cell>
          <cell r="F5">
            <v>45891.894999999997</v>
          </cell>
          <cell r="J5">
            <v>57026.694000000003</v>
          </cell>
          <cell r="K5">
            <v>-13504.212000000003</v>
          </cell>
          <cell r="L5">
            <v>36216.481999999996</v>
          </cell>
          <cell r="M5">
            <v>2.3719999999999999</v>
          </cell>
          <cell r="N5">
            <v>2201</v>
          </cell>
          <cell r="O5">
            <v>5105</v>
          </cell>
          <cell r="P5">
            <v>8745.542780000007</v>
          </cell>
          <cell r="Q5">
            <v>2000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182.57900000000001</v>
          </cell>
          <cell r="D6">
            <v>737.38599999999997</v>
          </cell>
          <cell r="E6">
            <v>410.68200000000002</v>
          </cell>
          <cell r="F6">
            <v>337.83100000000002</v>
          </cell>
          <cell r="G6">
            <v>1</v>
          </cell>
          <cell r="H6">
            <v>50</v>
          </cell>
          <cell r="I6" t="str">
            <v>матрица</v>
          </cell>
          <cell r="J6">
            <v>494.85300000000001</v>
          </cell>
          <cell r="K6">
            <v>-84.170999999999992</v>
          </cell>
          <cell r="L6">
            <v>410.68200000000002</v>
          </cell>
          <cell r="N6">
            <v>0</v>
          </cell>
          <cell r="O6">
            <v>0</v>
          </cell>
          <cell r="P6">
            <v>153.1254999999997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386.88099999999997</v>
          </cell>
          <cell r="D7">
            <v>608.80499999999995</v>
          </cell>
          <cell r="E7">
            <v>396.56900000000002</v>
          </cell>
          <cell r="F7">
            <v>331.47699999999998</v>
          </cell>
          <cell r="G7">
            <v>1</v>
          </cell>
          <cell r="H7">
            <v>45</v>
          </cell>
          <cell r="I7" t="str">
            <v>матрица</v>
          </cell>
          <cell r="J7">
            <v>656.5</v>
          </cell>
          <cell r="K7">
            <v>-259.93099999999998</v>
          </cell>
          <cell r="L7">
            <v>244.56900000000002</v>
          </cell>
          <cell r="N7">
            <v>152</v>
          </cell>
          <cell r="O7">
            <v>0</v>
          </cell>
          <cell r="P7">
            <v>109.17659999999999</v>
          </cell>
          <cell r="Q7">
            <v>124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846.50199999999995</v>
          </cell>
          <cell r="D8">
            <v>1710.7560000000001</v>
          </cell>
          <cell r="E8">
            <v>1051.125</v>
          </cell>
          <cell r="F8">
            <v>774.35</v>
          </cell>
          <cell r="G8">
            <v>1</v>
          </cell>
          <cell r="H8">
            <v>45</v>
          </cell>
          <cell r="I8" t="str">
            <v>матрица</v>
          </cell>
          <cell r="J8">
            <v>1451.5239999999999</v>
          </cell>
          <cell r="K8">
            <v>-400.39899999999989</v>
          </cell>
          <cell r="L8">
            <v>924.125</v>
          </cell>
          <cell r="M8">
            <v>1.3720000000000001</v>
          </cell>
          <cell r="N8">
            <v>127</v>
          </cell>
          <cell r="O8">
            <v>0</v>
          </cell>
          <cell r="P8">
            <v>444.16288000000009</v>
          </cell>
          <cell r="Q8">
            <v>120</v>
          </cell>
        </row>
        <row r="9">
          <cell r="A9" t="str">
            <v xml:space="preserve"> 030  Сосиски Вязанка Молочные, Вязанка вискофан МГС, 0.45кг, ПОКОМ</v>
          </cell>
          <cell r="B9" t="str">
            <v>шт</v>
          </cell>
          <cell r="C9">
            <v>476</v>
          </cell>
          <cell r="D9">
            <v>1351</v>
          </cell>
          <cell r="E9">
            <v>895</v>
          </cell>
          <cell r="F9">
            <v>654</v>
          </cell>
          <cell r="G9">
            <v>0.45</v>
          </cell>
          <cell r="H9">
            <v>45</v>
          </cell>
          <cell r="I9" t="str">
            <v>матрица</v>
          </cell>
          <cell r="J9">
            <v>1074</v>
          </cell>
          <cell r="K9">
            <v>-179</v>
          </cell>
          <cell r="L9">
            <v>775</v>
          </cell>
          <cell r="N9">
            <v>0</v>
          </cell>
          <cell r="O9">
            <v>120</v>
          </cell>
          <cell r="P9">
            <v>252.26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 t="str">
            <v>шт</v>
          </cell>
          <cell r="C10">
            <v>1594.825</v>
          </cell>
          <cell r="D10">
            <v>3459.9360000000001</v>
          </cell>
          <cell r="E10">
            <v>2992</v>
          </cell>
          <cell r="F10">
            <v>594</v>
          </cell>
          <cell r="G10">
            <v>0.45</v>
          </cell>
          <cell r="H10">
            <v>45</v>
          </cell>
          <cell r="I10" t="str">
            <v>ВНИМАНИЕ / матрица</v>
          </cell>
          <cell r="J10">
            <v>3622</v>
          </cell>
          <cell r="K10">
            <v>-630</v>
          </cell>
          <cell r="L10">
            <v>2872</v>
          </cell>
          <cell r="N10">
            <v>0</v>
          </cell>
          <cell r="O10">
            <v>120</v>
          </cell>
          <cell r="P10">
            <v>0</v>
          </cell>
        </row>
        <row r="11">
          <cell r="A11" t="str">
            <v xml:space="preserve"> 047  Кол Баварская, белков.обол. в термоусад. пакете 0.17 кг, ТМ Стародворье  ПОКОМ</v>
          </cell>
          <cell r="B11" t="str">
            <v>шт</v>
          </cell>
          <cell r="C11">
            <v>12</v>
          </cell>
          <cell r="D11">
            <v>246</v>
          </cell>
          <cell r="E11">
            <v>59</v>
          </cell>
          <cell r="F11">
            <v>163</v>
          </cell>
          <cell r="G11">
            <v>0.17</v>
          </cell>
          <cell r="H11">
            <v>180</v>
          </cell>
          <cell r="I11" t="str">
            <v>матрица</v>
          </cell>
          <cell r="J11">
            <v>95</v>
          </cell>
          <cell r="K11">
            <v>-36</v>
          </cell>
          <cell r="L11">
            <v>44</v>
          </cell>
          <cell r="N11">
            <v>0</v>
          </cell>
          <cell r="O11">
            <v>15</v>
          </cell>
          <cell r="P11">
            <v>75.200000000000017</v>
          </cell>
        </row>
        <row r="12">
          <cell r="A12" t="str">
            <v xml:space="preserve"> 062  Колбаса Кракушка пряная с сальцем, 0.3кг в/у п/к, БАВАРУШКА ПОКОМ</v>
          </cell>
          <cell r="B12" t="str">
            <v>шт</v>
          </cell>
          <cell r="C12">
            <v>5</v>
          </cell>
          <cell r="D12">
            <v>18</v>
          </cell>
          <cell r="E12">
            <v>2</v>
          </cell>
          <cell r="F12">
            <v>20</v>
          </cell>
          <cell r="G12">
            <v>0.3</v>
          </cell>
          <cell r="H12">
            <v>40</v>
          </cell>
          <cell r="I12" t="str">
            <v>матрица</v>
          </cell>
          <cell r="J12">
            <v>4</v>
          </cell>
          <cell r="K12">
            <v>-2</v>
          </cell>
          <cell r="L12">
            <v>2</v>
          </cell>
          <cell r="N12">
            <v>0</v>
          </cell>
          <cell r="O12">
            <v>0</v>
          </cell>
          <cell r="P12">
            <v>4.4000000000000004</v>
          </cell>
        </row>
        <row r="13">
          <cell r="A13" t="str">
            <v xml:space="preserve"> 083  Колбаса Швейцарская 0,17 кг., ШТ., сырокопченая   ПОКОМ</v>
          </cell>
          <cell r="B13" t="str">
            <v>шт</v>
          </cell>
          <cell r="C13">
            <v>91</v>
          </cell>
          <cell r="D13">
            <v>531</v>
          </cell>
          <cell r="E13">
            <v>146</v>
          </cell>
          <cell r="F13">
            <v>379</v>
          </cell>
          <cell r="G13">
            <v>0.17</v>
          </cell>
          <cell r="H13">
            <v>180</v>
          </cell>
          <cell r="I13" t="str">
            <v>матрица</v>
          </cell>
          <cell r="J13">
            <v>236</v>
          </cell>
          <cell r="K13">
            <v>-90</v>
          </cell>
          <cell r="L13">
            <v>86</v>
          </cell>
          <cell r="N13">
            <v>0</v>
          </cell>
          <cell r="O13">
            <v>60</v>
          </cell>
          <cell r="P13">
            <v>0</v>
          </cell>
        </row>
        <row r="14">
          <cell r="A14" t="str">
            <v xml:space="preserve"> 117  Колбаса Сервелат Филейбургский с ароматными пряностями, в/у 0,35 кг срез, БАВАРУШКА ПОКОМ</v>
          </cell>
          <cell r="B14" t="str">
            <v>шт</v>
          </cell>
          <cell r="C14">
            <v>20</v>
          </cell>
          <cell r="E14">
            <v>6</v>
          </cell>
          <cell r="F14">
            <v>13</v>
          </cell>
          <cell r="G14">
            <v>0.35</v>
          </cell>
          <cell r="H14">
            <v>50</v>
          </cell>
          <cell r="I14" t="str">
            <v>матрица</v>
          </cell>
          <cell r="J14">
            <v>7</v>
          </cell>
          <cell r="K14">
            <v>-1</v>
          </cell>
          <cell r="L14">
            <v>6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118  Колбаса Сервелат Филейбургский с филе сочного окорока, в/у 0,35 кг срез, БАВАРУШКА ПОКОМ</v>
          </cell>
          <cell r="B15" t="str">
            <v>шт</v>
          </cell>
          <cell r="C15">
            <v>90</v>
          </cell>
          <cell r="D15">
            <v>3</v>
          </cell>
          <cell r="E15">
            <v>65</v>
          </cell>
          <cell r="F15">
            <v>16</v>
          </cell>
          <cell r="G15">
            <v>0.35</v>
          </cell>
          <cell r="H15">
            <v>50</v>
          </cell>
          <cell r="I15" t="str">
            <v>матрица</v>
          </cell>
          <cell r="J15">
            <v>71</v>
          </cell>
          <cell r="K15">
            <v>-6</v>
          </cell>
          <cell r="L15">
            <v>65</v>
          </cell>
          <cell r="N15">
            <v>0</v>
          </cell>
          <cell r="O15">
            <v>0</v>
          </cell>
          <cell r="P15">
            <v>25.199999999999989</v>
          </cell>
        </row>
        <row r="16">
          <cell r="A16" t="str">
            <v xml:space="preserve"> 200  Ветчина Дугушка ТМ Стародворье, вектор в/у    ПОКОМ</v>
          </cell>
          <cell r="B16" t="str">
            <v>кг</v>
          </cell>
          <cell r="C16">
            <v>435.77</v>
          </cell>
          <cell r="D16">
            <v>3842.692</v>
          </cell>
          <cell r="E16">
            <v>1544.8430000000001</v>
          </cell>
          <cell r="F16">
            <v>2013.992</v>
          </cell>
          <cell r="G16">
            <v>1</v>
          </cell>
          <cell r="H16">
            <v>55</v>
          </cell>
          <cell r="I16" t="str">
            <v>матрица</v>
          </cell>
          <cell r="J16">
            <v>1748.0170000000001</v>
          </cell>
          <cell r="K16">
            <v>-203.17399999999998</v>
          </cell>
          <cell r="L16">
            <v>1369.8430000000001</v>
          </cell>
          <cell r="N16">
            <v>175</v>
          </cell>
          <cell r="O16">
            <v>0</v>
          </cell>
          <cell r="P16">
            <v>200.06957999999901</v>
          </cell>
          <cell r="Q16">
            <v>114</v>
          </cell>
        </row>
        <row r="17">
          <cell r="A17" t="str">
            <v xml:space="preserve"> 201  Ветчина Нежная ТМ Особый рецепт, (2,5кг), ПОКОМ</v>
          </cell>
          <cell r="B17" t="str">
            <v>кг</v>
          </cell>
          <cell r="C17">
            <v>664.21299999999997</v>
          </cell>
          <cell r="D17">
            <v>6249.098</v>
          </cell>
          <cell r="E17">
            <v>2603.6439999999998</v>
          </cell>
          <cell r="F17">
            <v>2309.3679999999999</v>
          </cell>
          <cell r="G17">
            <v>1</v>
          </cell>
          <cell r="H17">
            <v>50</v>
          </cell>
          <cell r="I17" t="str">
            <v>матрица</v>
          </cell>
          <cell r="J17">
            <v>4029.9670000000001</v>
          </cell>
          <cell r="K17">
            <v>-1426.3230000000003</v>
          </cell>
          <cell r="L17">
            <v>1695.6439999999998</v>
          </cell>
          <cell r="N17">
            <v>158</v>
          </cell>
          <cell r="O17">
            <v>750</v>
          </cell>
          <cell r="P17">
            <v>0</v>
          </cell>
          <cell r="Q17">
            <v>204</v>
          </cell>
        </row>
        <row r="18">
          <cell r="A18" t="str">
            <v xml:space="preserve"> 215  Колбаса Докторская ГОСТ Дугушка, ВЕС, ТМ Стародворье ПОКОМ</v>
          </cell>
          <cell r="B18" t="str">
            <v>кг</v>
          </cell>
          <cell r="C18">
            <v>33.558999999999997</v>
          </cell>
          <cell r="D18">
            <v>271.70699999999999</v>
          </cell>
          <cell r="E18">
            <v>163.083</v>
          </cell>
          <cell r="F18">
            <v>148.67400000000001</v>
          </cell>
          <cell r="G18">
            <v>1</v>
          </cell>
          <cell r="H18">
            <v>60</v>
          </cell>
          <cell r="I18" t="str">
            <v>матрица</v>
          </cell>
          <cell r="J18">
            <v>162.19999999999999</v>
          </cell>
          <cell r="K18">
            <v>0.88300000000000978</v>
          </cell>
          <cell r="L18">
            <v>163.083</v>
          </cell>
          <cell r="N18">
            <v>0</v>
          </cell>
          <cell r="O18">
            <v>0</v>
          </cell>
          <cell r="P18">
            <v>108.2128</v>
          </cell>
        </row>
        <row r="19">
          <cell r="A19" t="str">
            <v xml:space="preserve"> 219  Колбаса Докторская Особая ТМ Особый рецепт, ВЕС  ПОКОМ</v>
          </cell>
          <cell r="B19" t="str">
            <v>кг</v>
          </cell>
          <cell r="C19">
            <v>41.613999999999997</v>
          </cell>
          <cell r="D19">
            <v>3241.3420000000001</v>
          </cell>
          <cell r="E19">
            <v>1270.164</v>
          </cell>
          <cell r="F19">
            <v>828.36500000000001</v>
          </cell>
          <cell r="G19">
            <v>1</v>
          </cell>
          <cell r="H19">
            <v>60</v>
          </cell>
          <cell r="I19" t="str">
            <v>матрица</v>
          </cell>
          <cell r="J19">
            <v>2439.5479999999998</v>
          </cell>
          <cell r="K19">
            <v>-1169.3839999999998</v>
          </cell>
          <cell r="L19">
            <v>151.16399999999999</v>
          </cell>
          <cell r="N19">
            <v>119</v>
          </cell>
          <cell r="O19">
            <v>1000</v>
          </cell>
          <cell r="P19">
            <v>257.95010000000019</v>
          </cell>
          <cell r="Q19">
            <v>99</v>
          </cell>
        </row>
        <row r="20">
          <cell r="A20" t="str">
            <v xml:space="preserve"> 225  Колбаса Дугушка со шпиком, ВЕС, ТМ Стародворье   ПОКОМ</v>
          </cell>
          <cell r="B20" t="str">
            <v>кг</v>
          </cell>
          <cell r="G20">
            <v>0</v>
          </cell>
          <cell r="H20">
            <v>60</v>
          </cell>
          <cell r="I20" t="str">
            <v>матрица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229  Колбаса Молочная Дугушка, в/у, ВЕС, ТМ Стародворье   ПОКОМ</v>
          </cell>
          <cell r="B21" t="str">
            <v>кг</v>
          </cell>
          <cell r="C21">
            <v>1312.2249999999999</v>
          </cell>
          <cell r="D21">
            <v>6653.9809999999998</v>
          </cell>
          <cell r="E21">
            <v>3345.0630000000001</v>
          </cell>
          <cell r="F21">
            <v>3373.7759999999998</v>
          </cell>
          <cell r="G21">
            <v>1</v>
          </cell>
          <cell r="H21">
            <v>60</v>
          </cell>
          <cell r="I21" t="str">
            <v>матрица</v>
          </cell>
          <cell r="J21">
            <v>3731.78</v>
          </cell>
          <cell r="K21">
            <v>-386.7170000000001</v>
          </cell>
          <cell r="L21">
            <v>3041.0630000000001</v>
          </cell>
          <cell r="N21">
            <v>304</v>
          </cell>
          <cell r="O21">
            <v>0</v>
          </cell>
          <cell r="P21">
            <v>878.53834000000097</v>
          </cell>
          <cell r="Q21">
            <v>261</v>
          </cell>
        </row>
        <row r="22">
          <cell r="A22" t="str">
            <v xml:space="preserve"> 230  Колбаса Молочная Особая ТМ Особый рецепт, п/а, ВЕС. ПОКОМ</v>
          </cell>
          <cell r="B22" t="str">
            <v>кг</v>
          </cell>
          <cell r="C22">
            <v>-10.012</v>
          </cell>
          <cell r="D22">
            <v>10.012</v>
          </cell>
          <cell r="G22">
            <v>0</v>
          </cell>
          <cell r="H22" t="e">
            <v>#N/A</v>
          </cell>
          <cell r="I22" t="str">
            <v>не в матрице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236  Колбаса Рубленая ЗАПЕЧ. Дугушка ТМ Стародворье, вектор, в/к    ПОКОМ</v>
          </cell>
          <cell r="B23" t="str">
            <v>кг</v>
          </cell>
          <cell r="C23">
            <v>87.009</v>
          </cell>
          <cell r="D23">
            <v>1426.6790000000001</v>
          </cell>
          <cell r="E23">
            <v>569.38099999999997</v>
          </cell>
          <cell r="F23">
            <v>729.53200000000004</v>
          </cell>
          <cell r="G23">
            <v>1</v>
          </cell>
          <cell r="H23">
            <v>60</v>
          </cell>
          <cell r="I23" t="str">
            <v>матрица</v>
          </cell>
          <cell r="J23">
            <v>798.1</v>
          </cell>
          <cell r="K23">
            <v>-228.71900000000005</v>
          </cell>
          <cell r="L23">
            <v>478.38099999999997</v>
          </cell>
          <cell r="N23">
            <v>91</v>
          </cell>
          <cell r="O23">
            <v>0</v>
          </cell>
          <cell r="P23">
            <v>0</v>
          </cell>
          <cell r="Q23">
            <v>71</v>
          </cell>
        </row>
        <row r="24">
          <cell r="A24" t="str">
            <v xml:space="preserve"> 239  Колбаса Салями запеч Дугушка, оболочка вектор, ВЕС, ТМ Стародворье  ПОКОМ</v>
          </cell>
          <cell r="B24" t="str">
            <v>кг</v>
          </cell>
          <cell r="C24">
            <v>58.286999999999999</v>
          </cell>
          <cell r="D24">
            <v>1837.67</v>
          </cell>
          <cell r="E24">
            <v>668.23199999999997</v>
          </cell>
          <cell r="F24">
            <v>994.96799999999996</v>
          </cell>
          <cell r="G24">
            <v>1</v>
          </cell>
          <cell r="H24">
            <v>60</v>
          </cell>
          <cell r="I24" t="str">
            <v>матрица</v>
          </cell>
          <cell r="J24">
            <v>904.64</v>
          </cell>
          <cell r="K24">
            <v>-236.40800000000002</v>
          </cell>
          <cell r="L24">
            <v>565.23199999999997</v>
          </cell>
          <cell r="N24">
            <v>103</v>
          </cell>
          <cell r="O24">
            <v>0</v>
          </cell>
          <cell r="P24">
            <v>78.129160000000297</v>
          </cell>
          <cell r="Q24">
            <v>76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B25" t="str">
            <v>кг</v>
          </cell>
          <cell r="C25">
            <v>900.75199999999995</v>
          </cell>
          <cell r="D25">
            <v>2353.0140000000001</v>
          </cell>
          <cell r="E25">
            <v>1400.4580000000001</v>
          </cell>
          <cell r="F25">
            <v>1422.998</v>
          </cell>
          <cell r="G25">
            <v>1</v>
          </cell>
          <cell r="H25">
            <v>60</v>
          </cell>
          <cell r="I25" t="str">
            <v>матрица</v>
          </cell>
          <cell r="J25">
            <v>1623.752</v>
          </cell>
          <cell r="K25">
            <v>-223.29399999999987</v>
          </cell>
          <cell r="L25">
            <v>1195.4580000000001</v>
          </cell>
          <cell r="N25">
            <v>205</v>
          </cell>
          <cell r="O25">
            <v>0</v>
          </cell>
          <cell r="P25">
            <v>0</v>
          </cell>
          <cell r="Q25">
            <v>180</v>
          </cell>
        </row>
        <row r="26">
          <cell r="A26" t="str">
            <v xml:space="preserve"> 247  Сардельки Нежные, ВЕС.  ПОКОМ</v>
          </cell>
          <cell r="B26" t="str">
            <v>кг</v>
          </cell>
          <cell r="G26">
            <v>0</v>
          </cell>
          <cell r="H26">
            <v>30</v>
          </cell>
          <cell r="I26" t="str">
            <v>матрица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 t="str">
            <v xml:space="preserve"> 248  Сардельки Сочные ТМ Особый рецепт,   ПОКОМ</v>
          </cell>
          <cell r="B27" t="str">
            <v>кг</v>
          </cell>
          <cell r="G27">
            <v>0</v>
          </cell>
          <cell r="H27">
            <v>30</v>
          </cell>
          <cell r="I27" t="str">
            <v>матрица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B28" t="str">
            <v>кг</v>
          </cell>
          <cell r="C28">
            <v>66.501999999999995</v>
          </cell>
          <cell r="D28">
            <v>2940.337</v>
          </cell>
          <cell r="E28">
            <v>1036.596</v>
          </cell>
          <cell r="F28">
            <v>1358.633</v>
          </cell>
          <cell r="G28">
            <v>1</v>
          </cell>
          <cell r="H28">
            <v>30</v>
          </cell>
          <cell r="I28" t="str">
            <v>матрица</v>
          </cell>
          <cell r="J28">
            <v>1509.5160000000001</v>
          </cell>
          <cell r="K28">
            <v>-472.92000000000007</v>
          </cell>
          <cell r="L28">
            <v>726.596</v>
          </cell>
          <cell r="N28">
            <v>110</v>
          </cell>
          <cell r="O28">
            <v>200</v>
          </cell>
          <cell r="P28">
            <v>320.99849999999998</v>
          </cell>
          <cell r="Q28">
            <v>99</v>
          </cell>
        </row>
        <row r="29">
          <cell r="A29" t="str">
            <v xml:space="preserve"> 251  Сосиски Баварские, ВЕС.  ПОКОМ</v>
          </cell>
          <cell r="B29" t="str">
            <v>кг</v>
          </cell>
          <cell r="G29">
            <v>0</v>
          </cell>
          <cell r="H29">
            <v>45</v>
          </cell>
          <cell r="I29" t="str">
            <v>матрица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 t="str">
            <v xml:space="preserve"> 257  Сосиски Молочные оригинальные ТМ Особый рецепт, ВЕС.   ПОКОМ</v>
          </cell>
          <cell r="B30" t="str">
            <v>кг</v>
          </cell>
          <cell r="G30">
            <v>0</v>
          </cell>
          <cell r="H30">
            <v>40</v>
          </cell>
          <cell r="I30" t="str">
            <v>матрица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A31" t="str">
            <v xml:space="preserve"> 263  Шпикачки Стародворские, ВЕС.  ПОКОМ</v>
          </cell>
          <cell r="B31" t="str">
            <v>кг</v>
          </cell>
          <cell r="G31">
            <v>0</v>
          </cell>
          <cell r="H31">
            <v>30</v>
          </cell>
          <cell r="I31" t="str">
            <v>матрица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 t="str">
            <v xml:space="preserve"> 265  Колбаса Балыкбургская, ВЕС, ТМ Баварушка  ПОКОМ</v>
          </cell>
          <cell r="B32" t="str">
            <v>кг</v>
          </cell>
          <cell r="G32">
            <v>0</v>
          </cell>
          <cell r="H32">
            <v>50</v>
          </cell>
          <cell r="I32" t="str">
            <v>матрица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 t="str">
            <v xml:space="preserve"> 267  Колбаса Салями Филейбургская зернистая, оболочка фиброуз, ВЕС, ТМ Баварушка  ПОКОМ</v>
          </cell>
          <cell r="B33" t="str">
            <v>кг</v>
          </cell>
          <cell r="C33">
            <v>15.558</v>
          </cell>
          <cell r="D33">
            <v>7.3490000000000002</v>
          </cell>
          <cell r="E33">
            <v>1.8380000000000001</v>
          </cell>
          <cell r="F33">
            <v>21.076000000000001</v>
          </cell>
          <cell r="G33">
            <v>1</v>
          </cell>
          <cell r="H33">
            <v>50</v>
          </cell>
          <cell r="I33" t="str">
            <v>матрица</v>
          </cell>
          <cell r="J33">
            <v>1.5</v>
          </cell>
          <cell r="K33">
            <v>0.33800000000000008</v>
          </cell>
          <cell r="L33">
            <v>1.8380000000000001</v>
          </cell>
          <cell r="N33">
            <v>0</v>
          </cell>
          <cell r="O33">
            <v>0</v>
          </cell>
          <cell r="P33">
            <v>0</v>
          </cell>
        </row>
        <row r="34">
          <cell r="A34" t="str">
            <v xml:space="preserve"> 273  Сосиски Сочинки с сочной грудинкой, МГС 0.4кг,   ПОКОМ</v>
          </cell>
          <cell r="B34" t="str">
            <v>шт</v>
          </cell>
          <cell r="C34">
            <v>773</v>
          </cell>
          <cell r="D34">
            <v>2855</v>
          </cell>
          <cell r="E34">
            <v>1618</v>
          </cell>
          <cell r="F34">
            <v>1487</v>
          </cell>
          <cell r="G34">
            <v>0.4</v>
          </cell>
          <cell r="H34">
            <v>45</v>
          </cell>
          <cell r="I34" t="str">
            <v>матрица</v>
          </cell>
          <cell r="J34">
            <v>1948</v>
          </cell>
          <cell r="K34">
            <v>-330</v>
          </cell>
          <cell r="L34">
            <v>1391</v>
          </cell>
          <cell r="N34">
            <v>107</v>
          </cell>
          <cell r="O34">
            <v>120</v>
          </cell>
          <cell r="P34">
            <v>0</v>
          </cell>
          <cell r="Q34">
            <v>197</v>
          </cell>
        </row>
        <row r="35">
          <cell r="A35" t="str">
            <v xml:space="preserve"> 276  Колбаса Сливушка ТМ Вязанка в оболочке полиамид 0,45 кг  ПОКОМ</v>
          </cell>
          <cell r="B35" t="str">
            <v>шт</v>
          </cell>
          <cell r="C35">
            <v>238</v>
          </cell>
          <cell r="D35">
            <v>1915</v>
          </cell>
          <cell r="E35">
            <v>343</v>
          </cell>
          <cell r="F35">
            <v>1754</v>
          </cell>
          <cell r="G35">
            <v>0.45</v>
          </cell>
          <cell r="H35">
            <v>50</v>
          </cell>
          <cell r="I35" t="str">
            <v>матрица</v>
          </cell>
          <cell r="J35">
            <v>346</v>
          </cell>
          <cell r="K35">
            <v>-3</v>
          </cell>
          <cell r="L35">
            <v>343</v>
          </cell>
          <cell r="N35">
            <v>0</v>
          </cell>
          <cell r="O35">
            <v>0</v>
          </cell>
          <cell r="P35">
            <v>129.07339999999999</v>
          </cell>
        </row>
        <row r="36">
          <cell r="A36" t="str">
            <v xml:space="preserve"> 278  Сосиски Сочинки с сочным окороком, МГС 0.4кг,   ПОКОМ</v>
          </cell>
          <cell r="B36" t="str">
            <v>шт</v>
          </cell>
          <cell r="C36">
            <v>421</v>
          </cell>
          <cell r="D36">
            <v>2833</v>
          </cell>
          <cell r="E36">
            <v>1163</v>
          </cell>
          <cell r="F36">
            <v>1583</v>
          </cell>
          <cell r="G36">
            <v>0.4</v>
          </cell>
          <cell r="H36">
            <v>45</v>
          </cell>
          <cell r="I36" t="str">
            <v>матрица</v>
          </cell>
          <cell r="J36">
            <v>1461</v>
          </cell>
          <cell r="K36">
            <v>-298</v>
          </cell>
          <cell r="L36">
            <v>918</v>
          </cell>
          <cell r="N36">
            <v>125</v>
          </cell>
          <cell r="O36">
            <v>120</v>
          </cell>
          <cell r="P36">
            <v>0</v>
          </cell>
          <cell r="Q36">
            <v>166</v>
          </cell>
        </row>
        <row r="37">
          <cell r="A37" t="str">
            <v xml:space="preserve"> 283  Сосиски Сочинки, ВЕС, ТМ Стародворье ПОКОМ</v>
          </cell>
          <cell r="B37" t="str">
            <v>кг</v>
          </cell>
          <cell r="C37">
            <v>222.81299999999999</v>
          </cell>
          <cell r="D37">
            <v>684.32</v>
          </cell>
          <cell r="E37">
            <v>299.21499999999997</v>
          </cell>
          <cell r="F37">
            <v>476.85199999999998</v>
          </cell>
          <cell r="G37">
            <v>1</v>
          </cell>
          <cell r="H37">
            <v>45</v>
          </cell>
          <cell r="I37" t="str">
            <v>матрица</v>
          </cell>
          <cell r="J37">
            <v>370.69600000000003</v>
          </cell>
          <cell r="K37">
            <v>-71.481000000000051</v>
          </cell>
          <cell r="L37">
            <v>259.21499999999997</v>
          </cell>
          <cell r="N37">
            <v>0</v>
          </cell>
          <cell r="O37">
            <v>40</v>
          </cell>
          <cell r="P37">
            <v>247.87129999999991</v>
          </cell>
        </row>
        <row r="38">
          <cell r="A38" t="str">
            <v xml:space="preserve"> 284  Сосиски Молокуши миникушай ТМ Вязанка, 0.45кг, ПОКОМ</v>
          </cell>
          <cell r="B38" t="str">
            <v>шт</v>
          </cell>
          <cell r="G38">
            <v>0</v>
          </cell>
          <cell r="H38">
            <v>45</v>
          </cell>
          <cell r="I38" t="str">
            <v>матрица</v>
          </cell>
          <cell r="J38">
            <v>2</v>
          </cell>
          <cell r="K38">
            <v>-2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 t="str">
            <v xml:space="preserve"> 296  Колбаса Мясорубская с рубленой грудинкой 0,35кг срез ТМ Стародворье  ПОКОМ</v>
          </cell>
          <cell r="B39" t="str">
            <v>шт</v>
          </cell>
          <cell r="C39">
            <v>220</v>
          </cell>
          <cell r="D39">
            <v>852</v>
          </cell>
          <cell r="E39">
            <v>452</v>
          </cell>
          <cell r="F39">
            <v>428</v>
          </cell>
          <cell r="G39">
            <v>0.35</v>
          </cell>
          <cell r="H39">
            <v>40</v>
          </cell>
          <cell r="I39" t="str">
            <v>матрица</v>
          </cell>
          <cell r="J39">
            <v>592</v>
          </cell>
          <cell r="K39">
            <v>-140</v>
          </cell>
          <cell r="L39">
            <v>332</v>
          </cell>
          <cell r="N39">
            <v>0</v>
          </cell>
          <cell r="O39">
            <v>120</v>
          </cell>
          <cell r="P39">
            <v>0</v>
          </cell>
        </row>
        <row r="40">
          <cell r="A40" t="str">
            <v xml:space="preserve"> 297  Колбаса Мясорубская с рубленой грудинкой ВЕС ТМ Стародворье  ПОКОМ</v>
          </cell>
          <cell r="B40" t="str">
            <v>кг</v>
          </cell>
          <cell r="C40">
            <v>20.646999999999998</v>
          </cell>
          <cell r="D40">
            <v>43.442999999999998</v>
          </cell>
          <cell r="E40">
            <v>21.494</v>
          </cell>
          <cell r="F40">
            <v>42.582000000000001</v>
          </cell>
          <cell r="G40">
            <v>1</v>
          </cell>
          <cell r="H40">
            <v>40</v>
          </cell>
          <cell r="I40" t="str">
            <v>матрица</v>
          </cell>
          <cell r="J40">
            <v>23.7</v>
          </cell>
          <cell r="K40">
            <v>-2.2059999999999995</v>
          </cell>
          <cell r="L40">
            <v>21.494</v>
          </cell>
          <cell r="N40">
            <v>0</v>
          </cell>
          <cell r="O40">
            <v>0</v>
          </cell>
          <cell r="P40">
            <v>0</v>
          </cell>
        </row>
        <row r="41">
          <cell r="A41" t="str">
            <v xml:space="preserve"> 301  Сосиски Сочинки по-баварски с сыром,  0.4кг, ТМ Стародворье  ПОКОМ</v>
          </cell>
          <cell r="B41" t="str">
            <v>шт</v>
          </cell>
          <cell r="C41">
            <v>172</v>
          </cell>
          <cell r="D41">
            <v>525</v>
          </cell>
          <cell r="E41">
            <v>417</v>
          </cell>
          <cell r="F41">
            <v>133</v>
          </cell>
          <cell r="G41">
            <v>0.4</v>
          </cell>
          <cell r="H41">
            <v>40</v>
          </cell>
          <cell r="I41" t="str">
            <v>матрица</v>
          </cell>
          <cell r="J41">
            <v>554</v>
          </cell>
          <cell r="K41">
            <v>-137</v>
          </cell>
          <cell r="L41">
            <v>288</v>
          </cell>
          <cell r="N41">
            <v>129</v>
          </cell>
          <cell r="O41">
            <v>0</v>
          </cell>
          <cell r="P41">
            <v>182.8</v>
          </cell>
          <cell r="Q41">
            <v>77</v>
          </cell>
        </row>
        <row r="42">
          <cell r="A42" t="str">
            <v xml:space="preserve"> 302  Сосиски Сочинки по-баварски,  0.4кг, ТМ Стародворье  ПОКОМ</v>
          </cell>
          <cell r="B42" t="str">
            <v>шт</v>
          </cell>
          <cell r="C42">
            <v>129</v>
          </cell>
          <cell r="D42">
            <v>1082</v>
          </cell>
          <cell r="E42">
            <v>514</v>
          </cell>
          <cell r="F42">
            <v>541</v>
          </cell>
          <cell r="G42">
            <v>0.4</v>
          </cell>
          <cell r="H42">
            <v>45</v>
          </cell>
          <cell r="I42" t="str">
            <v>матрица</v>
          </cell>
          <cell r="J42">
            <v>667</v>
          </cell>
          <cell r="K42">
            <v>-153</v>
          </cell>
          <cell r="L42">
            <v>378</v>
          </cell>
          <cell r="N42">
            <v>136</v>
          </cell>
          <cell r="O42">
            <v>0</v>
          </cell>
          <cell r="P42">
            <v>268.95999999999981</v>
          </cell>
          <cell r="Q42">
            <v>84</v>
          </cell>
        </row>
        <row r="43">
          <cell r="A43" t="str">
            <v xml:space="preserve"> 305  Колбаса Сервелат Мясорубский с мелкорубленным окороком в/у  ТМ Стародворье ВЕС   ПОКОМ</v>
          </cell>
          <cell r="B43" t="str">
            <v>кг</v>
          </cell>
          <cell r="C43">
            <v>53.954000000000001</v>
          </cell>
          <cell r="D43">
            <v>61.41</v>
          </cell>
          <cell r="E43">
            <v>65.174000000000007</v>
          </cell>
          <cell r="F43">
            <v>40.877000000000002</v>
          </cell>
          <cell r="G43">
            <v>1</v>
          </cell>
          <cell r="H43">
            <v>40</v>
          </cell>
          <cell r="I43" t="str">
            <v>матрица</v>
          </cell>
          <cell r="J43">
            <v>76.272999999999996</v>
          </cell>
          <cell r="K43">
            <v>-11.09899999999999</v>
          </cell>
          <cell r="L43">
            <v>65.174000000000007</v>
          </cell>
          <cell r="N43">
            <v>0</v>
          </cell>
          <cell r="O43">
            <v>0</v>
          </cell>
          <cell r="P43">
            <v>0</v>
          </cell>
        </row>
        <row r="44">
          <cell r="A44" t="str">
            <v xml:space="preserve"> 307  Колбаса Сервелат Мясорубский с мелкорубленным окороком 0,35 кг срез ТМ Стародворье   Поком</v>
          </cell>
          <cell r="B44" t="str">
            <v>шт</v>
          </cell>
          <cell r="C44">
            <v>404</v>
          </cell>
          <cell r="D44">
            <v>894</v>
          </cell>
          <cell r="E44">
            <v>606</v>
          </cell>
          <cell r="F44">
            <v>549</v>
          </cell>
          <cell r="G44">
            <v>0.35</v>
          </cell>
          <cell r="H44">
            <v>40</v>
          </cell>
          <cell r="I44" t="str">
            <v>матрица</v>
          </cell>
          <cell r="J44">
            <v>718</v>
          </cell>
          <cell r="K44">
            <v>-112</v>
          </cell>
          <cell r="L44">
            <v>516</v>
          </cell>
          <cell r="N44">
            <v>0</v>
          </cell>
          <cell r="O44">
            <v>90</v>
          </cell>
          <cell r="P44">
            <v>0</v>
          </cell>
        </row>
        <row r="45">
          <cell r="A45" t="str">
            <v xml:space="preserve"> 309  Сосиски Сочинки с сыром 0,4 кг ТМ Стародворье  ПОКОМ</v>
          </cell>
          <cell r="B45" t="str">
            <v>шт</v>
          </cell>
          <cell r="C45">
            <v>237</v>
          </cell>
          <cell r="D45">
            <v>328</v>
          </cell>
          <cell r="E45">
            <v>362</v>
          </cell>
          <cell r="F45">
            <v>166</v>
          </cell>
          <cell r="G45">
            <v>0.4</v>
          </cell>
          <cell r="H45">
            <v>40</v>
          </cell>
          <cell r="I45" t="str">
            <v>матрица</v>
          </cell>
          <cell r="J45">
            <v>393</v>
          </cell>
          <cell r="K45">
            <v>-31</v>
          </cell>
          <cell r="L45">
            <v>362</v>
          </cell>
          <cell r="N45">
            <v>0</v>
          </cell>
          <cell r="O45">
            <v>0</v>
          </cell>
          <cell r="P45">
            <v>0</v>
          </cell>
        </row>
        <row r="46">
          <cell r="A46" t="str">
            <v xml:space="preserve"> 312  Ветчина Филейская ВЕС ТМ  Вязанка ТС Столичная  ПОКОМ</v>
          </cell>
          <cell r="B46" t="str">
            <v>кг</v>
          </cell>
          <cell r="C46">
            <v>170.97800000000001</v>
          </cell>
          <cell r="D46">
            <v>251.37899999999999</v>
          </cell>
          <cell r="E46">
            <v>160.33600000000001</v>
          </cell>
          <cell r="F46">
            <v>159.363</v>
          </cell>
          <cell r="G46">
            <v>1</v>
          </cell>
          <cell r="H46">
            <v>50</v>
          </cell>
          <cell r="I46" t="str">
            <v>матрица</v>
          </cell>
          <cell r="J46">
            <v>221.92</v>
          </cell>
          <cell r="K46">
            <v>-61.583999999999975</v>
          </cell>
          <cell r="L46">
            <v>140.33600000000001</v>
          </cell>
          <cell r="N46">
            <v>0</v>
          </cell>
          <cell r="O46">
            <v>20</v>
          </cell>
          <cell r="P46">
            <v>72.680199999999971</v>
          </cell>
        </row>
        <row r="47">
          <cell r="A47" t="str">
            <v xml:space="preserve"> 315  Колбаса вареная Молокуша ТМ Вязанка ВЕС, ПОКОМ</v>
          </cell>
          <cell r="B47" t="str">
            <v>кг</v>
          </cell>
          <cell r="C47">
            <v>232.542</v>
          </cell>
          <cell r="D47">
            <v>1800.38</v>
          </cell>
          <cell r="E47">
            <v>618.40899999999999</v>
          </cell>
          <cell r="F47">
            <v>1245.3869999999999</v>
          </cell>
          <cell r="G47">
            <v>1</v>
          </cell>
          <cell r="H47">
            <v>50</v>
          </cell>
          <cell r="I47" t="str">
            <v>матрица</v>
          </cell>
          <cell r="J47">
            <v>758.03300000000002</v>
          </cell>
          <cell r="K47">
            <v>-139.62400000000002</v>
          </cell>
          <cell r="L47">
            <v>618.40899999999999</v>
          </cell>
          <cell r="N47">
            <v>0</v>
          </cell>
          <cell r="O47">
            <v>0</v>
          </cell>
          <cell r="P47">
            <v>402.12930000000028</v>
          </cell>
        </row>
        <row r="48">
          <cell r="A48" t="str">
            <v xml:space="preserve"> 318  Сосиски Датские ТМ Зареченские, ВЕС  ПОКОМ</v>
          </cell>
          <cell r="B48" t="str">
            <v>кг</v>
          </cell>
          <cell r="G48">
            <v>0</v>
          </cell>
          <cell r="H48">
            <v>40</v>
          </cell>
          <cell r="I48" t="str">
            <v>матрица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 t="str">
            <v xml:space="preserve"> 322  Колбаса вареная Молокуша 0,45кг ТМ Вязанка  ПОКОМ</v>
          </cell>
          <cell r="B49" t="str">
            <v>шт</v>
          </cell>
          <cell r="C49">
            <v>95</v>
          </cell>
          <cell r="D49">
            <v>347</v>
          </cell>
          <cell r="E49">
            <v>147</v>
          </cell>
          <cell r="F49">
            <v>292</v>
          </cell>
          <cell r="G49">
            <v>0.45</v>
          </cell>
          <cell r="H49">
            <v>50</v>
          </cell>
          <cell r="I49" t="str">
            <v>матрица</v>
          </cell>
          <cell r="J49">
            <v>148</v>
          </cell>
          <cell r="K49">
            <v>-1</v>
          </cell>
          <cell r="L49">
            <v>147</v>
          </cell>
          <cell r="N49">
            <v>0</v>
          </cell>
          <cell r="O49">
            <v>0</v>
          </cell>
          <cell r="P49">
            <v>0</v>
          </cell>
        </row>
        <row r="50">
          <cell r="A50" t="str">
            <v xml:space="preserve"> 327  Сосиски Сочинки с сыром ТМ Стародворье, ВЕС ПОКОМ</v>
          </cell>
          <cell r="B50" t="str">
            <v>кг</v>
          </cell>
          <cell r="G50">
            <v>0</v>
          </cell>
          <cell r="H50">
            <v>40</v>
          </cell>
          <cell r="I50" t="str">
            <v>матрица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 t="str">
            <v xml:space="preserve"> 328  Сардельки Сочинки Стародворье ТМ  0,4 кг ПОКОМ</v>
          </cell>
          <cell r="B51" t="str">
            <v>шт</v>
          </cell>
          <cell r="C51">
            <v>31</v>
          </cell>
          <cell r="D51">
            <v>162</v>
          </cell>
          <cell r="E51">
            <v>69</v>
          </cell>
          <cell r="F51">
            <v>120</v>
          </cell>
          <cell r="G51">
            <v>0.4</v>
          </cell>
          <cell r="H51">
            <v>40</v>
          </cell>
          <cell r="I51" t="str">
            <v>матрица</v>
          </cell>
          <cell r="J51">
            <v>74</v>
          </cell>
          <cell r="K51">
            <v>-5</v>
          </cell>
          <cell r="L51">
            <v>69</v>
          </cell>
          <cell r="N51">
            <v>0</v>
          </cell>
          <cell r="O51">
            <v>0</v>
          </cell>
          <cell r="P51">
            <v>72.600000000000023</v>
          </cell>
        </row>
        <row r="52">
          <cell r="A52" t="str">
            <v xml:space="preserve"> 329  Сардельки Сочинки с сыром Стародворье ТМ, 0,4 кг. ПОКОМ</v>
          </cell>
          <cell r="B52" t="str">
            <v>шт</v>
          </cell>
          <cell r="C52">
            <v>50</v>
          </cell>
          <cell r="D52">
            <v>103</v>
          </cell>
          <cell r="E52">
            <v>57</v>
          </cell>
          <cell r="F52">
            <v>93</v>
          </cell>
          <cell r="G52">
            <v>0.4</v>
          </cell>
          <cell r="H52">
            <v>40</v>
          </cell>
          <cell r="I52" t="str">
            <v>матрица</v>
          </cell>
          <cell r="J52">
            <v>59</v>
          </cell>
          <cell r="K52">
            <v>-2</v>
          </cell>
          <cell r="L52">
            <v>57</v>
          </cell>
          <cell r="N52">
            <v>0</v>
          </cell>
          <cell r="O52">
            <v>0</v>
          </cell>
          <cell r="P52">
            <v>43.900000000000013</v>
          </cell>
        </row>
        <row r="53">
          <cell r="A53" t="str">
            <v xml:space="preserve"> 330  Колбаса вареная Филейская ТМ Вязанка ТС Классическая ВЕС  ПОКОМ</v>
          </cell>
          <cell r="B53" t="str">
            <v>кг</v>
          </cell>
          <cell r="C53">
            <v>214.55199999999999</v>
          </cell>
          <cell r="D53">
            <v>107.05500000000001</v>
          </cell>
          <cell r="E53">
            <v>221.62200000000001</v>
          </cell>
          <cell r="F53">
            <v>32.835999999999999</v>
          </cell>
          <cell r="G53">
            <v>1</v>
          </cell>
          <cell r="H53">
            <v>50</v>
          </cell>
          <cell r="I53" t="str">
            <v>матрица</v>
          </cell>
          <cell r="J53">
            <v>278.42</v>
          </cell>
          <cell r="K53">
            <v>-56.798000000000002</v>
          </cell>
          <cell r="L53">
            <v>221.62200000000001</v>
          </cell>
          <cell r="N53">
            <v>0</v>
          </cell>
          <cell r="O53">
            <v>0</v>
          </cell>
          <cell r="P53">
            <v>154.29419999999999</v>
          </cell>
        </row>
        <row r="54">
          <cell r="A54" t="str">
            <v xml:space="preserve"> 335  Колбаса Сливушка ТМ Вязанка. ВЕС.  ПОКОМ </v>
          </cell>
          <cell r="B54" t="str">
            <v>кг</v>
          </cell>
          <cell r="C54">
            <v>188.27699999999999</v>
          </cell>
          <cell r="D54">
            <v>1227.057</v>
          </cell>
          <cell r="E54">
            <v>601.37400000000002</v>
          </cell>
          <cell r="F54">
            <v>716.04399999999998</v>
          </cell>
          <cell r="G54">
            <v>1</v>
          </cell>
          <cell r="H54">
            <v>50</v>
          </cell>
          <cell r="I54" t="str">
            <v>матрица</v>
          </cell>
          <cell r="J54">
            <v>649.96500000000003</v>
          </cell>
          <cell r="K54">
            <v>-48.591000000000008</v>
          </cell>
          <cell r="L54">
            <v>601.37400000000002</v>
          </cell>
          <cell r="N54">
            <v>0</v>
          </cell>
          <cell r="O54">
            <v>0</v>
          </cell>
          <cell r="P54">
            <v>32.181699999999857</v>
          </cell>
        </row>
        <row r="55">
          <cell r="A55" t="str">
            <v xml:space="preserve"> 336  Ветчина Сливушка с индейкой ТМ Вязанка. ВЕС  ПОКОМ</v>
          </cell>
          <cell r="B55" t="str">
            <v>кг</v>
          </cell>
          <cell r="C55">
            <v>5.601</v>
          </cell>
          <cell r="D55">
            <v>502.74700000000001</v>
          </cell>
          <cell r="E55">
            <v>155.863</v>
          </cell>
          <cell r="F55">
            <v>213.11</v>
          </cell>
          <cell r="G55">
            <v>1</v>
          </cell>
          <cell r="H55">
            <v>50</v>
          </cell>
          <cell r="I55" t="str">
            <v>матрица</v>
          </cell>
          <cell r="J55">
            <v>283.36700000000002</v>
          </cell>
          <cell r="K55">
            <v>-127.50400000000002</v>
          </cell>
          <cell r="L55">
            <v>75.863</v>
          </cell>
          <cell r="N55">
            <v>0</v>
          </cell>
          <cell r="O55">
            <v>80</v>
          </cell>
          <cell r="P55">
            <v>0</v>
          </cell>
        </row>
        <row r="56">
          <cell r="A56" t="str">
            <v xml:space="preserve"> 339  Колбаса вареная Филейская ТМ Вязанка ТС Классическая, 0,40 кг.  ПОКОМ</v>
          </cell>
          <cell r="B56" t="str">
            <v>шт</v>
          </cell>
          <cell r="C56">
            <v>84</v>
          </cell>
          <cell r="D56">
            <v>456</v>
          </cell>
          <cell r="E56">
            <v>172</v>
          </cell>
          <cell r="F56">
            <v>311</v>
          </cell>
          <cell r="G56">
            <v>0.4</v>
          </cell>
          <cell r="H56">
            <v>50</v>
          </cell>
          <cell r="I56" t="str">
            <v>матрица</v>
          </cell>
          <cell r="J56">
            <v>233</v>
          </cell>
          <cell r="K56">
            <v>-61</v>
          </cell>
          <cell r="L56">
            <v>132</v>
          </cell>
          <cell r="N56">
            <v>0</v>
          </cell>
          <cell r="O56">
            <v>40</v>
          </cell>
          <cell r="P56">
            <v>0</v>
          </cell>
        </row>
        <row r="57">
          <cell r="A57" t="str">
            <v xml:space="preserve"> 342 Сосиски Сочинки Молочные ТМ Стародворье 0,4 кг ПОКОМ</v>
          </cell>
          <cell r="B57" t="str">
            <v>шт</v>
          </cell>
          <cell r="C57">
            <v>343</v>
          </cell>
          <cell r="D57">
            <v>1644</v>
          </cell>
          <cell r="E57">
            <v>753</v>
          </cell>
          <cell r="F57">
            <v>1002</v>
          </cell>
          <cell r="G57">
            <v>0.4</v>
          </cell>
          <cell r="H57">
            <v>40</v>
          </cell>
          <cell r="I57" t="str">
            <v>матрица</v>
          </cell>
          <cell r="J57">
            <v>945</v>
          </cell>
          <cell r="K57">
            <v>-192</v>
          </cell>
          <cell r="L57">
            <v>633</v>
          </cell>
          <cell r="N57">
            <v>0</v>
          </cell>
          <cell r="O57">
            <v>120</v>
          </cell>
          <cell r="P57">
            <v>230.69999999999959</v>
          </cell>
        </row>
        <row r="58">
          <cell r="A58" t="str">
            <v xml:space="preserve"> 343 Сосиски Сочинки Сливочные ТМ Стародворье  0,4 кг</v>
          </cell>
          <cell r="B58" t="str">
            <v>шт</v>
          </cell>
          <cell r="C58">
            <v>233</v>
          </cell>
          <cell r="D58">
            <v>1392</v>
          </cell>
          <cell r="E58">
            <v>645</v>
          </cell>
          <cell r="F58">
            <v>792</v>
          </cell>
          <cell r="G58">
            <v>0.4</v>
          </cell>
          <cell r="H58">
            <v>40</v>
          </cell>
          <cell r="I58" t="str">
            <v>матрица</v>
          </cell>
          <cell r="J58">
            <v>785</v>
          </cell>
          <cell r="K58">
            <v>-140</v>
          </cell>
          <cell r="L58">
            <v>525</v>
          </cell>
          <cell r="N58">
            <v>0</v>
          </cell>
          <cell r="O58">
            <v>120</v>
          </cell>
          <cell r="P58">
            <v>268.7</v>
          </cell>
        </row>
        <row r="59">
          <cell r="A59" t="str">
            <v xml:space="preserve"> 344  Колбаса Сочинка по-европейски с сочной грудинкой ТМ Стародворье, ВЕС ПОКОМ</v>
          </cell>
          <cell r="B59" t="str">
            <v>кг</v>
          </cell>
          <cell r="C59">
            <v>298.83999999999997</v>
          </cell>
          <cell r="D59">
            <v>259.69600000000003</v>
          </cell>
          <cell r="E59">
            <v>259.89699999999999</v>
          </cell>
          <cell r="F59">
            <v>136.33000000000001</v>
          </cell>
          <cell r="G59">
            <v>1</v>
          </cell>
          <cell r="H59">
            <v>40</v>
          </cell>
          <cell r="I59" t="str">
            <v>матрица</v>
          </cell>
          <cell r="J59">
            <v>419.93400000000003</v>
          </cell>
          <cell r="K59">
            <v>-160.03700000000003</v>
          </cell>
          <cell r="L59">
            <v>219.89699999999999</v>
          </cell>
          <cell r="N59">
            <v>0</v>
          </cell>
          <cell r="O59">
            <v>40</v>
          </cell>
          <cell r="P59">
            <v>188.23580000000001</v>
          </cell>
        </row>
        <row r="60">
          <cell r="A60" t="str">
            <v xml:space="preserve"> 345  Колбаса Сочинка по-фински с сочным окроком ТМ Стародворье ВЕС ПОКОМ</v>
          </cell>
          <cell r="B60" t="str">
            <v>кг</v>
          </cell>
          <cell r="C60">
            <v>253.22399999999999</v>
          </cell>
          <cell r="D60">
            <v>200.78299999999999</v>
          </cell>
          <cell r="E60">
            <v>208.94800000000001</v>
          </cell>
          <cell r="F60">
            <v>132.42400000000001</v>
          </cell>
          <cell r="G60">
            <v>1</v>
          </cell>
          <cell r="H60">
            <v>40</v>
          </cell>
          <cell r="I60" t="str">
            <v>матрица</v>
          </cell>
          <cell r="J60">
            <v>321.10000000000002</v>
          </cell>
          <cell r="K60">
            <v>-112.15200000000002</v>
          </cell>
          <cell r="L60">
            <v>168.94800000000001</v>
          </cell>
          <cell r="N60">
            <v>0</v>
          </cell>
          <cell r="O60">
            <v>40</v>
          </cell>
          <cell r="P60">
            <v>22.522800000000021</v>
          </cell>
        </row>
        <row r="61">
          <cell r="A61" t="str">
            <v xml:space="preserve"> 347  Колбаса Сочинка рубленая с сочным окороком ТМ Стародворье ВЕС ПОКОМ</v>
          </cell>
          <cell r="B61" t="str">
            <v>кг</v>
          </cell>
          <cell r="C61">
            <v>278.66699999999997</v>
          </cell>
          <cell r="D61">
            <v>298.68</v>
          </cell>
          <cell r="E61">
            <v>271.91699999999997</v>
          </cell>
          <cell r="F61">
            <v>121.548</v>
          </cell>
          <cell r="G61">
            <v>1</v>
          </cell>
          <cell r="H61">
            <v>40</v>
          </cell>
          <cell r="I61" t="str">
            <v>матрица</v>
          </cell>
          <cell r="J61">
            <v>430.55500000000001</v>
          </cell>
          <cell r="K61">
            <v>-158.63800000000003</v>
          </cell>
          <cell r="L61">
            <v>231.91699999999997</v>
          </cell>
          <cell r="N61">
            <v>0</v>
          </cell>
          <cell r="O61">
            <v>40</v>
          </cell>
          <cell r="P61">
            <v>131.78210000000001</v>
          </cell>
        </row>
        <row r="62">
          <cell r="A62" t="str">
            <v xml:space="preserve"> 364  Сардельки Филейские Вязанка ВЕС NDX ТМ Вязанка  ПОКОМ</v>
          </cell>
          <cell r="B62" t="str">
            <v>кг</v>
          </cell>
          <cell r="C62">
            <v>35.784999999999997</v>
          </cell>
          <cell r="D62">
            <v>96.721999999999994</v>
          </cell>
          <cell r="E62">
            <v>45.343000000000004</v>
          </cell>
          <cell r="F62">
            <v>80.825999999999993</v>
          </cell>
          <cell r="G62">
            <v>1</v>
          </cell>
          <cell r="H62">
            <v>30</v>
          </cell>
          <cell r="I62" t="str">
            <v>матрица</v>
          </cell>
          <cell r="J62">
            <v>55.9</v>
          </cell>
          <cell r="K62">
            <v>-10.556999999999995</v>
          </cell>
          <cell r="L62">
            <v>45.343000000000004</v>
          </cell>
          <cell r="N62">
            <v>0</v>
          </cell>
          <cell r="O62">
            <v>0</v>
          </cell>
          <cell r="P62">
            <v>62.234599999999972</v>
          </cell>
        </row>
        <row r="63">
          <cell r="A63" t="str">
            <v xml:space="preserve"> 376  Колбаса Докторская Дугушка 0,6кг ГОСТ ТМ Стародворье  ПОКОМ </v>
          </cell>
          <cell r="B63" t="str">
            <v>шт</v>
          </cell>
          <cell r="C63">
            <v>132</v>
          </cell>
          <cell r="D63">
            <v>269</v>
          </cell>
          <cell r="E63">
            <v>156</v>
          </cell>
          <cell r="F63">
            <v>97</v>
          </cell>
          <cell r="G63">
            <v>0.6</v>
          </cell>
          <cell r="H63">
            <v>60</v>
          </cell>
          <cell r="I63" t="str">
            <v>матрица</v>
          </cell>
          <cell r="J63">
            <v>185</v>
          </cell>
          <cell r="K63">
            <v>-29</v>
          </cell>
          <cell r="L63">
            <v>156</v>
          </cell>
          <cell r="M63">
            <v>1</v>
          </cell>
          <cell r="N63">
            <v>0</v>
          </cell>
          <cell r="O63">
            <v>0</v>
          </cell>
          <cell r="P63">
            <v>280</v>
          </cell>
        </row>
        <row r="64">
          <cell r="A64" t="str">
            <v xml:space="preserve"> 394 Ветчина Сочинка с сочным окороком ТМ Стародворье полиамид ф/в 0,35 кг  Поком</v>
          </cell>
          <cell r="B64" t="str">
            <v>шт</v>
          </cell>
          <cell r="G64">
            <v>0</v>
          </cell>
          <cell r="H64">
            <v>50</v>
          </cell>
          <cell r="I64" t="str">
            <v>матрица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 t="str">
            <v xml:space="preserve"> 395  Колбаса Докторская ГОСТ ТМ Вязанка в оболочке полиамид 0,37 кг. ПОКОМ</v>
          </cell>
          <cell r="B65" t="str">
            <v>шт</v>
          </cell>
          <cell r="G65">
            <v>0</v>
          </cell>
          <cell r="H65">
            <v>50</v>
          </cell>
          <cell r="I65" t="str">
            <v>матрица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 t="str">
            <v xml:space="preserve"> 396  Сардельки Филейские Вязанка ТМ Вязанка в оболочке NDX  0,4 кг. ПОКОМ</v>
          </cell>
          <cell r="B66" t="str">
            <v>шт</v>
          </cell>
          <cell r="G66">
            <v>0</v>
          </cell>
          <cell r="H66">
            <v>30</v>
          </cell>
          <cell r="I66" t="str">
            <v>матрица</v>
          </cell>
          <cell r="J66">
            <v>24</v>
          </cell>
          <cell r="K66">
            <v>-24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 t="str">
            <v xml:space="preserve"> 397  Ветчина Дугушка ТМ Стародворье ТС Дугушка в полиамидной оболочке 0,6 кг. ПОКОМ</v>
          </cell>
          <cell r="B67" t="str">
            <v>шт</v>
          </cell>
          <cell r="C67">
            <v>30</v>
          </cell>
          <cell r="D67">
            <v>544</v>
          </cell>
          <cell r="E67">
            <v>242</v>
          </cell>
          <cell r="F67">
            <v>145</v>
          </cell>
          <cell r="G67">
            <v>0.6</v>
          </cell>
          <cell r="H67">
            <v>55</v>
          </cell>
          <cell r="I67" t="str">
            <v>матрица</v>
          </cell>
          <cell r="J67">
            <v>1222</v>
          </cell>
          <cell r="K67">
            <v>-980</v>
          </cell>
          <cell r="L67">
            <v>242</v>
          </cell>
          <cell r="N67">
            <v>0</v>
          </cell>
          <cell r="O67">
            <v>0</v>
          </cell>
          <cell r="P67">
            <v>535.40000000000009</v>
          </cell>
        </row>
        <row r="68">
          <cell r="A68" t="str">
            <v xml:space="preserve"> 397 Сосиски Сливочные по-стародворски Бордо Фикс.вес 0,45 П/а мгс Стародворье  Поком</v>
          </cell>
          <cell r="B68" t="str">
            <v>шт</v>
          </cell>
          <cell r="G68">
            <v>0</v>
          </cell>
          <cell r="H68">
            <v>40</v>
          </cell>
          <cell r="I68" t="str">
            <v>матрица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A69" t="str">
            <v xml:space="preserve"> 408  Ветчина Сливушка с индейкой ТМ Вязанка, 0,4кг  ПОКОМ</v>
          </cell>
          <cell r="B69" t="str">
            <v>шт</v>
          </cell>
          <cell r="C69">
            <v>48</v>
          </cell>
          <cell r="D69">
            <v>42</v>
          </cell>
          <cell r="E69">
            <v>60</v>
          </cell>
          <cell r="F69">
            <v>32</v>
          </cell>
          <cell r="G69">
            <v>0.4</v>
          </cell>
          <cell r="H69">
            <v>50</v>
          </cell>
          <cell r="I69" t="str">
            <v>матрица</v>
          </cell>
          <cell r="J69">
            <v>61</v>
          </cell>
          <cell r="K69">
            <v>-1</v>
          </cell>
          <cell r="L69">
            <v>60</v>
          </cell>
          <cell r="N69">
            <v>0</v>
          </cell>
          <cell r="O69">
            <v>0</v>
          </cell>
          <cell r="P69">
            <v>0</v>
          </cell>
        </row>
        <row r="70">
          <cell r="A70" t="str">
            <v xml:space="preserve"> 435  Колбаса Молочная Стародворская  с молоком в оболочке полиамид 0,4 кг.ТМ Стародворье ПОКОМ</v>
          </cell>
          <cell r="B70" t="str">
            <v>шт</v>
          </cell>
          <cell r="C70">
            <v>9</v>
          </cell>
          <cell r="D70">
            <v>2</v>
          </cell>
          <cell r="F70">
            <v>8</v>
          </cell>
          <cell r="G70">
            <v>0.4</v>
          </cell>
          <cell r="H70">
            <v>55</v>
          </cell>
          <cell r="I70" t="str">
            <v>матрица</v>
          </cell>
          <cell r="J70">
            <v>2</v>
          </cell>
          <cell r="K70">
            <v>-2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 t="str">
            <v xml:space="preserve"> 436  Колбаса Молочная стародворская с молоком, ВЕС, ТМ Стародворье  ПОКОМ</v>
          </cell>
          <cell r="B71" t="str">
            <v>кг</v>
          </cell>
          <cell r="C71">
            <v>14.454000000000001</v>
          </cell>
          <cell r="E71">
            <v>5.7869999999999999</v>
          </cell>
          <cell r="F71">
            <v>8.6669999999999998</v>
          </cell>
          <cell r="G71">
            <v>1</v>
          </cell>
          <cell r="H71">
            <v>55</v>
          </cell>
          <cell r="I71" t="str">
            <v>матрица</v>
          </cell>
          <cell r="J71">
            <v>4.9000000000000004</v>
          </cell>
          <cell r="K71">
            <v>0.88699999999999957</v>
          </cell>
          <cell r="L71">
            <v>5.7869999999999999</v>
          </cell>
          <cell r="N71">
            <v>0</v>
          </cell>
          <cell r="O71">
            <v>0</v>
          </cell>
          <cell r="P71">
            <v>0</v>
          </cell>
        </row>
        <row r="72">
          <cell r="A72" t="str">
            <v xml:space="preserve"> 445  Колбаса Краковюрст ТМ Баварушка рубленая в оболочке черева в в.у 0,2 кг ПОКОМ</v>
          </cell>
          <cell r="B72" t="str">
            <v>шт</v>
          </cell>
          <cell r="G72">
            <v>0</v>
          </cell>
          <cell r="H72">
            <v>40</v>
          </cell>
          <cell r="I72" t="str">
            <v>матрица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 t="str">
            <v xml:space="preserve"> 447  Колбаски Краковюрст ТМ Баварушка с изысканными пряностями в оболочке NDX в в.у 0,2 кг. ПОКОМ </v>
          </cell>
          <cell r="B73" t="str">
            <v>шт</v>
          </cell>
          <cell r="C73">
            <v>29</v>
          </cell>
          <cell r="D73">
            <v>1</v>
          </cell>
          <cell r="E73">
            <v>5</v>
          </cell>
          <cell r="F73">
            <v>25</v>
          </cell>
          <cell r="G73">
            <v>0.2</v>
          </cell>
          <cell r="H73">
            <v>35</v>
          </cell>
          <cell r="I73" t="str">
            <v>матрица</v>
          </cell>
          <cell r="J73">
            <v>6</v>
          </cell>
          <cell r="K73">
            <v>-1</v>
          </cell>
          <cell r="L73">
            <v>5</v>
          </cell>
          <cell r="N73">
            <v>0</v>
          </cell>
          <cell r="O73">
            <v>0</v>
          </cell>
          <cell r="P73">
            <v>0</v>
          </cell>
        </row>
        <row r="74">
          <cell r="A74" t="str">
            <v xml:space="preserve"> 449  Колбаса Дугушка Стародворская ВЕС ТС Дугушка ПОКОМ</v>
          </cell>
          <cell r="B74" t="str">
            <v>кг</v>
          </cell>
          <cell r="C74">
            <v>380.99900000000002</v>
          </cell>
          <cell r="D74">
            <v>6137.741</v>
          </cell>
          <cell r="E74">
            <v>2454.4229999999998</v>
          </cell>
          <cell r="F74">
            <v>2713.933</v>
          </cell>
          <cell r="G74">
            <v>1</v>
          </cell>
          <cell r="H74">
            <v>60</v>
          </cell>
          <cell r="I74" t="str">
            <v>матрица</v>
          </cell>
          <cell r="J74">
            <v>3440.36</v>
          </cell>
          <cell r="K74">
            <v>-985.93700000000035</v>
          </cell>
          <cell r="L74">
            <v>1654.4229999999998</v>
          </cell>
          <cell r="N74">
            <v>0</v>
          </cell>
          <cell r="O74">
            <v>800</v>
          </cell>
          <cell r="P74">
            <v>428.80540000000059</v>
          </cell>
        </row>
        <row r="75">
          <cell r="A75" t="str">
            <v xml:space="preserve"> 452  Колбаса Со шпиком ВЕС большой батон ТМ Особый рецепт  ПОКОМ</v>
          </cell>
          <cell r="B75" t="str">
            <v>кг</v>
          </cell>
          <cell r="C75">
            <v>-0.91100000000000003</v>
          </cell>
          <cell r="D75">
            <v>3390.703</v>
          </cell>
          <cell r="E75">
            <v>1076.7439999999999</v>
          </cell>
          <cell r="F75">
            <v>1594.204</v>
          </cell>
          <cell r="G75">
            <v>1</v>
          </cell>
          <cell r="H75">
            <v>60</v>
          </cell>
          <cell r="I75" t="str">
            <v>матрица</v>
          </cell>
          <cell r="J75">
            <v>1661.05</v>
          </cell>
          <cell r="K75">
            <v>-584.30600000000004</v>
          </cell>
          <cell r="L75">
            <v>776.74399999999991</v>
          </cell>
          <cell r="N75">
            <v>0</v>
          </cell>
          <cell r="O75">
            <v>300</v>
          </cell>
          <cell r="P75">
            <v>0</v>
          </cell>
        </row>
        <row r="76">
          <cell r="A76" t="str">
            <v xml:space="preserve"> 456  Колбаса Филейная ТМ Особый рецепт ВЕС большой батон  ПОКОМ</v>
          </cell>
          <cell r="B76" t="str">
            <v>кг</v>
          </cell>
          <cell r="C76">
            <v>1313.3389999999999</v>
          </cell>
          <cell r="D76">
            <v>4258.5039999999999</v>
          </cell>
          <cell r="E76">
            <v>2083.998</v>
          </cell>
          <cell r="F76">
            <v>1968.0329999999999</v>
          </cell>
          <cell r="G76">
            <v>1</v>
          </cell>
          <cell r="H76">
            <v>60</v>
          </cell>
          <cell r="I76" t="str">
            <v>матрица</v>
          </cell>
          <cell r="J76">
            <v>2766.9180000000001</v>
          </cell>
          <cell r="K76">
            <v>-682.92000000000007</v>
          </cell>
          <cell r="L76">
            <v>2083.998</v>
          </cell>
          <cell r="N76">
            <v>0</v>
          </cell>
          <cell r="O76">
            <v>0</v>
          </cell>
          <cell r="P76">
            <v>715.23249999999962</v>
          </cell>
        </row>
        <row r="77">
          <cell r="A77" t="str">
            <v xml:space="preserve"> 457  Колбаса Молочная ТМ Особый рецепт ВЕС большой батон  ПОКОМ</v>
          </cell>
          <cell r="B77" t="str">
            <v>кг</v>
          </cell>
          <cell r="C77">
            <v>2237.0160000000001</v>
          </cell>
          <cell r="D77">
            <v>5805.8620000000001</v>
          </cell>
          <cell r="E77">
            <v>3412.105</v>
          </cell>
          <cell r="F77">
            <v>2574.4259999999999</v>
          </cell>
          <cell r="G77">
            <v>1</v>
          </cell>
          <cell r="H77">
            <v>60</v>
          </cell>
          <cell r="I77" t="str">
            <v>матрица</v>
          </cell>
          <cell r="J77">
            <v>5022.0410000000002</v>
          </cell>
          <cell r="K77">
            <v>-1609.9360000000001</v>
          </cell>
          <cell r="L77">
            <v>2502.105</v>
          </cell>
          <cell r="N77">
            <v>160</v>
          </cell>
          <cell r="O77">
            <v>750</v>
          </cell>
          <cell r="P77">
            <v>0</v>
          </cell>
          <cell r="Q77">
            <v>128</v>
          </cell>
        </row>
        <row r="78">
          <cell r="A78" t="str">
            <v xml:space="preserve"> 460  Колбаса Стародворская Традиционная ВЕС ТМ Стародворье в оболочке полиамид. ПОКОМ</v>
          </cell>
          <cell r="B78" t="str">
            <v>кг</v>
          </cell>
          <cell r="C78">
            <v>35.445999999999998</v>
          </cell>
          <cell r="E78">
            <v>8.1460000000000008</v>
          </cell>
          <cell r="F78">
            <v>27.3</v>
          </cell>
          <cell r="G78">
            <v>1</v>
          </cell>
          <cell r="H78">
            <v>55</v>
          </cell>
          <cell r="I78" t="str">
            <v>матрица</v>
          </cell>
          <cell r="J78">
            <v>7.8</v>
          </cell>
          <cell r="K78">
            <v>0.34600000000000097</v>
          </cell>
          <cell r="L78">
            <v>8.1460000000000008</v>
          </cell>
          <cell r="N78">
            <v>0</v>
          </cell>
          <cell r="O78">
            <v>0</v>
          </cell>
          <cell r="P78">
            <v>0</v>
          </cell>
        </row>
        <row r="79">
          <cell r="A79" t="str">
            <v xml:space="preserve"> 463  Колбаса Молочная Традиционнаяв оболочке полиамид.ТМ Стародворье. ВЕС ПОКОМ</v>
          </cell>
          <cell r="B79" t="str">
            <v>кг</v>
          </cell>
          <cell r="C79">
            <v>10.858000000000001</v>
          </cell>
          <cell r="E79">
            <v>3.218</v>
          </cell>
          <cell r="F79">
            <v>5.4550000000000001</v>
          </cell>
          <cell r="G79">
            <v>1</v>
          </cell>
          <cell r="H79">
            <v>55</v>
          </cell>
          <cell r="I79" t="str">
            <v>матрица</v>
          </cell>
          <cell r="J79">
            <v>4.9000000000000004</v>
          </cell>
          <cell r="K79">
            <v>-1.6820000000000004</v>
          </cell>
          <cell r="L79">
            <v>3.218</v>
          </cell>
          <cell r="N79">
            <v>0</v>
          </cell>
          <cell r="O79">
            <v>0</v>
          </cell>
          <cell r="P79">
            <v>0</v>
          </cell>
        </row>
        <row r="80">
          <cell r="A80" t="str">
            <v xml:space="preserve"> 464  Колбаса Стародворская Традиционная со шпиком оболочке полиамид ТМ Стародворье.</v>
          </cell>
          <cell r="B80" t="str">
            <v>кг</v>
          </cell>
          <cell r="G80">
            <v>0</v>
          </cell>
          <cell r="H80">
            <v>55</v>
          </cell>
          <cell r="I80" t="str">
            <v>матрица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A81" t="str">
            <v xml:space="preserve"> 465  Колбаса Филейная оригинальная ВЕС 0,8кг ТМ Особый рецепт в оболочке полиамид  ПОКОМ</v>
          </cell>
          <cell r="B81" t="str">
            <v>кг</v>
          </cell>
          <cell r="C81">
            <v>124.79300000000001</v>
          </cell>
          <cell r="E81">
            <v>24.216000000000001</v>
          </cell>
          <cell r="F81">
            <v>100.577</v>
          </cell>
          <cell r="G81">
            <v>1</v>
          </cell>
          <cell r="H81">
            <v>60</v>
          </cell>
          <cell r="I81" t="str">
            <v>матрица</v>
          </cell>
          <cell r="J81">
            <v>24</v>
          </cell>
          <cell r="K81">
            <v>0.21600000000000108</v>
          </cell>
          <cell r="L81">
            <v>24.216000000000001</v>
          </cell>
          <cell r="N81">
            <v>0</v>
          </cell>
          <cell r="O81">
            <v>0</v>
          </cell>
          <cell r="P81">
            <v>0</v>
          </cell>
        </row>
        <row r="82">
          <cell r="A82" t="str">
            <v xml:space="preserve"> 481  Колбаса Филейная оригинальная ВЕС 1,87кг ТМ Особый рецепт большой батон  ПОКОМ</v>
          </cell>
          <cell r="B82" t="str">
            <v>кг</v>
          </cell>
          <cell r="D82">
            <v>12.06</v>
          </cell>
          <cell r="E82">
            <v>12.06</v>
          </cell>
          <cell r="F82">
            <v>-30.942</v>
          </cell>
          <cell r="G82">
            <v>0</v>
          </cell>
          <cell r="H82">
            <v>40</v>
          </cell>
          <cell r="I82" t="str">
            <v>не в матрице</v>
          </cell>
          <cell r="J82">
            <v>19</v>
          </cell>
          <cell r="K82">
            <v>-6.9399999999999995</v>
          </cell>
          <cell r="L82">
            <v>12.06</v>
          </cell>
        </row>
        <row r="83">
          <cell r="A83" t="str">
            <v xml:space="preserve"> 490  Колбаса Сервелат Филейский ТМ Вязанка  0,3 кг. срез  ПОКОМ</v>
          </cell>
          <cell r="B83" t="str">
            <v>шт</v>
          </cell>
          <cell r="C83">
            <v>19</v>
          </cell>
          <cell r="E83">
            <v>11</v>
          </cell>
          <cell r="F83">
            <v>6</v>
          </cell>
          <cell r="G83">
            <v>0.3</v>
          </cell>
          <cell r="H83">
            <v>40</v>
          </cell>
          <cell r="I83" t="str">
            <v>матрица</v>
          </cell>
          <cell r="J83">
            <v>12</v>
          </cell>
          <cell r="K83">
            <v>-1</v>
          </cell>
          <cell r="L83">
            <v>11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 xml:space="preserve"> 491  Колбаса Филейская Рубленая ТМ Вязанка  0,3 кг. срез.  ПОКОМ</v>
          </cell>
          <cell r="B84" t="str">
            <v>шт</v>
          </cell>
          <cell r="C84">
            <v>5</v>
          </cell>
          <cell r="D84">
            <v>16</v>
          </cell>
          <cell r="E84">
            <v>5</v>
          </cell>
          <cell r="F84">
            <v>11</v>
          </cell>
          <cell r="G84">
            <v>0.3</v>
          </cell>
          <cell r="H84">
            <v>40</v>
          </cell>
          <cell r="I84" t="str">
            <v>матрица</v>
          </cell>
          <cell r="J84">
            <v>5</v>
          </cell>
          <cell r="K84">
            <v>0</v>
          </cell>
          <cell r="L84">
            <v>5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 xml:space="preserve"> 498  Колбаса Сочинка рубленая с сочным окороком 0,3кг ТМ Стародворье  ПОКОМ</v>
          </cell>
          <cell r="B85" t="str">
            <v>шт</v>
          </cell>
          <cell r="C85">
            <v>117</v>
          </cell>
          <cell r="D85">
            <v>149</v>
          </cell>
          <cell r="E85">
            <v>84</v>
          </cell>
          <cell r="F85">
            <v>154</v>
          </cell>
          <cell r="G85">
            <v>0.3</v>
          </cell>
          <cell r="H85">
            <v>40</v>
          </cell>
          <cell r="I85" t="str">
            <v>матрица</v>
          </cell>
          <cell r="J85">
            <v>150</v>
          </cell>
          <cell r="K85">
            <v>-66</v>
          </cell>
          <cell r="L85">
            <v>84</v>
          </cell>
          <cell r="N85">
            <v>0</v>
          </cell>
          <cell r="O85">
            <v>0</v>
          </cell>
          <cell r="P85">
            <v>112.1</v>
          </cell>
        </row>
        <row r="86">
          <cell r="A86" t="str">
            <v>090  Мини-салями со вкусом бекона,  0.05кг, ядрена копоть   ПОКОМ</v>
          </cell>
          <cell r="B86" t="str">
            <v>шт</v>
          </cell>
          <cell r="C86">
            <v>11</v>
          </cell>
          <cell r="D86">
            <v>24</v>
          </cell>
          <cell r="E86">
            <v>7</v>
          </cell>
          <cell r="F86">
            <v>30</v>
          </cell>
          <cell r="G86">
            <v>0.05</v>
          </cell>
          <cell r="H86">
            <v>120</v>
          </cell>
          <cell r="I86" t="str">
            <v>матрица</v>
          </cell>
          <cell r="J86">
            <v>7</v>
          </cell>
          <cell r="K86">
            <v>0</v>
          </cell>
          <cell r="L86">
            <v>7</v>
          </cell>
          <cell r="N86">
            <v>0</v>
          </cell>
          <cell r="O86">
            <v>0</v>
          </cell>
          <cell r="P86">
            <v>5.5999999999999979</v>
          </cell>
        </row>
        <row r="87">
          <cell r="A87" t="str">
            <v>255  Сосиски Молочные для завтрака ТМ Особый рецепт, п/а МГС, ВЕС, ТМ Стародворье  ПОКОМ</v>
          </cell>
          <cell r="B87" t="str">
            <v>кг</v>
          </cell>
          <cell r="C87">
            <v>2838.9119999999998</v>
          </cell>
          <cell r="D87">
            <v>10353.325000000001</v>
          </cell>
          <cell r="E87">
            <v>4525.7240000000002</v>
          </cell>
          <cell r="F87">
            <v>6886.9309999999996</v>
          </cell>
          <cell r="G87">
            <v>1</v>
          </cell>
          <cell r="H87">
            <v>40</v>
          </cell>
          <cell r="I87" t="str">
            <v>матрица</v>
          </cell>
          <cell r="J87">
            <v>4410.9650000000001</v>
          </cell>
          <cell r="K87">
            <v>114.75900000000001</v>
          </cell>
          <cell r="L87">
            <v>4525.7240000000002</v>
          </cell>
          <cell r="N87">
            <v>0</v>
          </cell>
          <cell r="O87">
            <v>0</v>
          </cell>
          <cell r="P87">
            <v>882.62502000000495</v>
          </cell>
        </row>
        <row r="88">
          <cell r="A88" t="str">
            <v>495  Колбаса Сочинка по-европейски с сочной грудинкой 0,3кг ТМ Стародворье  ПОКОМ</v>
          </cell>
          <cell r="B88" t="str">
            <v>шт</v>
          </cell>
          <cell r="C88">
            <v>165</v>
          </cell>
          <cell r="D88">
            <v>272</v>
          </cell>
          <cell r="E88">
            <v>217</v>
          </cell>
          <cell r="F88">
            <v>181</v>
          </cell>
          <cell r="G88">
            <v>0.3</v>
          </cell>
          <cell r="H88">
            <v>40</v>
          </cell>
          <cell r="I88" t="str">
            <v>матрица</v>
          </cell>
          <cell r="J88">
            <v>217</v>
          </cell>
          <cell r="K88">
            <v>0</v>
          </cell>
          <cell r="L88">
            <v>217</v>
          </cell>
          <cell r="N88">
            <v>0</v>
          </cell>
          <cell r="O88">
            <v>0</v>
          </cell>
          <cell r="P88">
            <v>178.58000000000021</v>
          </cell>
        </row>
        <row r="89">
          <cell r="A89" t="str">
            <v>496  Колбаса Сочинка по-фински с сочным окроком 0,3кг ТМ Стародворье  ПОКОМ</v>
          </cell>
          <cell r="B89" t="str">
            <v>шт</v>
          </cell>
          <cell r="C89">
            <v>28</v>
          </cell>
          <cell r="D89">
            <v>204</v>
          </cell>
          <cell r="E89">
            <v>115</v>
          </cell>
          <cell r="F89">
            <v>106</v>
          </cell>
          <cell r="G89">
            <v>0.3</v>
          </cell>
          <cell r="H89">
            <v>40</v>
          </cell>
          <cell r="I89" t="str">
            <v>матрица</v>
          </cell>
          <cell r="J89">
            <v>119</v>
          </cell>
          <cell r="K89">
            <v>-4</v>
          </cell>
          <cell r="L89">
            <v>115</v>
          </cell>
          <cell r="N89">
            <v>0</v>
          </cell>
          <cell r="O89">
            <v>0</v>
          </cell>
          <cell r="P89">
            <v>131</v>
          </cell>
        </row>
        <row r="90">
          <cell r="A90" t="str">
            <v>501 Сосиски Филейские по-ганноверски ТМ Вязанка.в оболочке амицел в м.г.с ВЕС. ПОКОМ</v>
          </cell>
          <cell r="B90" t="str">
            <v>кг</v>
          </cell>
          <cell r="C90">
            <v>2.3929999999999998</v>
          </cell>
          <cell r="D90">
            <v>18.298999999999999</v>
          </cell>
          <cell r="E90">
            <v>6.8650000000000002</v>
          </cell>
          <cell r="F90">
            <v>9.6809999999999992</v>
          </cell>
          <cell r="G90">
            <v>1</v>
          </cell>
          <cell r="H90">
            <v>45</v>
          </cell>
          <cell r="I90" t="str">
            <v>матрица</v>
          </cell>
          <cell r="J90">
            <v>7.6</v>
          </cell>
          <cell r="K90">
            <v>-0.73499999999999943</v>
          </cell>
          <cell r="L90">
            <v>6.8650000000000002</v>
          </cell>
          <cell r="N90">
            <v>0</v>
          </cell>
          <cell r="O90">
            <v>0</v>
          </cell>
          <cell r="P90">
            <v>4</v>
          </cell>
        </row>
        <row r="91">
          <cell r="A91" t="str">
            <v>503 Колбаса Филейская со шпиком ТМ Вязанка в оболочке полиамид.ПОКОМ</v>
          </cell>
          <cell r="B91" t="str">
            <v>кг</v>
          </cell>
          <cell r="C91">
            <v>15.004</v>
          </cell>
          <cell r="D91">
            <v>34.011000000000003</v>
          </cell>
          <cell r="E91">
            <v>31.417999999999999</v>
          </cell>
          <cell r="F91">
            <v>18.962</v>
          </cell>
          <cell r="G91">
            <v>1</v>
          </cell>
          <cell r="H91">
            <v>50</v>
          </cell>
          <cell r="I91" t="str">
            <v>матрица</v>
          </cell>
          <cell r="J91">
            <v>39.1</v>
          </cell>
          <cell r="K91">
            <v>-7.6820000000000022</v>
          </cell>
          <cell r="L91">
            <v>31.417999999999999</v>
          </cell>
          <cell r="N91">
            <v>0</v>
          </cell>
          <cell r="O91">
            <v>0</v>
          </cell>
          <cell r="P91">
            <v>45.110999999999997</v>
          </cell>
        </row>
        <row r="92">
          <cell r="A92" t="str">
            <v>504  Ветчина Мясорубская с окороком 0,33кг срез ТМ Стародворье  ПОКОМ</v>
          </cell>
          <cell r="B92" t="str">
            <v>шт</v>
          </cell>
          <cell r="C92">
            <v>32</v>
          </cell>
          <cell r="E92">
            <v>5</v>
          </cell>
          <cell r="F92">
            <v>27</v>
          </cell>
          <cell r="G92">
            <v>0.33</v>
          </cell>
          <cell r="H92">
            <v>40</v>
          </cell>
          <cell r="I92" t="str">
            <v>матрица</v>
          </cell>
          <cell r="J92">
            <v>6</v>
          </cell>
          <cell r="K92">
            <v>-1</v>
          </cell>
          <cell r="L92">
            <v>5</v>
          </cell>
          <cell r="N92">
            <v>0</v>
          </cell>
          <cell r="O92">
            <v>0</v>
          </cell>
          <cell r="P92">
            <v>0</v>
          </cell>
        </row>
        <row r="93">
          <cell r="A93" t="str">
            <v>515  Колбаса Сервелат Мясорубский Делюкс 0,3кг ТМ Стародворье  ПОКОМ</v>
          </cell>
          <cell r="B93" t="str">
            <v>шт</v>
          </cell>
          <cell r="C93">
            <v>15</v>
          </cell>
          <cell r="D93">
            <v>3</v>
          </cell>
          <cell r="E93">
            <v>9</v>
          </cell>
          <cell r="F93">
            <v>8</v>
          </cell>
          <cell r="G93">
            <v>0.3</v>
          </cell>
          <cell r="H93">
            <v>40</v>
          </cell>
          <cell r="I93" t="str">
            <v>матрица</v>
          </cell>
          <cell r="J93">
            <v>10</v>
          </cell>
          <cell r="K93">
            <v>-1</v>
          </cell>
          <cell r="L93">
            <v>9</v>
          </cell>
          <cell r="N93">
            <v>0</v>
          </cell>
          <cell r="O93">
            <v>0</v>
          </cell>
          <cell r="P93">
            <v>9</v>
          </cell>
        </row>
        <row r="94">
          <cell r="A94" t="str">
            <v>519  Грудинка 0,12 кг нарезка ТМ Стародворье  ПОКОМ</v>
          </cell>
          <cell r="B94" t="str">
            <v>шт</v>
          </cell>
          <cell r="C94">
            <v>49</v>
          </cell>
          <cell r="D94">
            <v>7</v>
          </cell>
          <cell r="E94">
            <v>-6</v>
          </cell>
          <cell r="G94">
            <v>0.12</v>
          </cell>
          <cell r="H94">
            <v>45</v>
          </cell>
          <cell r="I94" t="str">
            <v>матрица</v>
          </cell>
          <cell r="J94">
            <v>5</v>
          </cell>
          <cell r="K94">
            <v>-11</v>
          </cell>
          <cell r="L94">
            <v>-6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>522  Колбаса Гвардейская с/к ТМ Стародворье  ПОКОМ</v>
          </cell>
          <cell r="B95" t="str">
            <v>кг</v>
          </cell>
          <cell r="C95">
            <v>33.957000000000001</v>
          </cell>
          <cell r="E95">
            <v>1.508</v>
          </cell>
          <cell r="F95">
            <v>32.448999999999998</v>
          </cell>
          <cell r="G95">
            <v>1</v>
          </cell>
          <cell r="H95">
            <v>180</v>
          </cell>
          <cell r="I95" t="str">
            <v>матрица</v>
          </cell>
          <cell r="J95">
            <v>1.3</v>
          </cell>
          <cell r="K95">
            <v>0.20799999999999996</v>
          </cell>
          <cell r="L95">
            <v>1.508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531  Колбаса Сервелат Мясинский 0,58кг ТМ Стародворье  ПОКОМ</v>
          </cell>
          <cell r="B96" t="str">
            <v>шт</v>
          </cell>
          <cell r="C96">
            <v>-3</v>
          </cell>
          <cell r="D96">
            <v>3</v>
          </cell>
          <cell r="G96">
            <v>0</v>
          </cell>
          <cell r="H96">
            <v>40</v>
          </cell>
          <cell r="I96" t="str">
            <v>не в матрице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A97" t="str">
            <v>У_531  Колбаса Сервелат Мясинский 0,58кг ТМ Стародворье  ПОКОМ</v>
          </cell>
          <cell r="B97" t="str">
            <v>шт</v>
          </cell>
          <cell r="C97">
            <v>177</v>
          </cell>
          <cell r="D97">
            <v>6</v>
          </cell>
          <cell r="E97">
            <v>92</v>
          </cell>
          <cell r="F97">
            <v>19</v>
          </cell>
          <cell r="G97">
            <v>0</v>
          </cell>
          <cell r="H97">
            <v>40</v>
          </cell>
          <cell r="I97" t="str">
            <v>не в матрице</v>
          </cell>
          <cell r="J97">
            <v>110</v>
          </cell>
          <cell r="K97">
            <v>-18</v>
          </cell>
          <cell r="L97">
            <v>92</v>
          </cell>
          <cell r="N97">
            <v>0</v>
          </cell>
          <cell r="O97">
            <v>0</v>
          </cell>
          <cell r="P9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.140625" customWidth="1"/>
    <col min="10" max="21" width="7" customWidth="1"/>
    <col min="22" max="22" width="13.5703125" customWidth="1"/>
    <col min="23" max="24" width="5" customWidth="1"/>
    <col min="25" max="34" width="6" customWidth="1"/>
    <col min="35" max="35" width="27.85546875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13</v>
      </c>
      <c r="S3" s="2" t="s">
        <v>14</v>
      </c>
      <c r="T3" s="3" t="s">
        <v>15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158</v>
      </c>
      <c r="O4" s="10" t="s">
        <v>159</v>
      </c>
      <c r="P4" s="1" t="s">
        <v>23</v>
      </c>
      <c r="Q4" s="1" t="s">
        <v>24</v>
      </c>
      <c r="R4" s="1" t="s">
        <v>157</v>
      </c>
      <c r="S4" s="1" t="s">
        <v>25</v>
      </c>
      <c r="T4" s="1"/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43949.027000000002</v>
      </c>
      <c r="F5" s="4">
        <f>SUM(F6:F500)</f>
        <v>50361.526999999995</v>
      </c>
      <c r="G5" s="7"/>
      <c r="H5" s="1"/>
      <c r="I5" s="1"/>
      <c r="J5" s="4">
        <f t="shared" ref="J5:U5" si="0">SUM(J6:J500)</f>
        <v>56522.215000000011</v>
      </c>
      <c r="K5" s="4">
        <f t="shared" si="0"/>
        <v>-12573.188</v>
      </c>
      <c r="L5" s="4">
        <f t="shared" si="0"/>
        <v>36643.027000000002</v>
      </c>
      <c r="M5" s="4">
        <f t="shared" si="0"/>
        <v>288.16499999999996</v>
      </c>
      <c r="N5" s="4">
        <f t="shared" si="0"/>
        <v>2201</v>
      </c>
      <c r="O5" s="4">
        <f t="shared" si="0"/>
        <v>5105</v>
      </c>
      <c r="P5" s="4">
        <f t="shared" si="0"/>
        <v>11560.750179999997</v>
      </c>
      <c r="Q5" s="4">
        <f t="shared" si="0"/>
        <v>9220</v>
      </c>
      <c r="R5" s="4">
        <f t="shared" ref="R5" si="1">SUM(R6:R498)</f>
        <v>2000</v>
      </c>
      <c r="S5" s="4">
        <f t="shared" si="0"/>
        <v>7328.6054000000013</v>
      </c>
      <c r="T5" s="4">
        <f t="shared" si="0"/>
        <v>8585.6630599999971</v>
      </c>
      <c r="U5" s="4">
        <f t="shared" si="0"/>
        <v>0</v>
      </c>
      <c r="V5" s="1"/>
      <c r="W5" s="1"/>
      <c r="X5" s="1"/>
      <c r="Y5" s="4">
        <f t="shared" ref="Y5:AH5" si="2">SUM(Y6:Y500)</f>
        <v>7243.2963999999984</v>
      </c>
      <c r="Z5" s="4">
        <f t="shared" si="2"/>
        <v>7875.6001999999999</v>
      </c>
      <c r="AA5" s="4">
        <f t="shared" si="2"/>
        <v>8297.6111999999994</v>
      </c>
      <c r="AB5" s="4">
        <f t="shared" si="2"/>
        <v>8078.3541999999989</v>
      </c>
      <c r="AC5" s="4">
        <f t="shared" si="2"/>
        <v>6356.4061999999994</v>
      </c>
      <c r="AD5" s="4">
        <f t="shared" si="2"/>
        <v>7579.7887999999994</v>
      </c>
      <c r="AE5" s="4">
        <f t="shared" si="2"/>
        <v>7649.681400000004</v>
      </c>
      <c r="AF5" s="4">
        <f t="shared" si="2"/>
        <v>5986.6938</v>
      </c>
      <c r="AG5" s="4">
        <f t="shared" si="2"/>
        <v>6119.9913999999999</v>
      </c>
      <c r="AH5" s="4">
        <f t="shared" si="2"/>
        <v>5473.2701999999981</v>
      </c>
      <c r="AI5" s="1"/>
      <c r="AJ5" s="4">
        <f>SUM(AJ6:AJ500)</f>
        <v>6108.9920600000023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117.258</v>
      </c>
      <c r="D6" s="1">
        <v>830.75699999999995</v>
      </c>
      <c r="E6" s="1">
        <v>421.072</v>
      </c>
      <c r="F6" s="1">
        <v>412.18299999999999</v>
      </c>
      <c r="G6" s="7">
        <v>1</v>
      </c>
      <c r="H6" s="1">
        <v>50</v>
      </c>
      <c r="I6" s="1" t="s">
        <v>38</v>
      </c>
      <c r="J6" s="1">
        <v>501.464</v>
      </c>
      <c r="K6" s="1">
        <f t="shared" ref="K6:K37" si="3">E6-J6</f>
        <v>-80.391999999999996</v>
      </c>
      <c r="L6" s="1">
        <f>E6-N6-O6</f>
        <v>421.072</v>
      </c>
      <c r="M6" s="1"/>
      <c r="N6" s="1">
        <v>0</v>
      </c>
      <c r="O6" s="1">
        <v>0</v>
      </c>
      <c r="P6" s="1">
        <v>171.4757000000003</v>
      </c>
      <c r="Q6" s="1">
        <v>200</v>
      </c>
      <c r="R6" s="1">
        <f>VLOOKUP(A6,[1]Sheet!$A:$Q,17,0)</f>
        <v>0</v>
      </c>
      <c r="S6" s="1">
        <f>L6/5</f>
        <v>84.214399999999998</v>
      </c>
      <c r="T6" s="5">
        <f>11*S6-Q6-P6-F6</f>
        <v>142.69969999999967</v>
      </c>
      <c r="U6" s="5"/>
      <c r="V6" s="1"/>
      <c r="W6" s="1">
        <f>(F6+P6+Q6+T6)/S6</f>
        <v>11</v>
      </c>
      <c r="X6" s="1">
        <f>(F6+P6+Q6)/S6</f>
        <v>9.3055190086256072</v>
      </c>
      <c r="Y6" s="1">
        <v>82.136400000000009</v>
      </c>
      <c r="Z6" s="1">
        <v>67.634</v>
      </c>
      <c r="AA6" s="1">
        <v>65.353800000000007</v>
      </c>
      <c r="AB6" s="1">
        <v>71.721199999999996</v>
      </c>
      <c r="AC6" s="1">
        <v>69.000399999999999</v>
      </c>
      <c r="AD6" s="1">
        <v>69.977800000000002</v>
      </c>
      <c r="AE6" s="1">
        <v>68.121200000000002</v>
      </c>
      <c r="AF6" s="1">
        <v>55.548399999999987</v>
      </c>
      <c r="AG6" s="1">
        <v>63.828999999999994</v>
      </c>
      <c r="AH6" s="1">
        <v>66.383400000000009</v>
      </c>
      <c r="AI6" s="1"/>
      <c r="AJ6" s="1">
        <f>G6*T6</f>
        <v>142.69969999999967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334.36599999999999</v>
      </c>
      <c r="D7" s="1">
        <v>735.23800000000006</v>
      </c>
      <c r="E7" s="1">
        <v>407.67700000000002</v>
      </c>
      <c r="F7" s="1">
        <v>395.22899999999998</v>
      </c>
      <c r="G7" s="7">
        <v>1</v>
      </c>
      <c r="H7" s="1">
        <v>45</v>
      </c>
      <c r="I7" s="1" t="s">
        <v>38</v>
      </c>
      <c r="J7" s="1">
        <v>659.6</v>
      </c>
      <c r="K7" s="1">
        <f t="shared" si="3"/>
        <v>-251.923</v>
      </c>
      <c r="L7" s="1">
        <f t="shared" ref="L7:L70" si="4">E7-N7-O7</f>
        <v>255.67700000000002</v>
      </c>
      <c r="M7" s="1"/>
      <c r="N7" s="1">
        <v>152</v>
      </c>
      <c r="O7" s="1">
        <v>0</v>
      </c>
      <c r="P7" s="1">
        <v>72.941300000000069</v>
      </c>
      <c r="Q7" s="1"/>
      <c r="R7" s="1">
        <f>VLOOKUP(A7,[1]Sheet!$A:$Q,17,0)</f>
        <v>124</v>
      </c>
      <c r="S7" s="1">
        <f t="shared" ref="S7:S70" si="5">L7/5</f>
        <v>51.135400000000004</v>
      </c>
      <c r="T7" s="5">
        <f t="shared" ref="T7:T19" si="6">11*S7-Q7-P7-F7</f>
        <v>94.319099999999992</v>
      </c>
      <c r="U7" s="5"/>
      <c r="V7" s="1"/>
      <c r="W7" s="1">
        <f t="shared" ref="W7:W70" si="7">(F7+P7+Q7+T7)/S7</f>
        <v>11</v>
      </c>
      <c r="X7" s="1">
        <f t="shared" ref="X7:X70" si="8">(F7+P7+Q7)/S7</f>
        <v>9.1555028414757693</v>
      </c>
      <c r="Y7" s="1">
        <v>48.913800000000002</v>
      </c>
      <c r="Z7" s="1">
        <v>45.265599999999999</v>
      </c>
      <c r="AA7" s="1">
        <v>42.545400000000001</v>
      </c>
      <c r="AB7" s="1">
        <v>55.332799999999999</v>
      </c>
      <c r="AC7" s="1">
        <v>38.526000000000003</v>
      </c>
      <c r="AD7" s="1">
        <v>57.743000000000009</v>
      </c>
      <c r="AE7" s="1">
        <v>51.353599999999993</v>
      </c>
      <c r="AF7" s="1">
        <v>31.659800000000001</v>
      </c>
      <c r="AG7" s="1">
        <v>37.250799999999998</v>
      </c>
      <c r="AH7" s="1">
        <v>43.577399999999997</v>
      </c>
      <c r="AI7" s="1"/>
      <c r="AJ7" s="1">
        <f>G7*T7</f>
        <v>94.319099999999992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37</v>
      </c>
      <c r="C8" s="1">
        <v>747.04399999999998</v>
      </c>
      <c r="D8" s="1">
        <v>2096.1</v>
      </c>
      <c r="E8" s="1">
        <v>1070.6410000000001</v>
      </c>
      <c r="F8" s="1">
        <v>1090.385</v>
      </c>
      <c r="G8" s="7">
        <v>1</v>
      </c>
      <c r="H8" s="1">
        <v>45</v>
      </c>
      <c r="I8" s="1" t="s">
        <v>38</v>
      </c>
      <c r="J8" s="1">
        <v>1447.309</v>
      </c>
      <c r="K8" s="1">
        <f t="shared" si="3"/>
        <v>-376.66799999999989</v>
      </c>
      <c r="L8" s="1">
        <f t="shared" si="4"/>
        <v>943.64100000000008</v>
      </c>
      <c r="M8" s="1"/>
      <c r="N8" s="1">
        <v>127</v>
      </c>
      <c r="O8" s="1">
        <v>0</v>
      </c>
      <c r="P8" s="1">
        <v>322.1496199999998</v>
      </c>
      <c r="Q8" s="1">
        <v>400</v>
      </c>
      <c r="R8" s="1">
        <f>VLOOKUP(A8,[1]Sheet!$A:$Q,17,0)</f>
        <v>120</v>
      </c>
      <c r="S8" s="1">
        <f t="shared" si="5"/>
        <v>188.72820000000002</v>
      </c>
      <c r="T8" s="5">
        <f t="shared" si="6"/>
        <v>263.47558000000049</v>
      </c>
      <c r="U8" s="5"/>
      <c r="V8" s="1"/>
      <c r="W8" s="1">
        <f t="shared" si="7"/>
        <v>11.000000000000002</v>
      </c>
      <c r="X8" s="1">
        <f t="shared" si="8"/>
        <v>9.6039416473001911</v>
      </c>
      <c r="Y8" s="1">
        <v>184.82499999999999</v>
      </c>
      <c r="Z8" s="1">
        <v>176.48500000000001</v>
      </c>
      <c r="AA8" s="1">
        <v>176.65880000000001</v>
      </c>
      <c r="AB8" s="1">
        <v>183.73939999999999</v>
      </c>
      <c r="AC8" s="1">
        <v>182.0804</v>
      </c>
      <c r="AD8" s="1">
        <v>194.233</v>
      </c>
      <c r="AE8" s="1">
        <v>188.0772</v>
      </c>
      <c r="AF8" s="1">
        <v>184.86920000000001</v>
      </c>
      <c r="AG8" s="1">
        <v>195.48779999999999</v>
      </c>
      <c r="AH8" s="1">
        <v>152.99680000000001</v>
      </c>
      <c r="AI8" s="1"/>
      <c r="AJ8" s="1">
        <f>G8*T8</f>
        <v>263.47558000000049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847</v>
      </c>
      <c r="D9" s="1">
        <v>1040</v>
      </c>
      <c r="E9" s="1">
        <v>897</v>
      </c>
      <c r="F9" s="1">
        <v>815</v>
      </c>
      <c r="G9" s="7">
        <v>0.45</v>
      </c>
      <c r="H9" s="1">
        <v>45</v>
      </c>
      <c r="I9" s="1" t="s">
        <v>38</v>
      </c>
      <c r="J9" s="1">
        <v>1076</v>
      </c>
      <c r="K9" s="1">
        <f t="shared" si="3"/>
        <v>-179</v>
      </c>
      <c r="L9" s="1">
        <f t="shared" si="4"/>
        <v>777</v>
      </c>
      <c r="M9" s="1"/>
      <c r="N9" s="1">
        <v>0</v>
      </c>
      <c r="O9" s="1">
        <v>120</v>
      </c>
      <c r="P9" s="1">
        <v>690.24</v>
      </c>
      <c r="Q9" s="1"/>
      <c r="R9" s="1">
        <f>VLOOKUP(A9,[1]Sheet!$A:$Q,17,0)</f>
        <v>0</v>
      </c>
      <c r="S9" s="1">
        <f t="shared" si="5"/>
        <v>155.4</v>
      </c>
      <c r="T9" s="5">
        <f t="shared" si="6"/>
        <v>204.16000000000008</v>
      </c>
      <c r="U9" s="5"/>
      <c r="V9" s="1"/>
      <c r="W9" s="1">
        <f t="shared" si="7"/>
        <v>11</v>
      </c>
      <c r="X9" s="1">
        <f t="shared" si="8"/>
        <v>9.6862290862290852</v>
      </c>
      <c r="Y9" s="1">
        <v>155</v>
      </c>
      <c r="Z9" s="1">
        <v>134.80000000000001</v>
      </c>
      <c r="AA9" s="1">
        <v>145.6</v>
      </c>
      <c r="AB9" s="1">
        <v>175.4</v>
      </c>
      <c r="AC9" s="1">
        <v>136.19999999999999</v>
      </c>
      <c r="AD9" s="1">
        <v>145.6</v>
      </c>
      <c r="AE9" s="1">
        <v>132.6</v>
      </c>
      <c r="AF9" s="1">
        <v>120.8</v>
      </c>
      <c r="AG9" s="1">
        <v>110.2</v>
      </c>
      <c r="AH9" s="1">
        <v>114.2</v>
      </c>
      <c r="AI9" s="1" t="s">
        <v>43</v>
      </c>
      <c r="AJ9" s="1">
        <f>G9*T9</f>
        <v>91.872000000000043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2" t="s">
        <v>44</v>
      </c>
      <c r="B10" s="22" t="s">
        <v>42</v>
      </c>
      <c r="C10" s="22">
        <v>815.51599999999996</v>
      </c>
      <c r="D10" s="22">
        <v>3377.9360000000001</v>
      </c>
      <c r="E10" s="22">
        <v>3264</v>
      </c>
      <c r="F10" s="22">
        <v>217</v>
      </c>
      <c r="G10" s="23">
        <v>0.45</v>
      </c>
      <c r="H10" s="22">
        <v>45</v>
      </c>
      <c r="I10" s="22" t="s">
        <v>45</v>
      </c>
      <c r="J10" s="22">
        <v>3899</v>
      </c>
      <c r="K10" s="22">
        <f t="shared" si="3"/>
        <v>-635</v>
      </c>
      <c r="L10" s="22">
        <f t="shared" si="4"/>
        <v>3144</v>
      </c>
      <c r="M10" s="22"/>
      <c r="N10" s="22">
        <v>0</v>
      </c>
      <c r="O10" s="22">
        <v>120</v>
      </c>
      <c r="P10" s="22">
        <v>1000</v>
      </c>
      <c r="Q10" s="22"/>
      <c r="R10" s="22">
        <f>VLOOKUP(A10,[1]Sheet!$A:$Q,17,0)</f>
        <v>0</v>
      </c>
      <c r="S10" s="22">
        <f t="shared" si="5"/>
        <v>628.79999999999995</v>
      </c>
      <c r="T10" s="24">
        <f>5*S10-Q10-P10-F10</f>
        <v>1927</v>
      </c>
      <c r="U10" s="24"/>
      <c r="V10" s="22"/>
      <c r="W10" s="22">
        <f t="shared" si="7"/>
        <v>5</v>
      </c>
      <c r="X10" s="22">
        <f t="shared" si="8"/>
        <v>1.9354325699745549</v>
      </c>
      <c r="Y10" s="22">
        <v>574.4</v>
      </c>
      <c r="Z10" s="22">
        <v>536.89679999999998</v>
      </c>
      <c r="AA10" s="22">
        <v>456.03500000000003</v>
      </c>
      <c r="AB10" s="22">
        <v>330.6</v>
      </c>
      <c r="AC10" s="22">
        <v>304.8</v>
      </c>
      <c r="AD10" s="22">
        <v>325</v>
      </c>
      <c r="AE10" s="22">
        <v>269.8</v>
      </c>
      <c r="AF10" s="22">
        <v>188.8</v>
      </c>
      <c r="AG10" s="22">
        <v>188.6</v>
      </c>
      <c r="AH10" s="22">
        <v>197.2</v>
      </c>
      <c r="AI10" s="22" t="s">
        <v>46</v>
      </c>
      <c r="AJ10" s="22">
        <f>G10*T10</f>
        <v>867.15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42</v>
      </c>
      <c r="C11" s="1">
        <v>2</v>
      </c>
      <c r="D11" s="1">
        <v>334</v>
      </c>
      <c r="E11" s="1">
        <v>59</v>
      </c>
      <c r="F11" s="1">
        <v>248</v>
      </c>
      <c r="G11" s="7">
        <v>0.17</v>
      </c>
      <c r="H11" s="1">
        <v>180</v>
      </c>
      <c r="I11" s="1" t="s">
        <v>38</v>
      </c>
      <c r="J11" s="1">
        <v>94</v>
      </c>
      <c r="K11" s="1">
        <f t="shared" si="3"/>
        <v>-35</v>
      </c>
      <c r="L11" s="1">
        <f t="shared" si="4"/>
        <v>44</v>
      </c>
      <c r="M11" s="1"/>
      <c r="N11" s="1">
        <v>0</v>
      </c>
      <c r="O11" s="1">
        <v>15</v>
      </c>
      <c r="P11" s="1">
        <v>0</v>
      </c>
      <c r="Q11" s="1"/>
      <c r="R11" s="1">
        <f>VLOOKUP(A11,[1]Sheet!$A:$Q,17,0)</f>
        <v>0</v>
      </c>
      <c r="S11" s="1">
        <f t="shared" si="5"/>
        <v>8.8000000000000007</v>
      </c>
      <c r="T11" s="5"/>
      <c r="U11" s="5"/>
      <c r="V11" s="1"/>
      <c r="W11" s="1">
        <f t="shared" si="7"/>
        <v>28.18181818181818</v>
      </c>
      <c r="X11" s="1">
        <f t="shared" si="8"/>
        <v>28.18181818181818</v>
      </c>
      <c r="Y11" s="1">
        <v>8.8000000000000007</v>
      </c>
      <c r="Z11" s="1">
        <v>23.6</v>
      </c>
      <c r="AA11" s="1">
        <v>26.6</v>
      </c>
      <c r="AB11" s="1">
        <v>11.8</v>
      </c>
      <c r="AC11" s="1">
        <v>14.8</v>
      </c>
      <c r="AD11" s="1">
        <v>11.2</v>
      </c>
      <c r="AE11" s="1">
        <v>15.8</v>
      </c>
      <c r="AF11" s="1">
        <v>16.399999999999999</v>
      </c>
      <c r="AG11" s="1">
        <v>12.4</v>
      </c>
      <c r="AH11" s="1">
        <v>17.8</v>
      </c>
      <c r="AI11" s="1" t="s">
        <v>43</v>
      </c>
      <c r="AJ11" s="1">
        <f>G11*T11</f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42</v>
      </c>
      <c r="C12" s="1">
        <v>5</v>
      </c>
      <c r="D12" s="1">
        <v>24</v>
      </c>
      <c r="E12" s="1">
        <v>3</v>
      </c>
      <c r="F12" s="1">
        <v>26</v>
      </c>
      <c r="G12" s="7">
        <v>0.3</v>
      </c>
      <c r="H12" s="1">
        <v>40</v>
      </c>
      <c r="I12" s="1" t="s">
        <v>38</v>
      </c>
      <c r="J12" s="1">
        <v>3</v>
      </c>
      <c r="K12" s="1">
        <f t="shared" si="3"/>
        <v>0</v>
      </c>
      <c r="L12" s="1">
        <f t="shared" si="4"/>
        <v>3</v>
      </c>
      <c r="M12" s="1"/>
      <c r="N12" s="1">
        <v>0</v>
      </c>
      <c r="O12" s="1">
        <v>0</v>
      </c>
      <c r="P12" s="1">
        <v>0</v>
      </c>
      <c r="Q12" s="1"/>
      <c r="R12" s="1">
        <f>VLOOKUP(A12,[1]Sheet!$A:$Q,17,0)</f>
        <v>0</v>
      </c>
      <c r="S12" s="1">
        <f t="shared" si="5"/>
        <v>0.6</v>
      </c>
      <c r="T12" s="5"/>
      <c r="U12" s="5"/>
      <c r="V12" s="1"/>
      <c r="W12" s="1">
        <f t="shared" si="7"/>
        <v>43.333333333333336</v>
      </c>
      <c r="X12" s="1">
        <f t="shared" si="8"/>
        <v>43.333333333333336</v>
      </c>
      <c r="Y12" s="1">
        <v>0.4</v>
      </c>
      <c r="Z12" s="1">
        <v>2</v>
      </c>
      <c r="AA12" s="1">
        <v>2.2000000000000002</v>
      </c>
      <c r="AB12" s="1">
        <v>1</v>
      </c>
      <c r="AC12" s="1">
        <v>1.2</v>
      </c>
      <c r="AD12" s="1">
        <v>0.4</v>
      </c>
      <c r="AE12" s="1">
        <v>0.2</v>
      </c>
      <c r="AF12" s="1">
        <v>0.8</v>
      </c>
      <c r="AG12" s="1">
        <v>0.6</v>
      </c>
      <c r="AH12" s="1">
        <v>2.4</v>
      </c>
      <c r="AI12" s="17" t="s">
        <v>49</v>
      </c>
      <c r="AJ12" s="1">
        <f>G12*T12</f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42</v>
      </c>
      <c r="C13" s="1">
        <v>82</v>
      </c>
      <c r="D13" s="1">
        <v>529</v>
      </c>
      <c r="E13" s="1">
        <v>222</v>
      </c>
      <c r="F13" s="1">
        <v>291</v>
      </c>
      <c r="G13" s="7">
        <v>0.17</v>
      </c>
      <c r="H13" s="1">
        <v>180</v>
      </c>
      <c r="I13" s="1" t="s">
        <v>38</v>
      </c>
      <c r="J13" s="1">
        <v>312</v>
      </c>
      <c r="K13" s="1">
        <f t="shared" si="3"/>
        <v>-90</v>
      </c>
      <c r="L13" s="1">
        <f t="shared" si="4"/>
        <v>162</v>
      </c>
      <c r="M13" s="1">
        <v>60</v>
      </c>
      <c r="N13" s="1">
        <v>0</v>
      </c>
      <c r="O13" s="1">
        <v>60</v>
      </c>
      <c r="P13" s="1">
        <v>0</v>
      </c>
      <c r="Q13" s="1"/>
      <c r="R13" s="1">
        <f>VLOOKUP(A13,[1]Sheet!$A:$Q,17,0)</f>
        <v>0</v>
      </c>
      <c r="S13" s="1">
        <f t="shared" si="5"/>
        <v>32.4</v>
      </c>
      <c r="T13" s="5">
        <f t="shared" si="6"/>
        <v>65.399999999999977</v>
      </c>
      <c r="U13" s="5"/>
      <c r="V13" s="1"/>
      <c r="W13" s="1">
        <f t="shared" si="7"/>
        <v>11</v>
      </c>
      <c r="X13" s="1">
        <f t="shared" si="8"/>
        <v>8.9814814814814827</v>
      </c>
      <c r="Y13" s="1">
        <v>17.2</v>
      </c>
      <c r="Z13" s="1">
        <v>30.4</v>
      </c>
      <c r="AA13" s="1">
        <v>41</v>
      </c>
      <c r="AB13" s="1">
        <v>30.8</v>
      </c>
      <c r="AC13" s="1">
        <v>17.2</v>
      </c>
      <c r="AD13" s="1">
        <v>26.6</v>
      </c>
      <c r="AE13" s="1">
        <v>39</v>
      </c>
      <c r="AF13" s="1">
        <v>28.6</v>
      </c>
      <c r="AG13" s="1">
        <v>26.4</v>
      </c>
      <c r="AH13" s="1">
        <v>7.2</v>
      </c>
      <c r="AI13" s="1"/>
      <c r="AJ13" s="1">
        <f>G13*T13</f>
        <v>11.117999999999997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42</v>
      </c>
      <c r="C14" s="1">
        <v>20</v>
      </c>
      <c r="D14" s="1">
        <v>1</v>
      </c>
      <c r="E14" s="1">
        <v>8</v>
      </c>
      <c r="F14" s="1">
        <v>10</v>
      </c>
      <c r="G14" s="7">
        <v>0.35</v>
      </c>
      <c r="H14" s="1">
        <v>50</v>
      </c>
      <c r="I14" s="1" t="s">
        <v>38</v>
      </c>
      <c r="J14" s="1">
        <v>9</v>
      </c>
      <c r="K14" s="1">
        <f t="shared" si="3"/>
        <v>-1</v>
      </c>
      <c r="L14" s="1">
        <f t="shared" si="4"/>
        <v>8</v>
      </c>
      <c r="M14" s="1"/>
      <c r="N14" s="1">
        <v>0</v>
      </c>
      <c r="O14" s="1">
        <v>0</v>
      </c>
      <c r="P14" s="1">
        <v>0</v>
      </c>
      <c r="Q14" s="1"/>
      <c r="R14" s="1">
        <f>VLOOKUP(A14,[1]Sheet!$A:$Q,17,0)</f>
        <v>0</v>
      </c>
      <c r="S14" s="1">
        <f t="shared" si="5"/>
        <v>1.6</v>
      </c>
      <c r="T14" s="5">
        <f t="shared" si="6"/>
        <v>7.6000000000000014</v>
      </c>
      <c r="U14" s="5"/>
      <c r="V14" s="1"/>
      <c r="W14" s="1">
        <f t="shared" si="7"/>
        <v>11</v>
      </c>
      <c r="X14" s="1">
        <f t="shared" si="8"/>
        <v>6.25</v>
      </c>
      <c r="Y14" s="1">
        <v>1.2</v>
      </c>
      <c r="Z14" s="1">
        <v>0.6</v>
      </c>
      <c r="AA14" s="1">
        <v>1</v>
      </c>
      <c r="AB14" s="1">
        <v>1</v>
      </c>
      <c r="AC14" s="1">
        <v>1</v>
      </c>
      <c r="AD14" s="1">
        <v>1.4</v>
      </c>
      <c r="AE14" s="1">
        <v>1.4</v>
      </c>
      <c r="AF14" s="1">
        <v>1</v>
      </c>
      <c r="AG14" s="1">
        <v>1</v>
      </c>
      <c r="AH14" s="1">
        <v>1.2</v>
      </c>
      <c r="AI14" s="26" t="s">
        <v>163</v>
      </c>
      <c r="AJ14" s="1">
        <f>G14*T14</f>
        <v>2.66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42</v>
      </c>
      <c r="C15" s="1">
        <v>73</v>
      </c>
      <c r="D15" s="1">
        <v>34</v>
      </c>
      <c r="E15" s="1">
        <v>68</v>
      </c>
      <c r="F15" s="1">
        <v>43</v>
      </c>
      <c r="G15" s="7">
        <v>0.35</v>
      </c>
      <c r="H15" s="1">
        <v>50</v>
      </c>
      <c r="I15" s="1" t="s">
        <v>38</v>
      </c>
      <c r="J15" s="1">
        <v>74</v>
      </c>
      <c r="K15" s="1">
        <f t="shared" si="3"/>
        <v>-6</v>
      </c>
      <c r="L15" s="1">
        <f t="shared" si="4"/>
        <v>68</v>
      </c>
      <c r="M15" s="1"/>
      <c r="N15" s="1">
        <v>0</v>
      </c>
      <c r="O15" s="1">
        <v>0</v>
      </c>
      <c r="P15" s="1">
        <v>92.700000000000017</v>
      </c>
      <c r="Q15" s="1"/>
      <c r="R15" s="1">
        <f>VLOOKUP(A15,[1]Sheet!$A:$Q,17,0)</f>
        <v>0</v>
      </c>
      <c r="S15" s="1">
        <f t="shared" si="5"/>
        <v>13.6</v>
      </c>
      <c r="T15" s="5">
        <f t="shared" si="6"/>
        <v>13.899999999999977</v>
      </c>
      <c r="U15" s="5"/>
      <c r="V15" s="1"/>
      <c r="W15" s="1">
        <f t="shared" si="7"/>
        <v>11</v>
      </c>
      <c r="X15" s="1">
        <f t="shared" si="8"/>
        <v>9.9779411764705905</v>
      </c>
      <c r="Y15" s="1">
        <v>13</v>
      </c>
      <c r="Z15" s="1">
        <v>9.1999999999999993</v>
      </c>
      <c r="AA15" s="1">
        <v>9.1999999999999993</v>
      </c>
      <c r="AB15" s="1">
        <v>8.1999999999999993</v>
      </c>
      <c r="AC15" s="1">
        <v>13.2</v>
      </c>
      <c r="AD15" s="1">
        <v>8.6</v>
      </c>
      <c r="AE15" s="1">
        <v>7</v>
      </c>
      <c r="AF15" s="1">
        <v>10.8</v>
      </c>
      <c r="AG15" s="1">
        <v>12.8</v>
      </c>
      <c r="AH15" s="1">
        <v>13.4</v>
      </c>
      <c r="AI15" s="1" t="s">
        <v>43</v>
      </c>
      <c r="AJ15" s="1">
        <f>G15*T15</f>
        <v>4.8649999999999913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9" t="s">
        <v>53</v>
      </c>
      <c r="B16" s="19" t="s">
        <v>37</v>
      </c>
      <c r="C16" s="19">
        <v>730.05</v>
      </c>
      <c r="D16" s="19">
        <v>3701.0680000000002</v>
      </c>
      <c r="E16" s="19">
        <v>1562.1679999999999</v>
      </c>
      <c r="F16" s="19">
        <v>2253.1559999999999</v>
      </c>
      <c r="G16" s="20">
        <v>1</v>
      </c>
      <c r="H16" s="19">
        <v>55</v>
      </c>
      <c r="I16" s="19" t="s">
        <v>38</v>
      </c>
      <c r="J16" s="19">
        <v>1759.1410000000001</v>
      </c>
      <c r="K16" s="19">
        <f t="shared" si="3"/>
        <v>-196.97300000000018</v>
      </c>
      <c r="L16" s="19">
        <f t="shared" si="4"/>
        <v>1387.1679999999999</v>
      </c>
      <c r="M16" s="19"/>
      <c r="N16" s="19">
        <v>175</v>
      </c>
      <c r="O16" s="19">
        <v>0</v>
      </c>
      <c r="P16" s="19">
        <v>528.35534000000121</v>
      </c>
      <c r="Q16" s="19">
        <v>600</v>
      </c>
      <c r="R16" s="19">
        <f>VLOOKUP(A16,[1]Sheet!$A:$Q,17,0)</f>
        <v>114</v>
      </c>
      <c r="S16" s="19">
        <f t="shared" si="5"/>
        <v>277.43359999999996</v>
      </c>
      <c r="T16" s="21"/>
      <c r="U16" s="21"/>
      <c r="V16" s="19"/>
      <c r="W16" s="19">
        <f t="shared" si="7"/>
        <v>12.188542916214912</v>
      </c>
      <c r="X16" s="19">
        <f t="shared" si="8"/>
        <v>12.188542916214912</v>
      </c>
      <c r="Y16" s="19">
        <v>273.96859999999998</v>
      </c>
      <c r="Z16" s="19">
        <v>270.7568</v>
      </c>
      <c r="AA16" s="19">
        <v>310.19060000000002</v>
      </c>
      <c r="AB16" s="19">
        <v>269.2808</v>
      </c>
      <c r="AC16" s="19">
        <v>226.36760000000001</v>
      </c>
      <c r="AD16" s="19">
        <v>257.30860000000001</v>
      </c>
      <c r="AE16" s="19">
        <v>239.6318</v>
      </c>
      <c r="AF16" s="19">
        <v>183.0086</v>
      </c>
      <c r="AG16" s="19">
        <v>189.28960000000001</v>
      </c>
      <c r="AH16" s="19">
        <v>240.2998</v>
      </c>
      <c r="AI16" s="19" t="s">
        <v>54</v>
      </c>
      <c r="AJ16" s="19">
        <f>G16*T16</f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2" t="s">
        <v>55</v>
      </c>
      <c r="B17" s="22" t="s">
        <v>37</v>
      </c>
      <c r="C17" s="22">
        <v>1790.4010000000001</v>
      </c>
      <c r="D17" s="22">
        <v>4404.6549999999997</v>
      </c>
      <c r="E17" s="22">
        <v>2508.0639999999999</v>
      </c>
      <c r="F17" s="22">
        <v>2029.3579999999999</v>
      </c>
      <c r="G17" s="23">
        <v>1</v>
      </c>
      <c r="H17" s="22">
        <v>50</v>
      </c>
      <c r="I17" s="22" t="s">
        <v>38</v>
      </c>
      <c r="J17" s="22">
        <v>3875.8620000000001</v>
      </c>
      <c r="K17" s="22">
        <f t="shared" si="3"/>
        <v>-1367.7980000000002</v>
      </c>
      <c r="L17" s="22">
        <f t="shared" si="4"/>
        <v>1600.0639999999999</v>
      </c>
      <c r="M17" s="22"/>
      <c r="N17" s="22">
        <v>158</v>
      </c>
      <c r="O17" s="22">
        <v>750</v>
      </c>
      <c r="P17" s="22">
        <v>203.66239999999971</v>
      </c>
      <c r="Q17" s="22">
        <v>200</v>
      </c>
      <c r="R17" s="22">
        <f>VLOOKUP(A17,[1]Sheet!$A:$Q,17,0)</f>
        <v>204</v>
      </c>
      <c r="S17" s="22">
        <f t="shared" si="5"/>
        <v>320.01279999999997</v>
      </c>
      <c r="T17" s="24">
        <f>8*S17-Q17-P17-F17</f>
        <v>127.08200000000011</v>
      </c>
      <c r="U17" s="24"/>
      <c r="V17" s="22"/>
      <c r="W17" s="22">
        <f t="shared" si="7"/>
        <v>8</v>
      </c>
      <c r="X17" s="22">
        <f t="shared" si="8"/>
        <v>7.6028846346146146</v>
      </c>
      <c r="Y17" s="22">
        <v>339.12880000000001</v>
      </c>
      <c r="Z17" s="22">
        <v>426.31760000000003</v>
      </c>
      <c r="AA17" s="22">
        <v>406.82639999999998</v>
      </c>
      <c r="AB17" s="22">
        <v>486.06279999999998</v>
      </c>
      <c r="AC17" s="22">
        <v>307.608</v>
      </c>
      <c r="AD17" s="22">
        <v>336.9486</v>
      </c>
      <c r="AE17" s="22">
        <v>506.21940000000001</v>
      </c>
      <c r="AF17" s="22">
        <v>258.78960000000001</v>
      </c>
      <c r="AG17" s="22">
        <v>295.37479999999999</v>
      </c>
      <c r="AH17" s="22">
        <v>259.1234</v>
      </c>
      <c r="AI17" s="22" t="s">
        <v>56</v>
      </c>
      <c r="AJ17" s="22">
        <f>G17*T17</f>
        <v>127.08200000000011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37</v>
      </c>
      <c r="C18" s="1">
        <v>0.33300000000000002</v>
      </c>
      <c r="D18" s="1">
        <v>392.71800000000002</v>
      </c>
      <c r="E18" s="1">
        <v>149.31899999999999</v>
      </c>
      <c r="F18" s="1">
        <v>228.10499999999999</v>
      </c>
      <c r="G18" s="7">
        <v>1</v>
      </c>
      <c r="H18" s="1">
        <v>60</v>
      </c>
      <c r="I18" s="1" t="s">
        <v>38</v>
      </c>
      <c r="J18" s="1">
        <v>154.22</v>
      </c>
      <c r="K18" s="1">
        <f t="shared" si="3"/>
        <v>-4.9010000000000105</v>
      </c>
      <c r="L18" s="1">
        <f t="shared" si="4"/>
        <v>149.31899999999999</v>
      </c>
      <c r="M18" s="1"/>
      <c r="N18" s="1">
        <v>0</v>
      </c>
      <c r="O18" s="1">
        <v>0</v>
      </c>
      <c r="P18" s="1">
        <v>85.587499999999949</v>
      </c>
      <c r="Q18" s="1"/>
      <c r="R18" s="1">
        <f>VLOOKUP(A18,[1]Sheet!$A:$Q,17,0)</f>
        <v>0</v>
      </c>
      <c r="S18" s="1">
        <f t="shared" si="5"/>
        <v>29.863799999999998</v>
      </c>
      <c r="T18" s="5">
        <f t="shared" si="6"/>
        <v>14.809300000000064</v>
      </c>
      <c r="U18" s="5"/>
      <c r="V18" s="1"/>
      <c r="W18" s="1">
        <f t="shared" si="7"/>
        <v>11.000000000000002</v>
      </c>
      <c r="X18" s="1">
        <f t="shared" si="8"/>
        <v>10.504105304750231</v>
      </c>
      <c r="Y18" s="1">
        <v>32.616599999999998</v>
      </c>
      <c r="Z18" s="1">
        <v>33.8748</v>
      </c>
      <c r="AA18" s="1">
        <v>32.2316</v>
      </c>
      <c r="AB18" s="1">
        <v>21.202400000000001</v>
      </c>
      <c r="AC18" s="1">
        <v>21.805199999999999</v>
      </c>
      <c r="AD18" s="1">
        <v>26.8888</v>
      </c>
      <c r="AE18" s="1">
        <v>23.0244</v>
      </c>
      <c r="AF18" s="1">
        <v>28.3368</v>
      </c>
      <c r="AG18" s="1">
        <v>33.311799999999998</v>
      </c>
      <c r="AH18" s="1">
        <v>28.842400000000001</v>
      </c>
      <c r="AI18" s="1"/>
      <c r="AJ18" s="1">
        <f>G18*T18</f>
        <v>14.809300000000064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9" t="s">
        <v>58</v>
      </c>
      <c r="B19" s="19" t="s">
        <v>37</v>
      </c>
      <c r="C19" s="19">
        <v>14.9</v>
      </c>
      <c r="D19" s="19">
        <v>3499.607</v>
      </c>
      <c r="E19" s="19">
        <v>1258.3810000000001</v>
      </c>
      <c r="F19" s="19">
        <v>1079.171</v>
      </c>
      <c r="G19" s="20">
        <v>1</v>
      </c>
      <c r="H19" s="19">
        <v>60</v>
      </c>
      <c r="I19" s="19" t="s">
        <v>38</v>
      </c>
      <c r="J19" s="19">
        <v>2424.248</v>
      </c>
      <c r="K19" s="19">
        <f t="shared" si="3"/>
        <v>-1165.867</v>
      </c>
      <c r="L19" s="19">
        <f t="shared" si="4"/>
        <v>139.38100000000009</v>
      </c>
      <c r="M19" s="19"/>
      <c r="N19" s="19">
        <v>119</v>
      </c>
      <c r="O19" s="19">
        <v>1000</v>
      </c>
      <c r="P19" s="19">
        <v>0</v>
      </c>
      <c r="Q19" s="19"/>
      <c r="R19" s="19">
        <f>VLOOKUP(A19,[1]Sheet!$A:$Q,17,0)</f>
        <v>99</v>
      </c>
      <c r="S19" s="19">
        <f t="shared" si="5"/>
        <v>27.876200000000019</v>
      </c>
      <c r="T19" s="21"/>
      <c r="U19" s="21"/>
      <c r="V19" s="19"/>
      <c r="W19" s="19">
        <f t="shared" si="7"/>
        <v>38.712988140420833</v>
      </c>
      <c r="X19" s="19">
        <f t="shared" si="8"/>
        <v>38.712988140420833</v>
      </c>
      <c r="Y19" s="19">
        <v>30.232800000000001</v>
      </c>
      <c r="Z19" s="19">
        <v>86.694600000000008</v>
      </c>
      <c r="AA19" s="19">
        <v>90.826800000000006</v>
      </c>
      <c r="AB19" s="19">
        <v>127.571</v>
      </c>
      <c r="AC19" s="19">
        <v>111.1422</v>
      </c>
      <c r="AD19" s="19">
        <v>75.854399999999984</v>
      </c>
      <c r="AE19" s="19">
        <v>193.30420000000001</v>
      </c>
      <c r="AF19" s="19">
        <v>109.4354</v>
      </c>
      <c r="AG19" s="19">
        <v>164.3776</v>
      </c>
      <c r="AH19" s="19">
        <v>40.188400000000001</v>
      </c>
      <c r="AI19" s="19" t="s">
        <v>54</v>
      </c>
      <c r="AJ19" s="19">
        <f>G19*T19</f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59</v>
      </c>
      <c r="B20" s="14" t="s">
        <v>37</v>
      </c>
      <c r="C20" s="14"/>
      <c r="D20" s="14"/>
      <c r="E20" s="14"/>
      <c r="F20" s="14"/>
      <c r="G20" s="15">
        <v>0</v>
      </c>
      <c r="H20" s="14">
        <v>60</v>
      </c>
      <c r="I20" s="14" t="s">
        <v>38</v>
      </c>
      <c r="J20" s="14"/>
      <c r="K20" s="14">
        <f t="shared" si="3"/>
        <v>0</v>
      </c>
      <c r="L20" s="14">
        <f t="shared" si="4"/>
        <v>0</v>
      </c>
      <c r="M20" s="14"/>
      <c r="N20" s="14">
        <v>0</v>
      </c>
      <c r="O20" s="14">
        <v>0</v>
      </c>
      <c r="P20" s="14">
        <v>0</v>
      </c>
      <c r="Q20" s="14"/>
      <c r="R20" s="14">
        <f>VLOOKUP(A20,[1]Sheet!$A:$Q,17,0)</f>
        <v>0</v>
      </c>
      <c r="S20" s="14">
        <f t="shared" si="5"/>
        <v>0</v>
      </c>
      <c r="T20" s="16"/>
      <c r="U20" s="16"/>
      <c r="V20" s="14"/>
      <c r="W20" s="14" t="e">
        <f t="shared" si="7"/>
        <v>#DIV/0!</v>
      </c>
      <c r="X20" s="14" t="e">
        <f t="shared" si="8"/>
        <v>#DIV/0!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 t="s">
        <v>60</v>
      </c>
      <c r="AJ20" s="14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9" t="s">
        <v>61</v>
      </c>
      <c r="B21" s="19" t="s">
        <v>37</v>
      </c>
      <c r="C21" s="19">
        <v>1981.5709999999999</v>
      </c>
      <c r="D21" s="19">
        <v>8315.9889999999996</v>
      </c>
      <c r="E21" s="19">
        <v>3222.0160000000001</v>
      </c>
      <c r="F21" s="19">
        <v>4938.7700000000004</v>
      </c>
      <c r="G21" s="20">
        <v>1</v>
      </c>
      <c r="H21" s="19">
        <v>60</v>
      </c>
      <c r="I21" s="19" t="s">
        <v>38</v>
      </c>
      <c r="J21" s="19">
        <v>3616.84</v>
      </c>
      <c r="K21" s="19">
        <f t="shared" si="3"/>
        <v>-394.82400000000007</v>
      </c>
      <c r="L21" s="19">
        <f t="shared" si="4"/>
        <v>2918.0160000000001</v>
      </c>
      <c r="M21" s="19"/>
      <c r="N21" s="19">
        <v>304</v>
      </c>
      <c r="O21" s="19">
        <v>0</v>
      </c>
      <c r="P21" s="19">
        <v>1167.8793799999989</v>
      </c>
      <c r="Q21" s="19">
        <v>2000</v>
      </c>
      <c r="R21" s="19">
        <f>VLOOKUP(A21,[1]Sheet!$A:$Q,17,0)</f>
        <v>261</v>
      </c>
      <c r="S21" s="19">
        <f t="shared" si="5"/>
        <v>583.60320000000002</v>
      </c>
      <c r="T21" s="21"/>
      <c r="U21" s="21"/>
      <c r="V21" s="19"/>
      <c r="W21" s="19">
        <f t="shared" si="7"/>
        <v>13.890686994176864</v>
      </c>
      <c r="X21" s="19">
        <f t="shared" si="8"/>
        <v>13.890686994176864</v>
      </c>
      <c r="Y21" s="19">
        <v>608.21260000000007</v>
      </c>
      <c r="Z21" s="19">
        <v>616.42139999999995</v>
      </c>
      <c r="AA21" s="19">
        <v>667.84879999999998</v>
      </c>
      <c r="AB21" s="19">
        <v>597.55899999999997</v>
      </c>
      <c r="AC21" s="19">
        <v>539.35579999999993</v>
      </c>
      <c r="AD21" s="19">
        <v>632.56000000000006</v>
      </c>
      <c r="AE21" s="19">
        <v>585.7826</v>
      </c>
      <c r="AF21" s="19">
        <v>445.495</v>
      </c>
      <c r="AG21" s="19">
        <v>478.09980000000002</v>
      </c>
      <c r="AH21" s="19">
        <v>531.83100000000002</v>
      </c>
      <c r="AI21" s="19" t="s">
        <v>62</v>
      </c>
      <c r="AJ21" s="19">
        <f>G21*T21</f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63</v>
      </c>
      <c r="B22" s="11" t="s">
        <v>37</v>
      </c>
      <c r="C22" s="11">
        <v>-10.012</v>
      </c>
      <c r="D22" s="11">
        <v>12.492000000000001</v>
      </c>
      <c r="E22" s="18">
        <v>2.48</v>
      </c>
      <c r="F22" s="11"/>
      <c r="G22" s="12">
        <v>0</v>
      </c>
      <c r="H22" s="11" t="e">
        <v>#N/A</v>
      </c>
      <c r="I22" s="11" t="s">
        <v>64</v>
      </c>
      <c r="J22" s="11">
        <v>2.5</v>
      </c>
      <c r="K22" s="11">
        <f t="shared" si="3"/>
        <v>-2.0000000000000018E-2</v>
      </c>
      <c r="L22" s="11">
        <f t="shared" si="4"/>
        <v>2.48</v>
      </c>
      <c r="M22" s="11"/>
      <c r="N22" s="11">
        <v>0</v>
      </c>
      <c r="O22" s="11">
        <v>0</v>
      </c>
      <c r="P22" s="11">
        <v>0</v>
      </c>
      <c r="Q22" s="11"/>
      <c r="R22" s="11">
        <f>VLOOKUP(A22,[1]Sheet!$A:$Q,17,0)</f>
        <v>0</v>
      </c>
      <c r="S22" s="11">
        <f t="shared" si="5"/>
        <v>0.496</v>
      </c>
      <c r="T22" s="13"/>
      <c r="U22" s="13"/>
      <c r="V22" s="11"/>
      <c r="W22" s="11">
        <f t="shared" si="7"/>
        <v>0</v>
      </c>
      <c r="X22" s="11">
        <f t="shared" si="8"/>
        <v>0</v>
      </c>
      <c r="Y22" s="11">
        <v>0</v>
      </c>
      <c r="Z22" s="11">
        <v>1.5025999999999999</v>
      </c>
      <c r="AA22" s="11">
        <v>2.0024000000000002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 t="s">
        <v>65</v>
      </c>
      <c r="AJ22" s="1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66</v>
      </c>
      <c r="B23" s="1" t="s">
        <v>37</v>
      </c>
      <c r="C23" s="1">
        <v>50.978999999999999</v>
      </c>
      <c r="D23" s="1">
        <v>1417.88</v>
      </c>
      <c r="E23" s="1">
        <v>596.03499999999997</v>
      </c>
      <c r="F23" s="1">
        <v>640.48599999999999</v>
      </c>
      <c r="G23" s="7">
        <v>1</v>
      </c>
      <c r="H23" s="1">
        <v>60</v>
      </c>
      <c r="I23" s="1" t="s">
        <v>38</v>
      </c>
      <c r="J23" s="1">
        <v>784.25</v>
      </c>
      <c r="K23" s="1">
        <f t="shared" si="3"/>
        <v>-188.21500000000003</v>
      </c>
      <c r="L23" s="1">
        <f t="shared" si="4"/>
        <v>505.03499999999997</v>
      </c>
      <c r="M23" s="1"/>
      <c r="N23" s="1">
        <v>91</v>
      </c>
      <c r="O23" s="1">
        <v>0</v>
      </c>
      <c r="P23" s="1">
        <v>275.06809999999979</v>
      </c>
      <c r="Q23" s="1"/>
      <c r="R23" s="1">
        <f>VLOOKUP(A23,[1]Sheet!$A:$Q,17,0)</f>
        <v>71</v>
      </c>
      <c r="S23" s="1">
        <f t="shared" si="5"/>
        <v>101.00699999999999</v>
      </c>
      <c r="T23" s="5">
        <f t="shared" ref="T23:T25" si="9">11*S23-Q23-P23-F23</f>
        <v>195.52290000000028</v>
      </c>
      <c r="U23" s="5"/>
      <c r="V23" s="1"/>
      <c r="W23" s="1">
        <f t="shared" si="7"/>
        <v>11.000000000000004</v>
      </c>
      <c r="X23" s="1">
        <f t="shared" si="8"/>
        <v>9.0642638629005905</v>
      </c>
      <c r="Y23" s="1">
        <v>95.676199999999994</v>
      </c>
      <c r="Z23" s="1">
        <v>89.529199999999989</v>
      </c>
      <c r="AA23" s="1">
        <v>113.5574</v>
      </c>
      <c r="AB23" s="1">
        <v>89.4208</v>
      </c>
      <c r="AC23" s="1">
        <v>66.097400000000007</v>
      </c>
      <c r="AD23" s="1">
        <v>90.872</v>
      </c>
      <c r="AE23" s="1">
        <v>82.068399999999997</v>
      </c>
      <c r="AF23" s="1">
        <v>102.3034</v>
      </c>
      <c r="AG23" s="1">
        <v>122.9838</v>
      </c>
      <c r="AH23" s="1">
        <v>110.8472</v>
      </c>
      <c r="AI23" s="1"/>
      <c r="AJ23" s="1">
        <f>G23*T23</f>
        <v>195.52290000000028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9" t="s">
        <v>67</v>
      </c>
      <c r="B24" s="19" t="s">
        <v>37</v>
      </c>
      <c r="C24" s="19">
        <v>11.701000000000001</v>
      </c>
      <c r="D24" s="19">
        <v>1901.807</v>
      </c>
      <c r="E24" s="19">
        <v>684.17899999999997</v>
      </c>
      <c r="F24" s="19">
        <v>970.30499999999995</v>
      </c>
      <c r="G24" s="20">
        <v>1</v>
      </c>
      <c r="H24" s="19">
        <v>60</v>
      </c>
      <c r="I24" s="19" t="s">
        <v>38</v>
      </c>
      <c r="J24" s="19">
        <v>877.99</v>
      </c>
      <c r="K24" s="19">
        <f t="shared" si="3"/>
        <v>-193.81100000000004</v>
      </c>
      <c r="L24" s="19">
        <f t="shared" si="4"/>
        <v>581.17899999999997</v>
      </c>
      <c r="M24" s="19"/>
      <c r="N24" s="19">
        <v>103</v>
      </c>
      <c r="O24" s="19">
        <v>0</v>
      </c>
      <c r="P24" s="19">
        <v>306.06891999999959</v>
      </c>
      <c r="Q24" s="19"/>
      <c r="R24" s="19">
        <f>VLOOKUP(A24,[1]Sheet!$A:$Q,17,0)</f>
        <v>76</v>
      </c>
      <c r="S24" s="19">
        <f t="shared" si="5"/>
        <v>116.2358</v>
      </c>
      <c r="T24" s="21">
        <f>12*S24-Q24-P24-F24</f>
        <v>118.45568000000037</v>
      </c>
      <c r="U24" s="21"/>
      <c r="V24" s="19"/>
      <c r="W24" s="19">
        <f t="shared" si="7"/>
        <v>12</v>
      </c>
      <c r="X24" s="19">
        <f t="shared" si="8"/>
        <v>10.98090192522441</v>
      </c>
      <c r="Y24" s="19">
        <v>113.04640000000001</v>
      </c>
      <c r="Z24" s="19">
        <v>121.14319999999999</v>
      </c>
      <c r="AA24" s="19">
        <v>147.0256</v>
      </c>
      <c r="AB24" s="19">
        <v>127.66540000000001</v>
      </c>
      <c r="AC24" s="19">
        <v>105.7912</v>
      </c>
      <c r="AD24" s="19">
        <v>118.1002</v>
      </c>
      <c r="AE24" s="19">
        <v>107.9344</v>
      </c>
      <c r="AF24" s="19">
        <v>138.72919999999999</v>
      </c>
      <c r="AG24" s="19">
        <v>160.41220000000001</v>
      </c>
      <c r="AH24" s="19">
        <v>157.11940000000001</v>
      </c>
      <c r="AI24" s="19" t="s">
        <v>54</v>
      </c>
      <c r="AJ24" s="19">
        <f>G24*T24</f>
        <v>118.45568000000037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2" t="s">
        <v>68</v>
      </c>
      <c r="B25" s="22" t="s">
        <v>37</v>
      </c>
      <c r="C25" s="22">
        <v>684.97299999999996</v>
      </c>
      <c r="D25" s="22">
        <v>2257.7130000000002</v>
      </c>
      <c r="E25" s="22">
        <v>1350.2339999999999</v>
      </c>
      <c r="F25" s="22">
        <v>1195.454</v>
      </c>
      <c r="G25" s="23">
        <v>1</v>
      </c>
      <c r="H25" s="22">
        <v>60</v>
      </c>
      <c r="I25" s="22" t="s">
        <v>38</v>
      </c>
      <c r="J25" s="22">
        <v>1602.9280000000001</v>
      </c>
      <c r="K25" s="22">
        <f t="shared" si="3"/>
        <v>-252.69400000000019</v>
      </c>
      <c r="L25" s="22">
        <f t="shared" si="4"/>
        <v>1145.2339999999999</v>
      </c>
      <c r="M25" s="22"/>
      <c r="N25" s="22">
        <v>205</v>
      </c>
      <c r="O25" s="22">
        <v>0</v>
      </c>
      <c r="P25" s="22">
        <v>489.73480000000018</v>
      </c>
      <c r="Q25" s="22"/>
      <c r="R25" s="22">
        <f>VLOOKUP(A25,[1]Sheet!$A:$Q,17,0)</f>
        <v>180</v>
      </c>
      <c r="S25" s="22">
        <f t="shared" si="5"/>
        <v>229.04679999999999</v>
      </c>
      <c r="T25" s="24">
        <f>8*S25-Q25-P25-F25</f>
        <v>147.18559999999979</v>
      </c>
      <c r="U25" s="24"/>
      <c r="V25" s="22"/>
      <c r="W25" s="22">
        <f t="shared" si="7"/>
        <v>8</v>
      </c>
      <c r="X25" s="22">
        <f t="shared" si="8"/>
        <v>7.3573994484969889</v>
      </c>
      <c r="Y25" s="22">
        <v>239.0916</v>
      </c>
      <c r="Z25" s="22">
        <v>261.97739999999999</v>
      </c>
      <c r="AA25" s="22">
        <v>263.37580000000003</v>
      </c>
      <c r="AB25" s="22">
        <v>235.35839999999999</v>
      </c>
      <c r="AC25" s="22">
        <v>237.07159999999999</v>
      </c>
      <c r="AD25" s="22">
        <v>295.91219999999998</v>
      </c>
      <c r="AE25" s="22">
        <v>275.24979999999999</v>
      </c>
      <c r="AF25" s="22">
        <v>174.0822</v>
      </c>
      <c r="AG25" s="22">
        <v>166.07679999999999</v>
      </c>
      <c r="AH25" s="22">
        <v>117.92919999999999</v>
      </c>
      <c r="AI25" s="22" t="s">
        <v>56</v>
      </c>
      <c r="AJ25" s="22">
        <f>G25*T25</f>
        <v>147.18559999999979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69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>
        <f t="shared" si="3"/>
        <v>0</v>
      </c>
      <c r="L26" s="14">
        <f t="shared" si="4"/>
        <v>0</v>
      </c>
      <c r="M26" s="14"/>
      <c r="N26" s="14">
        <v>0</v>
      </c>
      <c r="O26" s="14">
        <v>0</v>
      </c>
      <c r="P26" s="14">
        <v>0</v>
      </c>
      <c r="Q26" s="14"/>
      <c r="R26" s="14">
        <f>VLOOKUP(A26,[1]Sheet!$A:$Q,17,0)</f>
        <v>0</v>
      </c>
      <c r="S26" s="14">
        <f t="shared" si="5"/>
        <v>0</v>
      </c>
      <c r="T26" s="16"/>
      <c r="U26" s="16"/>
      <c r="V26" s="14"/>
      <c r="W26" s="14" t="e">
        <f t="shared" si="7"/>
        <v>#DIV/0!</v>
      </c>
      <c r="X26" s="14" t="e">
        <f t="shared" si="8"/>
        <v>#DIV/0!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 t="s">
        <v>60</v>
      </c>
      <c r="AJ26" s="14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70</v>
      </c>
      <c r="B27" s="14" t="s">
        <v>37</v>
      </c>
      <c r="C27" s="14"/>
      <c r="D27" s="14"/>
      <c r="E27" s="14"/>
      <c r="F27" s="14"/>
      <c r="G27" s="15">
        <v>0</v>
      </c>
      <c r="H27" s="14">
        <v>30</v>
      </c>
      <c r="I27" s="14" t="s">
        <v>38</v>
      </c>
      <c r="J27" s="14"/>
      <c r="K27" s="14">
        <f t="shared" si="3"/>
        <v>0</v>
      </c>
      <c r="L27" s="14">
        <f t="shared" si="4"/>
        <v>0</v>
      </c>
      <c r="M27" s="14"/>
      <c r="N27" s="14">
        <v>0</v>
      </c>
      <c r="O27" s="14">
        <v>0</v>
      </c>
      <c r="P27" s="14">
        <v>0</v>
      </c>
      <c r="Q27" s="14"/>
      <c r="R27" s="14">
        <f>VLOOKUP(A27,[1]Sheet!$A:$Q,17,0)</f>
        <v>0</v>
      </c>
      <c r="S27" s="14">
        <f t="shared" si="5"/>
        <v>0</v>
      </c>
      <c r="T27" s="16"/>
      <c r="U27" s="16"/>
      <c r="V27" s="14"/>
      <c r="W27" s="14" t="e">
        <f t="shared" si="7"/>
        <v>#DIV/0!</v>
      </c>
      <c r="X27" s="14" t="e">
        <f t="shared" si="8"/>
        <v>#DIV/0!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 t="s">
        <v>60</v>
      </c>
      <c r="AJ27" s="14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71</v>
      </c>
      <c r="B28" s="1" t="s">
        <v>37</v>
      </c>
      <c r="C28" s="1">
        <v>400.54500000000002</v>
      </c>
      <c r="D28" s="1">
        <v>2738.1770000000001</v>
      </c>
      <c r="E28" s="1">
        <v>1110.3040000000001</v>
      </c>
      <c r="F28" s="1">
        <v>1493.248</v>
      </c>
      <c r="G28" s="7">
        <v>1</v>
      </c>
      <c r="H28" s="1">
        <v>30</v>
      </c>
      <c r="I28" s="1" t="s">
        <v>38</v>
      </c>
      <c r="J28" s="1">
        <v>1543.982</v>
      </c>
      <c r="K28" s="1">
        <f t="shared" si="3"/>
        <v>-433.67799999999988</v>
      </c>
      <c r="L28" s="1">
        <f t="shared" si="4"/>
        <v>800.30400000000009</v>
      </c>
      <c r="M28" s="1"/>
      <c r="N28" s="1">
        <v>110</v>
      </c>
      <c r="O28" s="1">
        <v>200</v>
      </c>
      <c r="P28" s="1">
        <v>0</v>
      </c>
      <c r="Q28" s="1"/>
      <c r="R28" s="1">
        <f>VLOOKUP(A28,[1]Sheet!$A:$Q,17,0)</f>
        <v>99</v>
      </c>
      <c r="S28" s="1">
        <f t="shared" si="5"/>
        <v>160.06080000000003</v>
      </c>
      <c r="T28" s="5">
        <f>11*S28-Q28-P28-F28</f>
        <v>267.42080000000033</v>
      </c>
      <c r="U28" s="5"/>
      <c r="V28" s="1"/>
      <c r="W28" s="1">
        <f t="shared" si="7"/>
        <v>11</v>
      </c>
      <c r="X28" s="1">
        <f t="shared" si="8"/>
        <v>9.3292548831444044</v>
      </c>
      <c r="Y28" s="1">
        <v>145.3192</v>
      </c>
      <c r="Z28" s="1">
        <v>186.51240000000001</v>
      </c>
      <c r="AA28" s="1">
        <v>215.9402</v>
      </c>
      <c r="AB28" s="1">
        <v>184.38579999999999</v>
      </c>
      <c r="AC28" s="1">
        <v>107.52379999999999</v>
      </c>
      <c r="AD28" s="1">
        <v>161.87139999999999</v>
      </c>
      <c r="AE28" s="1">
        <v>188.67859999999999</v>
      </c>
      <c r="AF28" s="1">
        <v>139.1046</v>
      </c>
      <c r="AG28" s="1">
        <v>138.63059999999999</v>
      </c>
      <c r="AH28" s="1">
        <v>125.477</v>
      </c>
      <c r="AI28" s="1"/>
      <c r="AJ28" s="1">
        <f>G28*T28</f>
        <v>267.42080000000033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72</v>
      </c>
      <c r="B29" s="14" t="s">
        <v>37</v>
      </c>
      <c r="C29" s="14"/>
      <c r="D29" s="14"/>
      <c r="E29" s="14"/>
      <c r="F29" s="14"/>
      <c r="G29" s="15">
        <v>0</v>
      </c>
      <c r="H29" s="14">
        <v>45</v>
      </c>
      <c r="I29" s="14" t="s">
        <v>38</v>
      </c>
      <c r="J29" s="14"/>
      <c r="K29" s="14">
        <f t="shared" si="3"/>
        <v>0</v>
      </c>
      <c r="L29" s="14">
        <f t="shared" si="4"/>
        <v>0</v>
      </c>
      <c r="M29" s="14"/>
      <c r="N29" s="14">
        <v>0</v>
      </c>
      <c r="O29" s="14">
        <v>0</v>
      </c>
      <c r="P29" s="14">
        <v>0</v>
      </c>
      <c r="Q29" s="14"/>
      <c r="R29" s="14">
        <f>VLOOKUP(A29,[1]Sheet!$A:$Q,17,0)</f>
        <v>0</v>
      </c>
      <c r="S29" s="14">
        <f t="shared" si="5"/>
        <v>0</v>
      </c>
      <c r="T29" s="16"/>
      <c r="U29" s="16"/>
      <c r="V29" s="14"/>
      <c r="W29" s="14" t="e">
        <f t="shared" si="7"/>
        <v>#DIV/0!</v>
      </c>
      <c r="X29" s="14" t="e">
        <f t="shared" si="8"/>
        <v>#DIV/0!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 t="s">
        <v>60</v>
      </c>
      <c r="AJ29" s="14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73</v>
      </c>
      <c r="B30" s="14" t="s">
        <v>37</v>
      </c>
      <c r="C30" s="14"/>
      <c r="D30" s="14"/>
      <c r="E30" s="14"/>
      <c r="F30" s="14"/>
      <c r="G30" s="15">
        <v>0</v>
      </c>
      <c r="H30" s="14">
        <v>40</v>
      </c>
      <c r="I30" s="14" t="s">
        <v>38</v>
      </c>
      <c r="J30" s="14"/>
      <c r="K30" s="14">
        <f t="shared" si="3"/>
        <v>0</v>
      </c>
      <c r="L30" s="14">
        <f t="shared" si="4"/>
        <v>0</v>
      </c>
      <c r="M30" s="14"/>
      <c r="N30" s="14">
        <v>0</v>
      </c>
      <c r="O30" s="14">
        <v>0</v>
      </c>
      <c r="P30" s="14">
        <v>0</v>
      </c>
      <c r="Q30" s="14"/>
      <c r="R30" s="14">
        <f>VLOOKUP(A30,[1]Sheet!$A:$Q,17,0)</f>
        <v>0</v>
      </c>
      <c r="S30" s="14">
        <f t="shared" si="5"/>
        <v>0</v>
      </c>
      <c r="T30" s="16"/>
      <c r="U30" s="16"/>
      <c r="V30" s="14"/>
      <c r="W30" s="14" t="e">
        <f t="shared" si="7"/>
        <v>#DIV/0!</v>
      </c>
      <c r="X30" s="14" t="e">
        <f t="shared" si="8"/>
        <v>#DIV/0!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 t="s">
        <v>60</v>
      </c>
      <c r="AJ30" s="14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74</v>
      </c>
      <c r="B31" s="14" t="s">
        <v>37</v>
      </c>
      <c r="C31" s="14"/>
      <c r="D31" s="14"/>
      <c r="E31" s="14"/>
      <c r="F31" s="14"/>
      <c r="G31" s="15">
        <v>0</v>
      </c>
      <c r="H31" s="14">
        <v>30</v>
      </c>
      <c r="I31" s="14" t="s">
        <v>38</v>
      </c>
      <c r="J31" s="14"/>
      <c r="K31" s="14">
        <f t="shared" si="3"/>
        <v>0</v>
      </c>
      <c r="L31" s="14">
        <f t="shared" si="4"/>
        <v>0</v>
      </c>
      <c r="M31" s="14"/>
      <c r="N31" s="14">
        <v>0</v>
      </c>
      <c r="O31" s="14">
        <v>0</v>
      </c>
      <c r="P31" s="14">
        <v>0</v>
      </c>
      <c r="Q31" s="14"/>
      <c r="R31" s="14">
        <f>VLOOKUP(A31,[1]Sheet!$A:$Q,17,0)</f>
        <v>0</v>
      </c>
      <c r="S31" s="14">
        <f t="shared" si="5"/>
        <v>0</v>
      </c>
      <c r="T31" s="16"/>
      <c r="U31" s="16"/>
      <c r="V31" s="14"/>
      <c r="W31" s="14" t="e">
        <f t="shared" si="7"/>
        <v>#DIV/0!</v>
      </c>
      <c r="X31" s="14" t="e">
        <f t="shared" si="8"/>
        <v>#DIV/0!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 t="s">
        <v>60</v>
      </c>
      <c r="AJ31" s="14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4" t="s">
        <v>75</v>
      </c>
      <c r="B32" s="14" t="s">
        <v>37</v>
      </c>
      <c r="C32" s="14"/>
      <c r="D32" s="14"/>
      <c r="E32" s="14"/>
      <c r="F32" s="14"/>
      <c r="G32" s="15">
        <v>0</v>
      </c>
      <c r="H32" s="14">
        <v>50</v>
      </c>
      <c r="I32" s="14" t="s">
        <v>38</v>
      </c>
      <c r="J32" s="14"/>
      <c r="K32" s="14">
        <f t="shared" si="3"/>
        <v>0</v>
      </c>
      <c r="L32" s="14">
        <f t="shared" si="4"/>
        <v>0</v>
      </c>
      <c r="M32" s="14"/>
      <c r="N32" s="14">
        <v>0</v>
      </c>
      <c r="O32" s="14">
        <v>0</v>
      </c>
      <c r="P32" s="14">
        <v>0</v>
      </c>
      <c r="Q32" s="14"/>
      <c r="R32" s="14">
        <f>VLOOKUP(A32,[1]Sheet!$A:$Q,17,0)</f>
        <v>0</v>
      </c>
      <c r="S32" s="14">
        <f t="shared" si="5"/>
        <v>0</v>
      </c>
      <c r="T32" s="16"/>
      <c r="U32" s="16"/>
      <c r="V32" s="14"/>
      <c r="W32" s="14" t="e">
        <f t="shared" si="7"/>
        <v>#DIV/0!</v>
      </c>
      <c r="X32" s="14" t="e">
        <f t="shared" si="8"/>
        <v>#DIV/0!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 t="s">
        <v>60</v>
      </c>
      <c r="AJ32" s="14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37</v>
      </c>
      <c r="C33" s="1">
        <v>16.474</v>
      </c>
      <c r="D33" s="1">
        <v>7.3490000000000002</v>
      </c>
      <c r="E33" s="1"/>
      <c r="F33" s="1">
        <v>20.137</v>
      </c>
      <c r="G33" s="7">
        <v>1</v>
      </c>
      <c r="H33" s="1">
        <v>50</v>
      </c>
      <c r="I33" s="1" t="s">
        <v>38</v>
      </c>
      <c r="J33" s="1"/>
      <c r="K33" s="1">
        <f t="shared" si="3"/>
        <v>0</v>
      </c>
      <c r="L33" s="1">
        <f t="shared" si="4"/>
        <v>0</v>
      </c>
      <c r="M33" s="1"/>
      <c r="N33" s="1">
        <v>0</v>
      </c>
      <c r="O33" s="1">
        <v>0</v>
      </c>
      <c r="P33" s="1">
        <v>0</v>
      </c>
      <c r="Q33" s="1"/>
      <c r="R33" s="1">
        <f>VLOOKUP(A33,[1]Sheet!$A:$Q,17,0)</f>
        <v>0</v>
      </c>
      <c r="S33" s="1">
        <f t="shared" si="5"/>
        <v>0</v>
      </c>
      <c r="T33" s="5"/>
      <c r="U33" s="5"/>
      <c r="V33" s="1"/>
      <c r="W33" s="1" t="e">
        <f t="shared" si="7"/>
        <v>#DIV/0!</v>
      </c>
      <c r="X33" s="1" t="e">
        <f t="shared" si="8"/>
        <v>#DIV/0!</v>
      </c>
      <c r="Y33" s="1">
        <v>0.36759999999999998</v>
      </c>
      <c r="Z33" s="1">
        <v>0.10100000000000001</v>
      </c>
      <c r="AA33" s="1">
        <v>0.42680000000000001</v>
      </c>
      <c r="AB33" s="1">
        <v>1.7882</v>
      </c>
      <c r="AC33" s="1">
        <v>1.6424000000000001</v>
      </c>
      <c r="AD33" s="1">
        <v>0.1784</v>
      </c>
      <c r="AE33" s="1">
        <v>0.3654</v>
      </c>
      <c r="AF33" s="1">
        <v>-0.188</v>
      </c>
      <c r="AG33" s="1">
        <v>-0.188</v>
      </c>
      <c r="AH33" s="1">
        <v>1.8448</v>
      </c>
      <c r="AI33" s="26" t="s">
        <v>160</v>
      </c>
      <c r="AJ33" s="1">
        <f>G33*T33</f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2" t="s">
        <v>77</v>
      </c>
      <c r="B34" s="22" t="s">
        <v>42</v>
      </c>
      <c r="C34" s="22">
        <v>974</v>
      </c>
      <c r="D34" s="22">
        <v>2248</v>
      </c>
      <c r="E34" s="22">
        <v>1597</v>
      </c>
      <c r="F34" s="22">
        <v>1155</v>
      </c>
      <c r="G34" s="23">
        <v>0.4</v>
      </c>
      <c r="H34" s="22">
        <v>45</v>
      </c>
      <c r="I34" s="22" t="s">
        <v>38</v>
      </c>
      <c r="J34" s="22">
        <v>1956</v>
      </c>
      <c r="K34" s="22">
        <f t="shared" si="3"/>
        <v>-359</v>
      </c>
      <c r="L34" s="22">
        <f t="shared" si="4"/>
        <v>1370</v>
      </c>
      <c r="M34" s="22">
        <v>24</v>
      </c>
      <c r="N34" s="22">
        <v>107</v>
      </c>
      <c r="O34" s="22">
        <v>120</v>
      </c>
      <c r="P34" s="22">
        <v>238.59999999999991</v>
      </c>
      <c r="Q34" s="22">
        <v>500</v>
      </c>
      <c r="R34" s="22">
        <f>VLOOKUP(A34,[1]Sheet!$A:$Q,17,0)</f>
        <v>197</v>
      </c>
      <c r="S34" s="22">
        <f t="shared" si="5"/>
        <v>274</v>
      </c>
      <c r="T34" s="24">
        <f>8*S34-Q34-P34-F34</f>
        <v>298.40000000000009</v>
      </c>
      <c r="U34" s="24"/>
      <c r="V34" s="22"/>
      <c r="W34" s="22">
        <f t="shared" si="7"/>
        <v>8</v>
      </c>
      <c r="X34" s="22">
        <f t="shared" si="8"/>
        <v>6.910948905109489</v>
      </c>
      <c r="Y34" s="22">
        <v>278.2</v>
      </c>
      <c r="Z34" s="22">
        <v>313.2</v>
      </c>
      <c r="AA34" s="22">
        <v>305.60000000000002</v>
      </c>
      <c r="AB34" s="22">
        <v>281.39999999999998</v>
      </c>
      <c r="AC34" s="22">
        <v>267.39999999999998</v>
      </c>
      <c r="AD34" s="22">
        <v>309.39999999999998</v>
      </c>
      <c r="AE34" s="22">
        <v>276.39999999999998</v>
      </c>
      <c r="AF34" s="22">
        <v>154</v>
      </c>
      <c r="AG34" s="22">
        <v>169</v>
      </c>
      <c r="AH34" s="22">
        <v>179</v>
      </c>
      <c r="AI34" s="22" t="s">
        <v>46</v>
      </c>
      <c r="AJ34" s="22">
        <f>G34*T34</f>
        <v>119.36000000000004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42</v>
      </c>
      <c r="C35" s="1">
        <v>151</v>
      </c>
      <c r="D35" s="1">
        <v>2045</v>
      </c>
      <c r="E35" s="1">
        <v>377</v>
      </c>
      <c r="F35" s="1">
        <v>1840</v>
      </c>
      <c r="G35" s="7">
        <v>0.45</v>
      </c>
      <c r="H35" s="1">
        <v>50</v>
      </c>
      <c r="I35" s="1" t="s">
        <v>38</v>
      </c>
      <c r="J35" s="1">
        <v>380</v>
      </c>
      <c r="K35" s="1">
        <f t="shared" si="3"/>
        <v>-3</v>
      </c>
      <c r="L35" s="1">
        <f t="shared" si="4"/>
        <v>377</v>
      </c>
      <c r="M35" s="1"/>
      <c r="N35" s="1">
        <v>0</v>
      </c>
      <c r="O35" s="1">
        <v>0</v>
      </c>
      <c r="P35" s="1">
        <v>0</v>
      </c>
      <c r="Q35" s="1"/>
      <c r="R35" s="1">
        <f>VLOOKUP(A35,[1]Sheet!$A:$Q,17,0)</f>
        <v>0</v>
      </c>
      <c r="S35" s="1">
        <f t="shared" si="5"/>
        <v>75.400000000000006</v>
      </c>
      <c r="T35" s="5"/>
      <c r="U35" s="5"/>
      <c r="V35" s="1"/>
      <c r="W35" s="1">
        <f t="shared" si="7"/>
        <v>24.403183023872678</v>
      </c>
      <c r="X35" s="1">
        <f t="shared" si="8"/>
        <v>24.403183023872678</v>
      </c>
      <c r="Y35" s="1">
        <v>68.599999999999994</v>
      </c>
      <c r="Z35" s="1">
        <v>197.55779999999999</v>
      </c>
      <c r="AA35" s="1">
        <v>266.15780000000001</v>
      </c>
      <c r="AB35" s="1">
        <v>118.2</v>
      </c>
      <c r="AC35" s="1">
        <v>153.6</v>
      </c>
      <c r="AD35" s="1">
        <v>143</v>
      </c>
      <c r="AE35" s="1">
        <v>80.2</v>
      </c>
      <c r="AF35" s="1">
        <v>85</v>
      </c>
      <c r="AG35" s="1">
        <v>61</v>
      </c>
      <c r="AH35" s="1">
        <v>59.6</v>
      </c>
      <c r="AI35" s="1" t="s">
        <v>43</v>
      </c>
      <c r="AJ35" s="1">
        <f>G35*T35</f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2" t="s">
        <v>79</v>
      </c>
      <c r="B36" s="22" t="s">
        <v>42</v>
      </c>
      <c r="C36" s="22">
        <v>264</v>
      </c>
      <c r="D36" s="22">
        <v>2713</v>
      </c>
      <c r="E36" s="22">
        <v>1196</v>
      </c>
      <c r="F36" s="22">
        <v>1295</v>
      </c>
      <c r="G36" s="23">
        <v>0.4</v>
      </c>
      <c r="H36" s="22">
        <v>45</v>
      </c>
      <c r="I36" s="22" t="s">
        <v>38</v>
      </c>
      <c r="J36" s="22">
        <v>1505</v>
      </c>
      <c r="K36" s="22">
        <f t="shared" si="3"/>
        <v>-309</v>
      </c>
      <c r="L36" s="22">
        <f t="shared" si="4"/>
        <v>951</v>
      </c>
      <c r="M36" s="22">
        <v>24</v>
      </c>
      <c r="N36" s="22">
        <v>125</v>
      </c>
      <c r="O36" s="22">
        <v>120</v>
      </c>
      <c r="P36" s="22">
        <v>0</v>
      </c>
      <c r="Q36" s="22"/>
      <c r="R36" s="22">
        <f>VLOOKUP(A36,[1]Sheet!$A:$Q,17,0)</f>
        <v>166</v>
      </c>
      <c r="S36" s="22">
        <f t="shared" si="5"/>
        <v>190.2</v>
      </c>
      <c r="T36" s="24">
        <f>8*S36-Q36-P36-F36</f>
        <v>226.59999999999991</v>
      </c>
      <c r="U36" s="24"/>
      <c r="V36" s="22"/>
      <c r="W36" s="22">
        <f t="shared" si="7"/>
        <v>8</v>
      </c>
      <c r="X36" s="22">
        <f t="shared" si="8"/>
        <v>6.8086225026288121</v>
      </c>
      <c r="Y36" s="22">
        <v>183.6</v>
      </c>
      <c r="Z36" s="22">
        <v>238.4</v>
      </c>
      <c r="AA36" s="22">
        <v>247.2</v>
      </c>
      <c r="AB36" s="22">
        <v>191.90199999999999</v>
      </c>
      <c r="AC36" s="22">
        <v>149.30199999999999</v>
      </c>
      <c r="AD36" s="22">
        <v>248.6</v>
      </c>
      <c r="AE36" s="22">
        <v>251.6</v>
      </c>
      <c r="AF36" s="22">
        <v>132.6</v>
      </c>
      <c r="AG36" s="22">
        <v>144.19999999999999</v>
      </c>
      <c r="AH36" s="22">
        <v>111.8</v>
      </c>
      <c r="AI36" s="22" t="s">
        <v>56</v>
      </c>
      <c r="AJ36" s="22">
        <f>G36*T36</f>
        <v>90.639999999999972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37</v>
      </c>
      <c r="C37" s="1">
        <v>198.88900000000001</v>
      </c>
      <c r="D37" s="1">
        <v>904.87599999999998</v>
      </c>
      <c r="E37" s="1">
        <v>314.74400000000003</v>
      </c>
      <c r="F37" s="1">
        <v>685.59100000000001</v>
      </c>
      <c r="G37" s="7">
        <v>1</v>
      </c>
      <c r="H37" s="1">
        <v>45</v>
      </c>
      <c r="I37" s="1" t="s">
        <v>38</v>
      </c>
      <c r="J37" s="1">
        <v>384.49599999999998</v>
      </c>
      <c r="K37" s="1">
        <f t="shared" si="3"/>
        <v>-69.751999999999953</v>
      </c>
      <c r="L37" s="1">
        <f t="shared" si="4"/>
        <v>274.74400000000003</v>
      </c>
      <c r="M37" s="1"/>
      <c r="N37" s="1">
        <v>0</v>
      </c>
      <c r="O37" s="1">
        <v>40</v>
      </c>
      <c r="P37" s="1">
        <v>0</v>
      </c>
      <c r="Q37" s="1"/>
      <c r="R37" s="1">
        <f>VLOOKUP(A37,[1]Sheet!$A:$Q,17,0)</f>
        <v>0</v>
      </c>
      <c r="S37" s="1">
        <f t="shared" si="5"/>
        <v>54.948800000000006</v>
      </c>
      <c r="T37" s="5"/>
      <c r="U37" s="5"/>
      <c r="V37" s="1"/>
      <c r="W37" s="1">
        <f t="shared" si="7"/>
        <v>12.476905774102436</v>
      </c>
      <c r="X37" s="1">
        <f t="shared" si="8"/>
        <v>12.476905774102436</v>
      </c>
      <c r="Y37" s="1">
        <v>51.843000000000004</v>
      </c>
      <c r="Z37" s="1">
        <v>78.605800000000002</v>
      </c>
      <c r="AA37" s="1">
        <v>76.170599999999993</v>
      </c>
      <c r="AB37" s="1">
        <v>78.04740000000001</v>
      </c>
      <c r="AC37" s="1">
        <v>70.874400000000009</v>
      </c>
      <c r="AD37" s="1">
        <v>77.443799999999996</v>
      </c>
      <c r="AE37" s="1">
        <v>88.753399999999999</v>
      </c>
      <c r="AF37" s="1">
        <v>51.045800000000007</v>
      </c>
      <c r="AG37" s="1">
        <v>46.656399999999998</v>
      </c>
      <c r="AH37" s="1">
        <v>53.281799999999997</v>
      </c>
      <c r="AI37" s="1"/>
      <c r="AJ37" s="1">
        <f>G37*T37</f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81</v>
      </c>
      <c r="B38" s="14" t="s">
        <v>42</v>
      </c>
      <c r="C38" s="14"/>
      <c r="D38" s="14"/>
      <c r="E38" s="14"/>
      <c r="F38" s="14"/>
      <c r="G38" s="15">
        <v>0</v>
      </c>
      <c r="H38" s="14">
        <v>45</v>
      </c>
      <c r="I38" s="14" t="s">
        <v>38</v>
      </c>
      <c r="J38" s="14">
        <v>2</v>
      </c>
      <c r="K38" s="14">
        <f t="shared" ref="K38:K69" si="10">E38-J38</f>
        <v>-2</v>
      </c>
      <c r="L38" s="14">
        <f t="shared" si="4"/>
        <v>0</v>
      </c>
      <c r="M38" s="14"/>
      <c r="N38" s="14">
        <v>0</v>
      </c>
      <c r="O38" s="14">
        <v>0</v>
      </c>
      <c r="P38" s="14">
        <v>0</v>
      </c>
      <c r="Q38" s="14"/>
      <c r="R38" s="14">
        <f>VLOOKUP(A38,[1]Sheet!$A:$Q,17,0)</f>
        <v>0</v>
      </c>
      <c r="S38" s="14">
        <f t="shared" si="5"/>
        <v>0</v>
      </c>
      <c r="T38" s="16"/>
      <c r="U38" s="16"/>
      <c r="V38" s="14"/>
      <c r="W38" s="14" t="e">
        <f t="shared" si="7"/>
        <v>#DIV/0!</v>
      </c>
      <c r="X38" s="14" t="e">
        <f t="shared" si="8"/>
        <v>#DIV/0!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 t="s">
        <v>60</v>
      </c>
      <c r="AJ38" s="14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82</v>
      </c>
      <c r="B39" s="22" t="s">
        <v>42</v>
      </c>
      <c r="C39" s="22">
        <v>142</v>
      </c>
      <c r="D39" s="22">
        <v>826</v>
      </c>
      <c r="E39" s="22">
        <v>474</v>
      </c>
      <c r="F39" s="22">
        <v>307</v>
      </c>
      <c r="G39" s="23">
        <v>0.35</v>
      </c>
      <c r="H39" s="22">
        <v>40</v>
      </c>
      <c r="I39" s="22" t="s">
        <v>38</v>
      </c>
      <c r="J39" s="22">
        <v>616</v>
      </c>
      <c r="K39" s="22">
        <f t="shared" si="10"/>
        <v>-142</v>
      </c>
      <c r="L39" s="22">
        <f t="shared" si="4"/>
        <v>354</v>
      </c>
      <c r="M39" s="22"/>
      <c r="N39" s="22">
        <v>0</v>
      </c>
      <c r="O39" s="22">
        <v>120</v>
      </c>
      <c r="P39" s="22">
        <v>103.2</v>
      </c>
      <c r="Q39" s="22"/>
      <c r="R39" s="22">
        <f>VLOOKUP(A39,[1]Sheet!$A:$Q,17,0)</f>
        <v>0</v>
      </c>
      <c r="S39" s="22">
        <f t="shared" si="5"/>
        <v>70.8</v>
      </c>
      <c r="T39" s="24">
        <f>8*S39-Q39-P39-F39</f>
        <v>156.19999999999999</v>
      </c>
      <c r="U39" s="24"/>
      <c r="V39" s="22"/>
      <c r="W39" s="22">
        <f t="shared" si="7"/>
        <v>8</v>
      </c>
      <c r="X39" s="22">
        <f t="shared" si="8"/>
        <v>5.7937853107344637</v>
      </c>
      <c r="Y39" s="22">
        <v>66.400000000000006</v>
      </c>
      <c r="Z39" s="22">
        <v>70.8</v>
      </c>
      <c r="AA39" s="22">
        <v>79.599999999999994</v>
      </c>
      <c r="AB39" s="22">
        <v>87.8</v>
      </c>
      <c r="AC39" s="22">
        <v>64.356200000000001</v>
      </c>
      <c r="AD39" s="22">
        <v>72.156199999999998</v>
      </c>
      <c r="AE39" s="22">
        <v>90.8</v>
      </c>
      <c r="AF39" s="22">
        <v>68.599999999999994</v>
      </c>
      <c r="AG39" s="22">
        <v>53.6</v>
      </c>
      <c r="AH39" s="22">
        <v>3.6</v>
      </c>
      <c r="AI39" s="22" t="s">
        <v>56</v>
      </c>
      <c r="AJ39" s="22">
        <f>G39*T39</f>
        <v>54.669999999999995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37</v>
      </c>
      <c r="C40" s="1">
        <v>19.209</v>
      </c>
      <c r="D40" s="1">
        <v>44.149000000000001</v>
      </c>
      <c r="E40" s="1">
        <v>22.199000000000002</v>
      </c>
      <c r="F40" s="1">
        <v>37.591000000000001</v>
      </c>
      <c r="G40" s="7">
        <v>1</v>
      </c>
      <c r="H40" s="1">
        <v>40</v>
      </c>
      <c r="I40" s="1" t="s">
        <v>38</v>
      </c>
      <c r="J40" s="1">
        <v>25.2</v>
      </c>
      <c r="K40" s="1">
        <f t="shared" si="10"/>
        <v>-3.0009999999999977</v>
      </c>
      <c r="L40" s="1">
        <f t="shared" si="4"/>
        <v>22.199000000000002</v>
      </c>
      <c r="M40" s="1"/>
      <c r="N40" s="1">
        <v>0</v>
      </c>
      <c r="O40" s="1">
        <v>0</v>
      </c>
      <c r="P40" s="1">
        <v>0</v>
      </c>
      <c r="Q40" s="1"/>
      <c r="R40" s="1">
        <f>VLOOKUP(A40,[1]Sheet!$A:$Q,17,0)</f>
        <v>0</v>
      </c>
      <c r="S40" s="1">
        <f t="shared" si="5"/>
        <v>4.4398</v>
      </c>
      <c r="T40" s="5">
        <f t="shared" ref="T39:T47" si="11">11*S40-Q40-P40-F40</f>
        <v>11.2468</v>
      </c>
      <c r="U40" s="5"/>
      <c r="V40" s="1"/>
      <c r="W40" s="1">
        <f t="shared" si="7"/>
        <v>11</v>
      </c>
      <c r="X40" s="1">
        <f t="shared" si="8"/>
        <v>8.4668228298572004</v>
      </c>
      <c r="Y40" s="1">
        <v>4.2988</v>
      </c>
      <c r="Z40" s="1">
        <v>3.1671999999999998</v>
      </c>
      <c r="AA40" s="1">
        <v>4.1744000000000003</v>
      </c>
      <c r="AB40" s="1">
        <v>6.032</v>
      </c>
      <c r="AC40" s="1">
        <v>3.8774000000000002</v>
      </c>
      <c r="AD40" s="1">
        <v>3.4369999999999998</v>
      </c>
      <c r="AE40" s="1">
        <v>4.8746</v>
      </c>
      <c r="AF40" s="1">
        <v>4.0362</v>
      </c>
      <c r="AG40" s="1">
        <v>2.5950000000000002</v>
      </c>
      <c r="AH40" s="1">
        <v>-0.2356</v>
      </c>
      <c r="AI40" s="1"/>
      <c r="AJ40" s="1">
        <f>G40*T40</f>
        <v>11.2468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42</v>
      </c>
      <c r="C41" s="1">
        <v>96</v>
      </c>
      <c r="D41" s="1">
        <v>713</v>
      </c>
      <c r="E41" s="1">
        <v>411</v>
      </c>
      <c r="F41" s="1">
        <v>259</v>
      </c>
      <c r="G41" s="7">
        <v>0.4</v>
      </c>
      <c r="H41" s="1">
        <v>40</v>
      </c>
      <c r="I41" s="1" t="s">
        <v>38</v>
      </c>
      <c r="J41" s="1">
        <v>549</v>
      </c>
      <c r="K41" s="1">
        <f t="shared" si="10"/>
        <v>-138</v>
      </c>
      <c r="L41" s="1">
        <f t="shared" si="4"/>
        <v>282</v>
      </c>
      <c r="M41" s="1"/>
      <c r="N41" s="1">
        <v>129</v>
      </c>
      <c r="O41" s="1">
        <v>0</v>
      </c>
      <c r="P41" s="1">
        <v>277.48000000000008</v>
      </c>
      <c r="Q41" s="1"/>
      <c r="R41" s="1">
        <f>VLOOKUP(A41,[1]Sheet!$A:$Q,17,0)</f>
        <v>77</v>
      </c>
      <c r="S41" s="1">
        <f t="shared" si="5"/>
        <v>56.4</v>
      </c>
      <c r="T41" s="5">
        <f t="shared" si="11"/>
        <v>83.919999999999902</v>
      </c>
      <c r="U41" s="5"/>
      <c r="V41" s="1"/>
      <c r="W41" s="1">
        <f t="shared" si="7"/>
        <v>10.999999999999998</v>
      </c>
      <c r="X41" s="1">
        <f t="shared" si="8"/>
        <v>9.5120567375886527</v>
      </c>
      <c r="Y41" s="1">
        <v>57.6</v>
      </c>
      <c r="Z41" s="1">
        <v>42.8</v>
      </c>
      <c r="AA41" s="1">
        <v>41.2</v>
      </c>
      <c r="AB41" s="1">
        <v>57.6</v>
      </c>
      <c r="AC41" s="1">
        <v>46.8</v>
      </c>
      <c r="AD41" s="1">
        <v>56</v>
      </c>
      <c r="AE41" s="1">
        <v>48</v>
      </c>
      <c r="AF41" s="1">
        <v>47.4</v>
      </c>
      <c r="AG41" s="1">
        <v>49.8</v>
      </c>
      <c r="AH41" s="1">
        <v>58.6</v>
      </c>
      <c r="AI41" s="1"/>
      <c r="AJ41" s="1">
        <f>G41*T41</f>
        <v>33.567999999999962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42</v>
      </c>
      <c r="C42" s="1">
        <v>43</v>
      </c>
      <c r="D42" s="1">
        <v>1343</v>
      </c>
      <c r="E42" s="1">
        <v>529</v>
      </c>
      <c r="F42" s="1">
        <v>709</v>
      </c>
      <c r="G42" s="7">
        <v>0.4</v>
      </c>
      <c r="H42" s="1">
        <v>45</v>
      </c>
      <c r="I42" s="1" t="s">
        <v>38</v>
      </c>
      <c r="J42" s="1">
        <v>676</v>
      </c>
      <c r="K42" s="1">
        <f t="shared" si="10"/>
        <v>-147</v>
      </c>
      <c r="L42" s="1">
        <f t="shared" si="4"/>
        <v>393</v>
      </c>
      <c r="M42" s="1"/>
      <c r="N42" s="1">
        <v>136</v>
      </c>
      <c r="O42" s="1">
        <v>0</v>
      </c>
      <c r="P42" s="1">
        <v>0</v>
      </c>
      <c r="Q42" s="1"/>
      <c r="R42" s="1">
        <f>VLOOKUP(A42,[1]Sheet!$A:$Q,17,0)</f>
        <v>84</v>
      </c>
      <c r="S42" s="1">
        <f t="shared" si="5"/>
        <v>78.599999999999994</v>
      </c>
      <c r="T42" s="5">
        <f t="shared" si="11"/>
        <v>155.59999999999991</v>
      </c>
      <c r="U42" s="5"/>
      <c r="V42" s="1"/>
      <c r="W42" s="1">
        <f t="shared" si="7"/>
        <v>11</v>
      </c>
      <c r="X42" s="1">
        <f t="shared" si="8"/>
        <v>9.0203562340966936</v>
      </c>
      <c r="Y42" s="1">
        <v>75.599999999999994</v>
      </c>
      <c r="Z42" s="1">
        <v>94</v>
      </c>
      <c r="AA42" s="1">
        <v>96.2</v>
      </c>
      <c r="AB42" s="1">
        <v>82.6</v>
      </c>
      <c r="AC42" s="1">
        <v>73.599999999999994</v>
      </c>
      <c r="AD42" s="1">
        <v>84.6</v>
      </c>
      <c r="AE42" s="1">
        <v>71.8</v>
      </c>
      <c r="AF42" s="1">
        <v>72.400000000000006</v>
      </c>
      <c r="AG42" s="1">
        <v>78.599999999999994</v>
      </c>
      <c r="AH42" s="1">
        <v>92.8</v>
      </c>
      <c r="AI42" s="1" t="s">
        <v>43</v>
      </c>
      <c r="AJ42" s="1">
        <f>G42*T42</f>
        <v>62.239999999999966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37</v>
      </c>
      <c r="C43" s="1">
        <v>47.442</v>
      </c>
      <c r="D43" s="1">
        <v>62.134999999999998</v>
      </c>
      <c r="E43" s="1">
        <v>64.465000000000003</v>
      </c>
      <c r="F43" s="1">
        <v>27.841999999999999</v>
      </c>
      <c r="G43" s="7">
        <v>1</v>
      </c>
      <c r="H43" s="1">
        <v>40</v>
      </c>
      <c r="I43" s="1" t="s">
        <v>38</v>
      </c>
      <c r="J43" s="1">
        <v>76.373000000000005</v>
      </c>
      <c r="K43" s="1">
        <f t="shared" si="10"/>
        <v>-11.908000000000001</v>
      </c>
      <c r="L43" s="1">
        <f t="shared" si="4"/>
        <v>64.465000000000003</v>
      </c>
      <c r="M43" s="1"/>
      <c r="N43" s="1">
        <v>0</v>
      </c>
      <c r="O43" s="1">
        <v>0</v>
      </c>
      <c r="P43" s="1">
        <v>93.381439999999998</v>
      </c>
      <c r="Q43" s="1"/>
      <c r="R43" s="1">
        <f>VLOOKUP(A43,[1]Sheet!$A:$Q,17,0)</f>
        <v>0</v>
      </c>
      <c r="S43" s="1">
        <f t="shared" si="5"/>
        <v>12.893000000000001</v>
      </c>
      <c r="T43" s="5">
        <f t="shared" si="11"/>
        <v>20.599560000000011</v>
      </c>
      <c r="U43" s="5"/>
      <c r="V43" s="1"/>
      <c r="W43" s="1">
        <f t="shared" si="7"/>
        <v>11</v>
      </c>
      <c r="X43" s="1">
        <f t="shared" si="8"/>
        <v>9.4022678973086169</v>
      </c>
      <c r="Y43" s="1">
        <v>13.034800000000001</v>
      </c>
      <c r="Z43" s="1">
        <v>8.8361999999999998</v>
      </c>
      <c r="AA43" s="1">
        <v>10.139200000000001</v>
      </c>
      <c r="AB43" s="1">
        <v>11.1744</v>
      </c>
      <c r="AC43" s="1">
        <v>10.152799999999999</v>
      </c>
      <c r="AD43" s="1">
        <v>9.9833999999999996</v>
      </c>
      <c r="AE43" s="1">
        <v>10.1488</v>
      </c>
      <c r="AF43" s="1">
        <v>12.422599999999999</v>
      </c>
      <c r="AG43" s="1">
        <v>12.9688</v>
      </c>
      <c r="AH43" s="1">
        <v>16.801600000000001</v>
      </c>
      <c r="AI43" s="1"/>
      <c r="AJ43" s="1">
        <f>G43*T43</f>
        <v>20.599560000000011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2" t="s">
        <v>87</v>
      </c>
      <c r="B44" s="22" t="s">
        <v>42</v>
      </c>
      <c r="C44" s="22">
        <v>285</v>
      </c>
      <c r="D44" s="22">
        <v>896</v>
      </c>
      <c r="E44" s="22">
        <v>630</v>
      </c>
      <c r="F44" s="22">
        <v>361</v>
      </c>
      <c r="G44" s="23">
        <v>0.35</v>
      </c>
      <c r="H44" s="22">
        <v>40</v>
      </c>
      <c r="I44" s="22" t="s">
        <v>38</v>
      </c>
      <c r="J44" s="22">
        <v>744</v>
      </c>
      <c r="K44" s="22">
        <f t="shared" si="10"/>
        <v>-114</v>
      </c>
      <c r="L44" s="22">
        <f t="shared" si="4"/>
        <v>540</v>
      </c>
      <c r="M44" s="22"/>
      <c r="N44" s="22">
        <v>0</v>
      </c>
      <c r="O44" s="22">
        <v>90</v>
      </c>
      <c r="P44" s="22">
        <v>276.60000000000002</v>
      </c>
      <c r="Q44" s="22"/>
      <c r="R44" s="22">
        <f>VLOOKUP(A44,[1]Sheet!$A:$Q,17,0)</f>
        <v>0</v>
      </c>
      <c r="S44" s="22">
        <f t="shared" si="5"/>
        <v>108</v>
      </c>
      <c r="T44" s="24">
        <f>8*S44-Q44-P44-F44</f>
        <v>226.39999999999998</v>
      </c>
      <c r="U44" s="24"/>
      <c r="V44" s="22"/>
      <c r="W44" s="22">
        <f t="shared" si="7"/>
        <v>8</v>
      </c>
      <c r="X44" s="22">
        <f t="shared" si="8"/>
        <v>5.9037037037037043</v>
      </c>
      <c r="Y44" s="22">
        <v>103.2</v>
      </c>
      <c r="Z44" s="22">
        <v>107.2</v>
      </c>
      <c r="AA44" s="22">
        <v>111.6</v>
      </c>
      <c r="AB44" s="22">
        <v>120</v>
      </c>
      <c r="AC44" s="22">
        <v>100.74420000000001</v>
      </c>
      <c r="AD44" s="22">
        <v>128.54419999999999</v>
      </c>
      <c r="AE44" s="22">
        <v>122</v>
      </c>
      <c r="AF44" s="22">
        <v>104.6</v>
      </c>
      <c r="AG44" s="22">
        <v>110</v>
      </c>
      <c r="AH44" s="22">
        <v>120.6</v>
      </c>
      <c r="AI44" s="22" t="s">
        <v>46</v>
      </c>
      <c r="AJ44" s="22">
        <f>G44*T44</f>
        <v>79.239999999999981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42</v>
      </c>
      <c r="C45" s="1">
        <v>178</v>
      </c>
      <c r="D45" s="1">
        <v>334</v>
      </c>
      <c r="E45" s="1">
        <v>350</v>
      </c>
      <c r="F45" s="1">
        <v>103</v>
      </c>
      <c r="G45" s="7">
        <v>0.4</v>
      </c>
      <c r="H45" s="1">
        <v>40</v>
      </c>
      <c r="I45" s="1" t="s">
        <v>38</v>
      </c>
      <c r="J45" s="1">
        <v>394</v>
      </c>
      <c r="K45" s="1">
        <f t="shared" si="10"/>
        <v>-44</v>
      </c>
      <c r="L45" s="1">
        <f t="shared" si="4"/>
        <v>350</v>
      </c>
      <c r="M45" s="1"/>
      <c r="N45" s="1">
        <v>0</v>
      </c>
      <c r="O45" s="1">
        <v>0</v>
      </c>
      <c r="P45" s="1">
        <v>485.6</v>
      </c>
      <c r="Q45" s="1"/>
      <c r="R45" s="1">
        <f>VLOOKUP(A45,[1]Sheet!$A:$Q,17,0)</f>
        <v>0</v>
      </c>
      <c r="S45" s="1">
        <f t="shared" si="5"/>
        <v>70</v>
      </c>
      <c r="T45" s="5">
        <f t="shared" si="11"/>
        <v>181.39999999999998</v>
      </c>
      <c r="U45" s="5"/>
      <c r="V45" s="1"/>
      <c r="W45" s="1">
        <f t="shared" si="7"/>
        <v>11</v>
      </c>
      <c r="X45" s="1">
        <f t="shared" si="8"/>
        <v>8.4085714285714293</v>
      </c>
      <c r="Y45" s="1">
        <v>72.400000000000006</v>
      </c>
      <c r="Z45" s="1">
        <v>29</v>
      </c>
      <c r="AA45" s="1">
        <v>19.2</v>
      </c>
      <c r="AB45" s="1">
        <v>56</v>
      </c>
      <c r="AC45" s="1">
        <v>57.8</v>
      </c>
      <c r="AD45" s="1">
        <v>3.2</v>
      </c>
      <c r="AE45" s="1">
        <v>1</v>
      </c>
      <c r="AF45" s="1">
        <v>2.8</v>
      </c>
      <c r="AG45" s="1">
        <v>8.1999999999999993</v>
      </c>
      <c r="AH45" s="1">
        <v>60.6</v>
      </c>
      <c r="AI45" s="1" t="s">
        <v>43</v>
      </c>
      <c r="AJ45" s="1">
        <f>G45*T45</f>
        <v>72.559999999999988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37</v>
      </c>
      <c r="C46" s="1">
        <v>153.43299999999999</v>
      </c>
      <c r="D46" s="1">
        <v>296.64800000000002</v>
      </c>
      <c r="E46" s="1">
        <v>170.46100000000001</v>
      </c>
      <c r="F46" s="1">
        <v>206.096</v>
      </c>
      <c r="G46" s="7">
        <v>1</v>
      </c>
      <c r="H46" s="1">
        <v>50</v>
      </c>
      <c r="I46" s="1" t="s">
        <v>38</v>
      </c>
      <c r="J46" s="1">
        <v>231.82</v>
      </c>
      <c r="K46" s="1">
        <f t="shared" si="10"/>
        <v>-61.35899999999998</v>
      </c>
      <c r="L46" s="1">
        <f t="shared" si="4"/>
        <v>150.46100000000001</v>
      </c>
      <c r="M46" s="1"/>
      <c r="N46" s="1">
        <v>0</v>
      </c>
      <c r="O46" s="1">
        <v>20</v>
      </c>
      <c r="P46" s="1">
        <v>62.662400000000098</v>
      </c>
      <c r="Q46" s="1"/>
      <c r="R46" s="1">
        <f>VLOOKUP(A46,[1]Sheet!$A:$Q,17,0)</f>
        <v>0</v>
      </c>
      <c r="S46" s="1">
        <f t="shared" si="5"/>
        <v>30.092200000000002</v>
      </c>
      <c r="T46" s="5">
        <f t="shared" si="11"/>
        <v>62.255799999999908</v>
      </c>
      <c r="U46" s="5"/>
      <c r="V46" s="1"/>
      <c r="W46" s="1">
        <f t="shared" si="7"/>
        <v>11</v>
      </c>
      <c r="X46" s="1">
        <f t="shared" si="8"/>
        <v>8.9311648865819073</v>
      </c>
      <c r="Y46" s="1">
        <v>28.0672</v>
      </c>
      <c r="Z46" s="1">
        <v>28.759399999999999</v>
      </c>
      <c r="AA46" s="1">
        <v>26.325199999999999</v>
      </c>
      <c r="AB46" s="1">
        <v>23.071000000000002</v>
      </c>
      <c r="AC46" s="1">
        <v>19.654</v>
      </c>
      <c r="AD46" s="1">
        <v>37.420200000000001</v>
      </c>
      <c r="AE46" s="1">
        <v>33.238399999999999</v>
      </c>
      <c r="AF46" s="1">
        <v>19.646000000000001</v>
      </c>
      <c r="AG46" s="1">
        <v>17.57</v>
      </c>
      <c r="AH46" s="1">
        <v>25.666399999999999</v>
      </c>
      <c r="AI46" s="1"/>
      <c r="AJ46" s="1">
        <f>G46*T46</f>
        <v>62.255799999999908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9" t="s">
        <v>90</v>
      </c>
      <c r="B47" s="19" t="s">
        <v>37</v>
      </c>
      <c r="C47" s="19">
        <v>118.355</v>
      </c>
      <c r="D47" s="19">
        <v>2229.5749999999998</v>
      </c>
      <c r="E47" s="19">
        <v>646.70699999999999</v>
      </c>
      <c r="F47" s="19">
        <v>1492.107</v>
      </c>
      <c r="G47" s="20">
        <v>1</v>
      </c>
      <c r="H47" s="19">
        <v>50</v>
      </c>
      <c r="I47" s="19" t="s">
        <v>38</v>
      </c>
      <c r="J47" s="19">
        <v>781.87400000000002</v>
      </c>
      <c r="K47" s="19">
        <f t="shared" si="10"/>
        <v>-135.16700000000003</v>
      </c>
      <c r="L47" s="19">
        <f t="shared" si="4"/>
        <v>646.70699999999999</v>
      </c>
      <c r="M47" s="19"/>
      <c r="N47" s="19">
        <v>0</v>
      </c>
      <c r="O47" s="19">
        <v>0</v>
      </c>
      <c r="P47" s="19">
        <v>0</v>
      </c>
      <c r="Q47" s="19"/>
      <c r="R47" s="19">
        <f>VLOOKUP(A47,[1]Sheet!$A:$Q,17,0)</f>
        <v>0</v>
      </c>
      <c r="S47" s="19">
        <f t="shared" si="5"/>
        <v>129.34139999999999</v>
      </c>
      <c r="T47" s="21">
        <f>12*S47-Q47-P47-F47</f>
        <v>59.989799999999832</v>
      </c>
      <c r="U47" s="21"/>
      <c r="V47" s="19"/>
      <c r="W47" s="19">
        <f t="shared" si="7"/>
        <v>12</v>
      </c>
      <c r="X47" s="19">
        <f t="shared" si="8"/>
        <v>11.536190268545107</v>
      </c>
      <c r="Y47" s="19">
        <v>123.6818</v>
      </c>
      <c r="Z47" s="19">
        <v>167.66900000000001</v>
      </c>
      <c r="AA47" s="19">
        <v>175.20400000000001</v>
      </c>
      <c r="AB47" s="19">
        <v>117.9188</v>
      </c>
      <c r="AC47" s="19">
        <v>104.6322</v>
      </c>
      <c r="AD47" s="19">
        <v>143.947</v>
      </c>
      <c r="AE47" s="19">
        <v>140.43039999999999</v>
      </c>
      <c r="AF47" s="19">
        <v>107.2296</v>
      </c>
      <c r="AG47" s="19">
        <v>108.3582</v>
      </c>
      <c r="AH47" s="19">
        <v>119.6906</v>
      </c>
      <c r="AI47" s="19" t="s">
        <v>54</v>
      </c>
      <c r="AJ47" s="19">
        <f>G47*T47</f>
        <v>59.989799999999832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91</v>
      </c>
      <c r="B48" s="14" t="s">
        <v>37</v>
      </c>
      <c r="C48" s="14"/>
      <c r="D48" s="14"/>
      <c r="E48" s="14"/>
      <c r="F48" s="14"/>
      <c r="G48" s="15">
        <v>0</v>
      </c>
      <c r="H48" s="14">
        <v>40</v>
      </c>
      <c r="I48" s="14" t="s">
        <v>38</v>
      </c>
      <c r="J48" s="14"/>
      <c r="K48" s="14">
        <f t="shared" si="10"/>
        <v>0</v>
      </c>
      <c r="L48" s="14">
        <f t="shared" si="4"/>
        <v>0</v>
      </c>
      <c r="M48" s="14"/>
      <c r="N48" s="14">
        <v>0</v>
      </c>
      <c r="O48" s="14">
        <v>0</v>
      </c>
      <c r="P48" s="14">
        <v>0</v>
      </c>
      <c r="Q48" s="14"/>
      <c r="R48" s="14">
        <f>VLOOKUP(A48,[1]Sheet!$A:$Q,17,0)</f>
        <v>0</v>
      </c>
      <c r="S48" s="14">
        <f t="shared" si="5"/>
        <v>0</v>
      </c>
      <c r="T48" s="16"/>
      <c r="U48" s="16"/>
      <c r="V48" s="14"/>
      <c r="W48" s="14" t="e">
        <f t="shared" si="7"/>
        <v>#DIV/0!</v>
      </c>
      <c r="X48" s="14" t="e">
        <f t="shared" si="8"/>
        <v>#DIV/0!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 t="s">
        <v>60</v>
      </c>
      <c r="AJ48" s="14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42</v>
      </c>
      <c r="C49" s="1">
        <v>51</v>
      </c>
      <c r="D49" s="1">
        <v>344</v>
      </c>
      <c r="E49" s="1">
        <v>133</v>
      </c>
      <c r="F49" s="1">
        <v>258</v>
      </c>
      <c r="G49" s="7">
        <v>0.45</v>
      </c>
      <c r="H49" s="1">
        <v>50</v>
      </c>
      <c r="I49" s="1" t="s">
        <v>38</v>
      </c>
      <c r="J49" s="1">
        <v>134</v>
      </c>
      <c r="K49" s="1">
        <f t="shared" si="10"/>
        <v>-1</v>
      </c>
      <c r="L49" s="1">
        <f t="shared" si="4"/>
        <v>133</v>
      </c>
      <c r="M49" s="1"/>
      <c r="N49" s="1">
        <v>0</v>
      </c>
      <c r="O49" s="1">
        <v>0</v>
      </c>
      <c r="P49" s="1">
        <v>0</v>
      </c>
      <c r="Q49" s="1"/>
      <c r="R49" s="1">
        <f>VLOOKUP(A49,[1]Sheet!$A:$Q,17,0)</f>
        <v>0</v>
      </c>
      <c r="S49" s="1">
        <f t="shared" si="5"/>
        <v>26.6</v>
      </c>
      <c r="T49" s="5">
        <f>11*S49-Q49-P49-F49</f>
        <v>34.600000000000023</v>
      </c>
      <c r="U49" s="5"/>
      <c r="V49" s="1"/>
      <c r="W49" s="1">
        <f t="shared" si="7"/>
        <v>11</v>
      </c>
      <c r="X49" s="1">
        <f t="shared" si="8"/>
        <v>9.6992481203007515</v>
      </c>
      <c r="Y49" s="1">
        <v>29.4</v>
      </c>
      <c r="Z49" s="1">
        <v>32.200000000000003</v>
      </c>
      <c r="AA49" s="1">
        <v>38.4</v>
      </c>
      <c r="AB49" s="1">
        <v>40.799999999999997</v>
      </c>
      <c r="AC49" s="1">
        <v>28.6</v>
      </c>
      <c r="AD49" s="1">
        <v>32.200000000000003</v>
      </c>
      <c r="AE49" s="1">
        <v>31.6</v>
      </c>
      <c r="AF49" s="1">
        <v>22.4</v>
      </c>
      <c r="AG49" s="1">
        <v>22.2</v>
      </c>
      <c r="AH49" s="1">
        <v>28</v>
      </c>
      <c r="AI49" s="1" t="s">
        <v>43</v>
      </c>
      <c r="AJ49" s="1">
        <f>G49*T49</f>
        <v>15.570000000000011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93</v>
      </c>
      <c r="B50" s="14" t="s">
        <v>37</v>
      </c>
      <c r="C50" s="14"/>
      <c r="D50" s="14"/>
      <c r="E50" s="14"/>
      <c r="F50" s="14"/>
      <c r="G50" s="15">
        <v>0</v>
      </c>
      <c r="H50" s="14">
        <v>40</v>
      </c>
      <c r="I50" s="14" t="s">
        <v>38</v>
      </c>
      <c r="J50" s="14"/>
      <c r="K50" s="14">
        <f t="shared" si="10"/>
        <v>0</v>
      </c>
      <c r="L50" s="14">
        <f t="shared" si="4"/>
        <v>0</v>
      </c>
      <c r="M50" s="14"/>
      <c r="N50" s="14">
        <v>0</v>
      </c>
      <c r="O50" s="14">
        <v>0</v>
      </c>
      <c r="P50" s="14">
        <v>0</v>
      </c>
      <c r="Q50" s="14"/>
      <c r="R50" s="14">
        <f>VLOOKUP(A50,[1]Sheet!$A:$Q,17,0)</f>
        <v>0</v>
      </c>
      <c r="S50" s="14">
        <f t="shared" si="5"/>
        <v>0</v>
      </c>
      <c r="T50" s="16"/>
      <c r="U50" s="16"/>
      <c r="V50" s="14"/>
      <c r="W50" s="14" t="e">
        <f t="shared" si="7"/>
        <v>#DIV/0!</v>
      </c>
      <c r="X50" s="14" t="e">
        <f t="shared" si="8"/>
        <v>#DIV/0!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 t="s">
        <v>94</v>
      </c>
      <c r="AJ50" s="14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42</v>
      </c>
      <c r="C51" s="1">
        <v>14</v>
      </c>
      <c r="D51" s="1">
        <v>240</v>
      </c>
      <c r="E51" s="1">
        <v>66</v>
      </c>
      <c r="F51" s="1">
        <v>180</v>
      </c>
      <c r="G51" s="7">
        <v>0.4</v>
      </c>
      <c r="H51" s="1">
        <v>40</v>
      </c>
      <c r="I51" s="1" t="s">
        <v>38</v>
      </c>
      <c r="J51" s="1">
        <v>72</v>
      </c>
      <c r="K51" s="1">
        <f t="shared" si="10"/>
        <v>-6</v>
      </c>
      <c r="L51" s="1">
        <f t="shared" si="4"/>
        <v>66</v>
      </c>
      <c r="M51" s="1"/>
      <c r="N51" s="1">
        <v>0</v>
      </c>
      <c r="O51" s="1">
        <v>0</v>
      </c>
      <c r="P51" s="1">
        <v>0</v>
      </c>
      <c r="Q51" s="1"/>
      <c r="R51" s="1">
        <f>VLOOKUP(A51,[1]Sheet!$A:$Q,17,0)</f>
        <v>0</v>
      </c>
      <c r="S51" s="1">
        <f t="shared" si="5"/>
        <v>13.2</v>
      </c>
      <c r="T51" s="5"/>
      <c r="U51" s="5"/>
      <c r="V51" s="1"/>
      <c r="W51" s="1">
        <f t="shared" si="7"/>
        <v>13.636363636363637</v>
      </c>
      <c r="X51" s="1">
        <f t="shared" si="8"/>
        <v>13.636363636363637</v>
      </c>
      <c r="Y51" s="1">
        <v>13.8</v>
      </c>
      <c r="Z51" s="1">
        <v>19.600000000000001</v>
      </c>
      <c r="AA51" s="1">
        <v>20</v>
      </c>
      <c r="AB51" s="1">
        <v>8</v>
      </c>
      <c r="AC51" s="1">
        <v>7.2</v>
      </c>
      <c r="AD51" s="1">
        <v>16</v>
      </c>
      <c r="AE51" s="1">
        <v>16</v>
      </c>
      <c r="AF51" s="1">
        <v>9.6</v>
      </c>
      <c r="AG51" s="1">
        <v>7.2</v>
      </c>
      <c r="AH51" s="1">
        <v>13.6</v>
      </c>
      <c r="AI51" s="1"/>
      <c r="AJ51" s="1">
        <f>G51*T51</f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42</v>
      </c>
      <c r="C52" s="1">
        <v>33</v>
      </c>
      <c r="D52" s="1">
        <v>149</v>
      </c>
      <c r="E52" s="1">
        <v>55</v>
      </c>
      <c r="F52" s="1">
        <v>122</v>
      </c>
      <c r="G52" s="7">
        <v>0.4</v>
      </c>
      <c r="H52" s="1">
        <v>40</v>
      </c>
      <c r="I52" s="1" t="s">
        <v>38</v>
      </c>
      <c r="J52" s="1">
        <v>56</v>
      </c>
      <c r="K52" s="1">
        <f t="shared" si="10"/>
        <v>-1</v>
      </c>
      <c r="L52" s="1">
        <f t="shared" si="4"/>
        <v>55</v>
      </c>
      <c r="M52" s="1"/>
      <c r="N52" s="1">
        <v>0</v>
      </c>
      <c r="O52" s="1">
        <v>0</v>
      </c>
      <c r="P52" s="1">
        <v>0</v>
      </c>
      <c r="Q52" s="1"/>
      <c r="R52" s="1">
        <f>VLOOKUP(A52,[1]Sheet!$A:$Q,17,0)</f>
        <v>0</v>
      </c>
      <c r="S52" s="1">
        <f t="shared" si="5"/>
        <v>11</v>
      </c>
      <c r="T52" s="5"/>
      <c r="U52" s="5"/>
      <c r="V52" s="1"/>
      <c r="W52" s="1">
        <f t="shared" si="7"/>
        <v>11.090909090909092</v>
      </c>
      <c r="X52" s="1">
        <f t="shared" si="8"/>
        <v>11.090909090909092</v>
      </c>
      <c r="Y52" s="1">
        <v>11.4</v>
      </c>
      <c r="Z52" s="1">
        <v>15.6</v>
      </c>
      <c r="AA52" s="1">
        <v>14.6</v>
      </c>
      <c r="AB52" s="1">
        <v>12</v>
      </c>
      <c r="AC52" s="1">
        <v>10.4</v>
      </c>
      <c r="AD52" s="1">
        <v>13.4</v>
      </c>
      <c r="AE52" s="1">
        <v>13.4</v>
      </c>
      <c r="AF52" s="1">
        <v>10.8</v>
      </c>
      <c r="AG52" s="1">
        <v>13.4</v>
      </c>
      <c r="AH52" s="1">
        <v>14.6</v>
      </c>
      <c r="AI52" s="1" t="s">
        <v>97</v>
      </c>
      <c r="AJ52" s="1">
        <f>G52*T52</f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37</v>
      </c>
      <c r="C53" s="1">
        <v>153.19499999999999</v>
      </c>
      <c r="D53" s="1">
        <v>290.46199999999999</v>
      </c>
      <c r="E53" s="1">
        <v>180.298</v>
      </c>
      <c r="F53" s="1">
        <v>173.20500000000001</v>
      </c>
      <c r="G53" s="7">
        <v>1</v>
      </c>
      <c r="H53" s="1">
        <v>50</v>
      </c>
      <c r="I53" s="1" t="s">
        <v>38</v>
      </c>
      <c r="J53" s="1">
        <v>270.92500000000001</v>
      </c>
      <c r="K53" s="1">
        <f t="shared" si="10"/>
        <v>-90.62700000000001</v>
      </c>
      <c r="L53" s="1">
        <f t="shared" si="4"/>
        <v>180.298</v>
      </c>
      <c r="M53" s="1"/>
      <c r="N53" s="1">
        <v>0</v>
      </c>
      <c r="O53" s="1">
        <v>0</v>
      </c>
      <c r="P53" s="1">
        <v>269.4111200000001</v>
      </c>
      <c r="Q53" s="1"/>
      <c r="R53" s="1">
        <f>VLOOKUP(A53,[1]Sheet!$A:$Q,17,0)</f>
        <v>0</v>
      </c>
      <c r="S53" s="1">
        <f t="shared" si="5"/>
        <v>36.059600000000003</v>
      </c>
      <c r="T53" s="5"/>
      <c r="U53" s="5"/>
      <c r="V53" s="1"/>
      <c r="W53" s="1">
        <f t="shared" si="7"/>
        <v>12.274570988030929</v>
      </c>
      <c r="X53" s="1">
        <f t="shared" si="8"/>
        <v>12.274570988030929</v>
      </c>
      <c r="Y53" s="1">
        <v>44.324399999999997</v>
      </c>
      <c r="Z53" s="1">
        <v>31.622199999999999</v>
      </c>
      <c r="AA53" s="1">
        <v>25.3264</v>
      </c>
      <c r="AB53" s="1">
        <v>32.288200000000003</v>
      </c>
      <c r="AC53" s="1">
        <v>35.819400000000002</v>
      </c>
      <c r="AD53" s="1">
        <v>40.6128</v>
      </c>
      <c r="AE53" s="1">
        <v>31.794599999999999</v>
      </c>
      <c r="AF53" s="1">
        <v>32.419199999999996</v>
      </c>
      <c r="AG53" s="1">
        <v>29.0474</v>
      </c>
      <c r="AH53" s="1">
        <v>22.492000000000001</v>
      </c>
      <c r="AI53" s="1"/>
      <c r="AJ53" s="1">
        <f>G53*T53</f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9" t="s">
        <v>99</v>
      </c>
      <c r="B54" s="19" t="s">
        <v>37</v>
      </c>
      <c r="C54" s="19">
        <v>145.47300000000001</v>
      </c>
      <c r="D54" s="19">
        <v>1267.4670000000001</v>
      </c>
      <c r="E54" s="19">
        <v>728.178</v>
      </c>
      <c r="F54" s="19">
        <v>571.65</v>
      </c>
      <c r="G54" s="20">
        <v>1</v>
      </c>
      <c r="H54" s="19">
        <v>50</v>
      </c>
      <c r="I54" s="19" t="s">
        <v>38</v>
      </c>
      <c r="J54" s="19">
        <v>800.78800000000001</v>
      </c>
      <c r="K54" s="19">
        <f t="shared" si="10"/>
        <v>-72.610000000000014</v>
      </c>
      <c r="L54" s="19">
        <f t="shared" si="4"/>
        <v>728.178</v>
      </c>
      <c r="M54" s="19"/>
      <c r="N54" s="19">
        <v>0</v>
      </c>
      <c r="O54" s="19">
        <v>0</v>
      </c>
      <c r="P54" s="19">
        <v>219.12685999999999</v>
      </c>
      <c r="Q54" s="19">
        <v>500</v>
      </c>
      <c r="R54" s="19">
        <f>VLOOKUP(A54,[1]Sheet!$A:$Q,17,0)</f>
        <v>0</v>
      </c>
      <c r="S54" s="19">
        <f t="shared" si="5"/>
        <v>145.63560000000001</v>
      </c>
      <c r="T54" s="21">
        <f>12*S54-Q54-P54-F54</f>
        <v>456.85034000000007</v>
      </c>
      <c r="U54" s="21"/>
      <c r="V54" s="19"/>
      <c r="W54" s="19">
        <f t="shared" si="7"/>
        <v>11.999999999999998</v>
      </c>
      <c r="X54" s="19">
        <f t="shared" si="8"/>
        <v>8.863058620282402</v>
      </c>
      <c r="Y54" s="19">
        <v>120.2748</v>
      </c>
      <c r="Z54" s="19">
        <v>101.80880000000001</v>
      </c>
      <c r="AA54" s="19">
        <v>123.90300000000001</v>
      </c>
      <c r="AB54" s="19">
        <v>103.9812</v>
      </c>
      <c r="AC54" s="19">
        <v>86.761200000000002</v>
      </c>
      <c r="AD54" s="19">
        <v>105.5664</v>
      </c>
      <c r="AE54" s="19">
        <v>130.06120000000001</v>
      </c>
      <c r="AF54" s="19">
        <v>79.388200000000012</v>
      </c>
      <c r="AG54" s="19">
        <v>81.614000000000004</v>
      </c>
      <c r="AH54" s="19">
        <v>79.397400000000005</v>
      </c>
      <c r="AI54" s="19" t="s">
        <v>54</v>
      </c>
      <c r="AJ54" s="19">
        <f>G54*T54</f>
        <v>456.85034000000007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37</v>
      </c>
      <c r="C55" s="1">
        <v>1.5009999999999999</v>
      </c>
      <c r="D55" s="1">
        <v>491.83100000000002</v>
      </c>
      <c r="E55" s="1">
        <v>159.904</v>
      </c>
      <c r="F55" s="1">
        <v>202.21100000000001</v>
      </c>
      <c r="G55" s="7">
        <v>1</v>
      </c>
      <c r="H55" s="1">
        <v>50</v>
      </c>
      <c r="I55" s="1" t="s">
        <v>38</v>
      </c>
      <c r="J55" s="1">
        <v>286.96699999999998</v>
      </c>
      <c r="K55" s="1">
        <f t="shared" si="10"/>
        <v>-127.06299999999999</v>
      </c>
      <c r="L55" s="1">
        <f t="shared" si="4"/>
        <v>79.903999999999996</v>
      </c>
      <c r="M55" s="1"/>
      <c r="N55" s="1">
        <v>0</v>
      </c>
      <c r="O55" s="1">
        <v>80</v>
      </c>
      <c r="P55" s="1">
        <v>0</v>
      </c>
      <c r="Q55" s="1"/>
      <c r="R55" s="1">
        <f>VLOOKUP(A55,[1]Sheet!$A:$Q,17,0)</f>
        <v>0</v>
      </c>
      <c r="S55" s="1">
        <f t="shared" si="5"/>
        <v>15.980799999999999</v>
      </c>
      <c r="T55" s="5"/>
      <c r="U55" s="5"/>
      <c r="V55" s="1"/>
      <c r="W55" s="1">
        <f t="shared" si="7"/>
        <v>12.653371545855029</v>
      </c>
      <c r="X55" s="1">
        <f t="shared" si="8"/>
        <v>12.653371545855029</v>
      </c>
      <c r="Y55" s="1">
        <v>15.172599999999999</v>
      </c>
      <c r="Z55" s="1">
        <v>19.634</v>
      </c>
      <c r="AA55" s="1">
        <v>23.827000000000002</v>
      </c>
      <c r="AB55" s="1">
        <v>25.471399999999999</v>
      </c>
      <c r="AC55" s="1">
        <v>10.016400000000001</v>
      </c>
      <c r="AD55" s="1">
        <v>16.555199999999999</v>
      </c>
      <c r="AE55" s="1">
        <v>13.826599999999999</v>
      </c>
      <c r="AF55" s="1">
        <v>4.1920000000000002</v>
      </c>
      <c r="AG55" s="1">
        <v>16.286799999999999</v>
      </c>
      <c r="AH55" s="1">
        <v>15.757</v>
      </c>
      <c r="AI55" s="1" t="s">
        <v>101</v>
      </c>
      <c r="AJ55" s="1">
        <f>G55*T55</f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42</v>
      </c>
      <c r="C56" s="1">
        <v>58</v>
      </c>
      <c r="D56" s="1">
        <v>455</v>
      </c>
      <c r="E56" s="1">
        <v>194</v>
      </c>
      <c r="F56" s="1">
        <v>255</v>
      </c>
      <c r="G56" s="7">
        <v>0.4</v>
      </c>
      <c r="H56" s="1">
        <v>50</v>
      </c>
      <c r="I56" s="1" t="s">
        <v>38</v>
      </c>
      <c r="J56" s="1">
        <v>254</v>
      </c>
      <c r="K56" s="1">
        <f t="shared" si="10"/>
        <v>-60</v>
      </c>
      <c r="L56" s="1">
        <f t="shared" si="4"/>
        <v>154</v>
      </c>
      <c r="M56" s="1">
        <v>30</v>
      </c>
      <c r="N56" s="1">
        <v>0</v>
      </c>
      <c r="O56" s="1">
        <v>40</v>
      </c>
      <c r="P56" s="1">
        <v>0</v>
      </c>
      <c r="Q56" s="1"/>
      <c r="R56" s="1">
        <f>VLOOKUP(A56,[1]Sheet!$A:$Q,17,0)</f>
        <v>0</v>
      </c>
      <c r="S56" s="1">
        <f t="shared" si="5"/>
        <v>30.8</v>
      </c>
      <c r="T56" s="5">
        <f t="shared" ref="T51:T63" si="12">11*S56-Q56-P56-F56</f>
        <v>83.800000000000011</v>
      </c>
      <c r="U56" s="5"/>
      <c r="V56" s="1"/>
      <c r="W56" s="1">
        <f t="shared" si="7"/>
        <v>11</v>
      </c>
      <c r="X56" s="1">
        <f t="shared" si="8"/>
        <v>8.279220779220779</v>
      </c>
      <c r="Y56" s="1">
        <v>26.4</v>
      </c>
      <c r="Z56" s="1">
        <v>33.200000000000003</v>
      </c>
      <c r="AA56" s="1">
        <v>38.4</v>
      </c>
      <c r="AB56" s="1">
        <v>34.4</v>
      </c>
      <c r="AC56" s="1">
        <v>23.2</v>
      </c>
      <c r="AD56" s="1">
        <v>35</v>
      </c>
      <c r="AE56" s="1">
        <v>39.4</v>
      </c>
      <c r="AF56" s="1">
        <v>27.4</v>
      </c>
      <c r="AG56" s="1">
        <v>34.6</v>
      </c>
      <c r="AH56" s="1">
        <v>23.2</v>
      </c>
      <c r="AI56" s="1"/>
      <c r="AJ56" s="1">
        <f>G56*T56</f>
        <v>33.520000000000003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42</v>
      </c>
      <c r="C57" s="1">
        <v>756</v>
      </c>
      <c r="D57" s="1">
        <v>1341</v>
      </c>
      <c r="E57" s="1">
        <v>761</v>
      </c>
      <c r="F57" s="1">
        <v>1087</v>
      </c>
      <c r="G57" s="7">
        <v>0.4</v>
      </c>
      <c r="H57" s="1">
        <v>40</v>
      </c>
      <c r="I57" s="1" t="s">
        <v>38</v>
      </c>
      <c r="J57" s="1">
        <v>956</v>
      </c>
      <c r="K57" s="1">
        <f t="shared" si="10"/>
        <v>-195</v>
      </c>
      <c r="L57" s="1">
        <f t="shared" si="4"/>
        <v>641</v>
      </c>
      <c r="M57" s="1"/>
      <c r="N57" s="1">
        <v>0</v>
      </c>
      <c r="O57" s="1">
        <v>120</v>
      </c>
      <c r="P57" s="1">
        <v>71.280000000000427</v>
      </c>
      <c r="Q57" s="1"/>
      <c r="R57" s="1">
        <f>VLOOKUP(A57,[1]Sheet!$A:$Q,17,0)</f>
        <v>0</v>
      </c>
      <c r="S57" s="1">
        <f t="shared" si="5"/>
        <v>128.19999999999999</v>
      </c>
      <c r="T57" s="5">
        <f t="shared" si="12"/>
        <v>251.91999999999939</v>
      </c>
      <c r="U57" s="5"/>
      <c r="V57" s="1"/>
      <c r="W57" s="1">
        <f t="shared" si="7"/>
        <v>11</v>
      </c>
      <c r="X57" s="1">
        <f t="shared" si="8"/>
        <v>9.0349453978159175</v>
      </c>
      <c r="Y57" s="1">
        <v>126.6</v>
      </c>
      <c r="Z57" s="1">
        <v>153.4</v>
      </c>
      <c r="AA57" s="1">
        <v>168.6</v>
      </c>
      <c r="AB57" s="1">
        <v>161.19999999999999</v>
      </c>
      <c r="AC57" s="1">
        <v>119</v>
      </c>
      <c r="AD57" s="1">
        <v>146.6</v>
      </c>
      <c r="AE57" s="1">
        <v>150</v>
      </c>
      <c r="AF57" s="1">
        <v>145.19999999999999</v>
      </c>
      <c r="AG57" s="1">
        <v>138.6</v>
      </c>
      <c r="AH57" s="1">
        <v>86.8</v>
      </c>
      <c r="AI57" s="1"/>
      <c r="AJ57" s="1">
        <f>G57*T57</f>
        <v>100.76799999999976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42</v>
      </c>
      <c r="C58" s="1">
        <v>374</v>
      </c>
      <c r="D58" s="1">
        <v>1400</v>
      </c>
      <c r="E58" s="1">
        <v>619</v>
      </c>
      <c r="F58" s="1">
        <v>962</v>
      </c>
      <c r="G58" s="7">
        <v>0.4</v>
      </c>
      <c r="H58" s="1">
        <v>40</v>
      </c>
      <c r="I58" s="1" t="s">
        <v>38</v>
      </c>
      <c r="J58" s="1">
        <v>761</v>
      </c>
      <c r="K58" s="1">
        <f t="shared" si="10"/>
        <v>-142</v>
      </c>
      <c r="L58" s="1">
        <f t="shared" si="4"/>
        <v>499</v>
      </c>
      <c r="M58" s="1"/>
      <c r="N58" s="1">
        <v>0</v>
      </c>
      <c r="O58" s="1">
        <v>120</v>
      </c>
      <c r="P58" s="1">
        <v>0</v>
      </c>
      <c r="Q58" s="1"/>
      <c r="R58" s="1">
        <f>VLOOKUP(A58,[1]Sheet!$A:$Q,17,0)</f>
        <v>0</v>
      </c>
      <c r="S58" s="1">
        <f t="shared" si="5"/>
        <v>99.8</v>
      </c>
      <c r="T58" s="5">
        <f t="shared" si="12"/>
        <v>135.79999999999995</v>
      </c>
      <c r="U58" s="5"/>
      <c r="V58" s="1"/>
      <c r="W58" s="1">
        <f t="shared" si="7"/>
        <v>11</v>
      </c>
      <c r="X58" s="1">
        <f t="shared" si="8"/>
        <v>9.6392785571142294</v>
      </c>
      <c r="Y58" s="1">
        <v>105</v>
      </c>
      <c r="Z58" s="1">
        <v>127.8</v>
      </c>
      <c r="AA58" s="1">
        <v>132.19999999999999</v>
      </c>
      <c r="AB58" s="1">
        <v>137</v>
      </c>
      <c r="AC58" s="1">
        <v>100</v>
      </c>
      <c r="AD58" s="1">
        <v>110.6</v>
      </c>
      <c r="AE58" s="1">
        <v>116.4</v>
      </c>
      <c r="AF58" s="1">
        <v>109.2</v>
      </c>
      <c r="AG58" s="1">
        <v>99.4</v>
      </c>
      <c r="AH58" s="1">
        <v>64.2</v>
      </c>
      <c r="AI58" s="1"/>
      <c r="AJ58" s="1">
        <f>G58*T58</f>
        <v>54.319999999999986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37</v>
      </c>
      <c r="C59" s="1">
        <v>252.79400000000001</v>
      </c>
      <c r="D59" s="1">
        <v>445.78699999999998</v>
      </c>
      <c r="E59" s="1">
        <v>275.536</v>
      </c>
      <c r="F59" s="1">
        <v>257.495</v>
      </c>
      <c r="G59" s="7">
        <v>1</v>
      </c>
      <c r="H59" s="1">
        <v>40</v>
      </c>
      <c r="I59" s="1" t="s">
        <v>38</v>
      </c>
      <c r="J59" s="1">
        <v>400.61799999999999</v>
      </c>
      <c r="K59" s="1">
        <f t="shared" si="10"/>
        <v>-125.08199999999999</v>
      </c>
      <c r="L59" s="1">
        <f t="shared" si="4"/>
        <v>235.536</v>
      </c>
      <c r="M59" s="1"/>
      <c r="N59" s="1">
        <v>0</v>
      </c>
      <c r="O59" s="1">
        <v>40</v>
      </c>
      <c r="P59" s="1">
        <v>128.42202</v>
      </c>
      <c r="Q59" s="1"/>
      <c r="R59" s="1">
        <f>VLOOKUP(A59,[1]Sheet!$A:$Q,17,0)</f>
        <v>0</v>
      </c>
      <c r="S59" s="1">
        <f t="shared" si="5"/>
        <v>47.107199999999999</v>
      </c>
      <c r="T59" s="5">
        <f t="shared" si="12"/>
        <v>132.26218000000006</v>
      </c>
      <c r="U59" s="5"/>
      <c r="V59" s="1"/>
      <c r="W59" s="1">
        <f t="shared" si="7"/>
        <v>11.000000000000002</v>
      </c>
      <c r="X59" s="1">
        <f t="shared" si="8"/>
        <v>8.1923149752054893</v>
      </c>
      <c r="Y59" s="1">
        <v>43.979399999999998</v>
      </c>
      <c r="Z59" s="1">
        <v>39.788600000000002</v>
      </c>
      <c r="AA59" s="1">
        <v>37.2224</v>
      </c>
      <c r="AB59" s="1">
        <v>40.2712</v>
      </c>
      <c r="AC59" s="1">
        <v>34.601399999999998</v>
      </c>
      <c r="AD59" s="1">
        <v>56.5914</v>
      </c>
      <c r="AE59" s="1">
        <v>51.513599999999997</v>
      </c>
      <c r="AF59" s="1">
        <v>38.558199999999999</v>
      </c>
      <c r="AG59" s="1">
        <v>35.506599999999999</v>
      </c>
      <c r="AH59" s="1">
        <v>46.8294</v>
      </c>
      <c r="AI59" s="1"/>
      <c r="AJ59" s="1">
        <f>G59*T59</f>
        <v>132.26218000000006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37</v>
      </c>
      <c r="C60" s="1">
        <v>236.98599999999999</v>
      </c>
      <c r="D60" s="1">
        <v>234.57900000000001</v>
      </c>
      <c r="E60" s="1">
        <v>221.12700000000001</v>
      </c>
      <c r="F60" s="1">
        <v>119.944</v>
      </c>
      <c r="G60" s="7">
        <v>1</v>
      </c>
      <c r="H60" s="1">
        <v>40</v>
      </c>
      <c r="I60" s="1" t="s">
        <v>38</v>
      </c>
      <c r="J60" s="1">
        <v>333.61700000000002</v>
      </c>
      <c r="K60" s="1">
        <f t="shared" si="10"/>
        <v>-112.49000000000001</v>
      </c>
      <c r="L60" s="1">
        <f t="shared" si="4"/>
        <v>181.12700000000001</v>
      </c>
      <c r="M60" s="1"/>
      <c r="N60" s="1">
        <v>0</v>
      </c>
      <c r="O60" s="1">
        <v>40</v>
      </c>
      <c r="P60" s="1">
        <v>193.08608000000001</v>
      </c>
      <c r="Q60" s="1"/>
      <c r="R60" s="1">
        <f>VLOOKUP(A60,[1]Sheet!$A:$Q,17,0)</f>
        <v>0</v>
      </c>
      <c r="S60" s="1">
        <f t="shared" si="5"/>
        <v>36.2254</v>
      </c>
      <c r="T60" s="5">
        <f t="shared" si="12"/>
        <v>85.449319999999986</v>
      </c>
      <c r="U60" s="5"/>
      <c r="V60" s="1"/>
      <c r="W60" s="1">
        <f t="shared" si="7"/>
        <v>11</v>
      </c>
      <c r="X60" s="1">
        <f t="shared" si="8"/>
        <v>8.641176632970236</v>
      </c>
      <c r="Y60" s="1">
        <v>33.7896</v>
      </c>
      <c r="Z60" s="1">
        <v>24.6</v>
      </c>
      <c r="AA60" s="1">
        <v>28.421600000000002</v>
      </c>
      <c r="AB60" s="1">
        <v>31.865400000000001</v>
      </c>
      <c r="AC60" s="1">
        <v>24.928000000000001</v>
      </c>
      <c r="AD60" s="1">
        <v>46.541999999999987</v>
      </c>
      <c r="AE60" s="1">
        <v>46.219399999999993</v>
      </c>
      <c r="AF60" s="1">
        <v>36.051200000000001</v>
      </c>
      <c r="AG60" s="1">
        <v>31.229199999999999</v>
      </c>
      <c r="AH60" s="1">
        <v>24.597200000000001</v>
      </c>
      <c r="AI60" s="1"/>
      <c r="AJ60" s="1">
        <f>G60*T60</f>
        <v>85.449319999999986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37</v>
      </c>
      <c r="C61" s="1">
        <v>237.072</v>
      </c>
      <c r="D61" s="1">
        <v>439.59100000000001</v>
      </c>
      <c r="E61" s="1">
        <v>275.40699999999998</v>
      </c>
      <c r="F61" s="1">
        <v>209.941</v>
      </c>
      <c r="G61" s="7">
        <v>1</v>
      </c>
      <c r="H61" s="1">
        <v>40</v>
      </c>
      <c r="I61" s="1" t="s">
        <v>38</v>
      </c>
      <c r="J61" s="1">
        <v>417.91699999999997</v>
      </c>
      <c r="K61" s="1">
        <f t="shared" si="10"/>
        <v>-142.51</v>
      </c>
      <c r="L61" s="1">
        <f t="shared" si="4"/>
        <v>235.40699999999998</v>
      </c>
      <c r="M61" s="1"/>
      <c r="N61" s="1">
        <v>0</v>
      </c>
      <c r="O61" s="1">
        <v>40</v>
      </c>
      <c r="P61" s="1">
        <v>224.41892000000001</v>
      </c>
      <c r="Q61" s="1"/>
      <c r="R61" s="1">
        <f>VLOOKUP(A61,[1]Sheet!$A:$Q,17,0)</f>
        <v>0</v>
      </c>
      <c r="S61" s="1">
        <f t="shared" si="5"/>
        <v>47.081399999999995</v>
      </c>
      <c r="T61" s="5">
        <f t="shared" si="12"/>
        <v>83.535479999999978</v>
      </c>
      <c r="U61" s="5"/>
      <c r="V61" s="1"/>
      <c r="W61" s="1">
        <f t="shared" si="7"/>
        <v>11.000000000000002</v>
      </c>
      <c r="X61" s="1">
        <f t="shared" si="8"/>
        <v>9.2257222597458881</v>
      </c>
      <c r="Y61" s="1">
        <v>46.383399999999988</v>
      </c>
      <c r="Z61" s="1">
        <v>37.1708</v>
      </c>
      <c r="AA61" s="1">
        <v>37.758600000000001</v>
      </c>
      <c r="AB61" s="1">
        <v>29.5138</v>
      </c>
      <c r="AC61" s="1">
        <v>31.466000000000001</v>
      </c>
      <c r="AD61" s="1">
        <v>51.862199999999987</v>
      </c>
      <c r="AE61" s="1">
        <v>40.560199999999988</v>
      </c>
      <c r="AF61" s="1">
        <v>36.925800000000002</v>
      </c>
      <c r="AG61" s="1">
        <v>31.857800000000001</v>
      </c>
      <c r="AH61" s="1">
        <v>29.901</v>
      </c>
      <c r="AI61" s="1"/>
      <c r="AJ61" s="1">
        <f>G61*T61</f>
        <v>83.535479999999978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37</v>
      </c>
      <c r="C62" s="1">
        <v>22.388000000000002</v>
      </c>
      <c r="D62" s="1">
        <v>158.95400000000001</v>
      </c>
      <c r="E62" s="1">
        <v>51.755000000000003</v>
      </c>
      <c r="F62" s="1">
        <v>125.895</v>
      </c>
      <c r="G62" s="7">
        <v>1</v>
      </c>
      <c r="H62" s="1">
        <v>30</v>
      </c>
      <c r="I62" s="1" t="s">
        <v>38</v>
      </c>
      <c r="J62" s="1">
        <v>60.3</v>
      </c>
      <c r="K62" s="1">
        <f t="shared" si="10"/>
        <v>-8.5449999999999946</v>
      </c>
      <c r="L62" s="1">
        <f t="shared" si="4"/>
        <v>51.755000000000003</v>
      </c>
      <c r="M62" s="1"/>
      <c r="N62" s="1">
        <v>0</v>
      </c>
      <c r="O62" s="1">
        <v>0</v>
      </c>
      <c r="P62" s="1">
        <v>0</v>
      </c>
      <c r="Q62" s="1"/>
      <c r="R62" s="1">
        <f>VLOOKUP(A62,[1]Sheet!$A:$Q,17,0)</f>
        <v>0</v>
      </c>
      <c r="S62" s="1">
        <f t="shared" si="5"/>
        <v>10.351000000000001</v>
      </c>
      <c r="T62" s="5"/>
      <c r="U62" s="5"/>
      <c r="V62" s="1"/>
      <c r="W62" s="1">
        <f t="shared" si="7"/>
        <v>12.162592986184908</v>
      </c>
      <c r="X62" s="1">
        <f t="shared" si="8"/>
        <v>12.162592986184908</v>
      </c>
      <c r="Y62" s="1">
        <v>9.0686</v>
      </c>
      <c r="Z62" s="1">
        <v>15.5664</v>
      </c>
      <c r="AA62" s="1">
        <v>15.4656</v>
      </c>
      <c r="AB62" s="1">
        <v>8.7365999999999993</v>
      </c>
      <c r="AC62" s="1">
        <v>10.5656</v>
      </c>
      <c r="AD62" s="1">
        <v>12.395799999999999</v>
      </c>
      <c r="AE62" s="1">
        <v>11.618</v>
      </c>
      <c r="AF62" s="1">
        <v>8.7332000000000001</v>
      </c>
      <c r="AG62" s="1">
        <v>8.5914000000000001</v>
      </c>
      <c r="AH62" s="1">
        <v>11.477600000000001</v>
      </c>
      <c r="AI62" s="1"/>
      <c r="AJ62" s="1">
        <f>G62*T62</f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109</v>
      </c>
      <c r="B63" s="1" t="s">
        <v>42</v>
      </c>
      <c r="C63" s="1">
        <v>8</v>
      </c>
      <c r="D63" s="1">
        <v>548</v>
      </c>
      <c r="E63" s="1">
        <v>138</v>
      </c>
      <c r="F63" s="1">
        <v>353</v>
      </c>
      <c r="G63" s="7">
        <v>0.6</v>
      </c>
      <c r="H63" s="1">
        <v>60</v>
      </c>
      <c r="I63" s="1" t="s">
        <v>38</v>
      </c>
      <c r="J63" s="1">
        <v>168</v>
      </c>
      <c r="K63" s="1">
        <f t="shared" si="10"/>
        <v>-30</v>
      </c>
      <c r="L63" s="1">
        <f t="shared" si="4"/>
        <v>138</v>
      </c>
      <c r="M63" s="1"/>
      <c r="N63" s="1">
        <v>0</v>
      </c>
      <c r="O63" s="1">
        <v>0</v>
      </c>
      <c r="P63" s="1">
        <v>0</v>
      </c>
      <c r="Q63" s="1"/>
      <c r="R63" s="1">
        <f>VLOOKUP(A63,[1]Sheet!$A:$Q,17,0)</f>
        <v>0</v>
      </c>
      <c r="S63" s="1">
        <f t="shared" si="5"/>
        <v>27.6</v>
      </c>
      <c r="T63" s="5"/>
      <c r="U63" s="5"/>
      <c r="V63" s="1"/>
      <c r="W63" s="1">
        <f t="shared" si="7"/>
        <v>12.789855072463768</v>
      </c>
      <c r="X63" s="1">
        <f t="shared" si="8"/>
        <v>12.789855072463768</v>
      </c>
      <c r="Y63" s="1">
        <v>31.2</v>
      </c>
      <c r="Z63" s="1">
        <v>41.6</v>
      </c>
      <c r="AA63" s="1">
        <v>26.6</v>
      </c>
      <c r="AB63" s="1">
        <v>19.600000000000001</v>
      </c>
      <c r="AC63" s="1">
        <v>37.6</v>
      </c>
      <c r="AD63" s="1">
        <v>28.4</v>
      </c>
      <c r="AE63" s="1">
        <v>24.6</v>
      </c>
      <c r="AF63" s="1">
        <v>25.4</v>
      </c>
      <c r="AG63" s="1">
        <v>8.4</v>
      </c>
      <c r="AH63" s="1">
        <v>50.4</v>
      </c>
      <c r="AI63" s="1" t="s">
        <v>43</v>
      </c>
      <c r="AJ63" s="1">
        <f>G63*T63</f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110</v>
      </c>
      <c r="B64" s="14" t="s">
        <v>42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>
        <f t="shared" si="10"/>
        <v>0</v>
      </c>
      <c r="L64" s="14">
        <f t="shared" si="4"/>
        <v>0</v>
      </c>
      <c r="M64" s="14"/>
      <c r="N64" s="14">
        <v>0</v>
      </c>
      <c r="O64" s="14">
        <v>0</v>
      </c>
      <c r="P64" s="14">
        <v>0</v>
      </c>
      <c r="Q64" s="14"/>
      <c r="R64" s="14">
        <f>VLOOKUP(A64,[1]Sheet!$A:$Q,17,0)</f>
        <v>0</v>
      </c>
      <c r="S64" s="14">
        <f t="shared" si="5"/>
        <v>0</v>
      </c>
      <c r="T64" s="16"/>
      <c r="U64" s="16"/>
      <c r="V64" s="14"/>
      <c r="W64" s="14" t="e">
        <f t="shared" si="7"/>
        <v>#DIV/0!</v>
      </c>
      <c r="X64" s="14" t="e">
        <f t="shared" si="8"/>
        <v>#DIV/0!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 t="s">
        <v>60</v>
      </c>
      <c r="AJ64" s="14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111</v>
      </c>
      <c r="B65" s="14" t="s">
        <v>42</v>
      </c>
      <c r="C65" s="14"/>
      <c r="D65" s="14"/>
      <c r="E65" s="14"/>
      <c r="F65" s="14"/>
      <c r="G65" s="15">
        <v>0</v>
      </c>
      <c r="H65" s="14">
        <v>50</v>
      </c>
      <c r="I65" s="14" t="s">
        <v>38</v>
      </c>
      <c r="J65" s="14"/>
      <c r="K65" s="14">
        <f t="shared" si="10"/>
        <v>0</v>
      </c>
      <c r="L65" s="14">
        <f t="shared" si="4"/>
        <v>0</v>
      </c>
      <c r="M65" s="14"/>
      <c r="N65" s="14">
        <v>0</v>
      </c>
      <c r="O65" s="14">
        <v>0</v>
      </c>
      <c r="P65" s="14">
        <v>0</v>
      </c>
      <c r="Q65" s="14"/>
      <c r="R65" s="14">
        <f>VLOOKUP(A65,[1]Sheet!$A:$Q,17,0)</f>
        <v>0</v>
      </c>
      <c r="S65" s="14">
        <f t="shared" si="5"/>
        <v>0</v>
      </c>
      <c r="T65" s="16"/>
      <c r="U65" s="16"/>
      <c r="V65" s="14"/>
      <c r="W65" s="14" t="e">
        <f t="shared" si="7"/>
        <v>#DIV/0!</v>
      </c>
      <c r="X65" s="14" t="e">
        <f t="shared" si="8"/>
        <v>#DIV/0!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 t="s">
        <v>60</v>
      </c>
      <c r="AJ65" s="14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112</v>
      </c>
      <c r="B66" s="14" t="s">
        <v>42</v>
      </c>
      <c r="C66" s="14"/>
      <c r="D66" s="14"/>
      <c r="E66" s="14"/>
      <c r="F66" s="14"/>
      <c r="G66" s="15">
        <v>0</v>
      </c>
      <c r="H66" s="14">
        <v>30</v>
      </c>
      <c r="I66" s="14" t="s">
        <v>38</v>
      </c>
      <c r="J66" s="14"/>
      <c r="K66" s="14">
        <f t="shared" si="10"/>
        <v>0</v>
      </c>
      <c r="L66" s="14">
        <f t="shared" si="4"/>
        <v>0</v>
      </c>
      <c r="M66" s="14"/>
      <c r="N66" s="14">
        <v>0</v>
      </c>
      <c r="O66" s="14">
        <v>0</v>
      </c>
      <c r="P66" s="14">
        <v>0</v>
      </c>
      <c r="Q66" s="14"/>
      <c r="R66" s="14">
        <f>VLOOKUP(A66,[1]Sheet!$A:$Q,17,0)</f>
        <v>0</v>
      </c>
      <c r="S66" s="14">
        <f t="shared" si="5"/>
        <v>0</v>
      </c>
      <c r="T66" s="16"/>
      <c r="U66" s="16"/>
      <c r="V66" s="14"/>
      <c r="W66" s="14" t="e">
        <f t="shared" si="7"/>
        <v>#DIV/0!</v>
      </c>
      <c r="X66" s="14" t="e">
        <f t="shared" si="8"/>
        <v>#DIV/0!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 t="s">
        <v>60</v>
      </c>
      <c r="AJ66" s="14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42</v>
      </c>
      <c r="C67" s="1">
        <v>-154</v>
      </c>
      <c r="D67" s="1">
        <v>1083</v>
      </c>
      <c r="E67" s="1">
        <v>256</v>
      </c>
      <c r="F67" s="1">
        <v>670</v>
      </c>
      <c r="G67" s="7">
        <v>0.6</v>
      </c>
      <c r="H67" s="1">
        <v>55</v>
      </c>
      <c r="I67" s="1" t="s">
        <v>38</v>
      </c>
      <c r="J67" s="1">
        <v>859</v>
      </c>
      <c r="K67" s="1">
        <f t="shared" si="10"/>
        <v>-603</v>
      </c>
      <c r="L67" s="1">
        <f t="shared" si="4"/>
        <v>256</v>
      </c>
      <c r="M67" s="1"/>
      <c r="N67" s="1">
        <v>0</v>
      </c>
      <c r="O67" s="1">
        <v>0</v>
      </c>
      <c r="P67" s="1">
        <v>0</v>
      </c>
      <c r="Q67" s="1"/>
      <c r="R67" s="1">
        <f>VLOOKUP(A67,[1]Sheet!$A:$Q,17,0)</f>
        <v>0</v>
      </c>
      <c r="S67" s="1">
        <f t="shared" si="5"/>
        <v>51.2</v>
      </c>
      <c r="T67" s="5"/>
      <c r="U67" s="5"/>
      <c r="V67" s="1"/>
      <c r="W67" s="1">
        <f t="shared" si="7"/>
        <v>13.0859375</v>
      </c>
      <c r="X67" s="1">
        <f t="shared" si="8"/>
        <v>13.0859375</v>
      </c>
      <c r="Y67" s="1">
        <v>48.4</v>
      </c>
      <c r="Z67" s="1">
        <v>74.400000000000006</v>
      </c>
      <c r="AA67" s="1">
        <v>42</v>
      </c>
      <c r="AB67" s="1">
        <v>17.8</v>
      </c>
      <c r="AC67" s="1">
        <v>25.4</v>
      </c>
      <c r="AD67" s="1">
        <v>12</v>
      </c>
      <c r="AE67" s="1">
        <v>6.8</v>
      </c>
      <c r="AF67" s="1">
        <v>14</v>
      </c>
      <c r="AG67" s="1">
        <v>11.8</v>
      </c>
      <c r="AH67" s="1">
        <v>15.8</v>
      </c>
      <c r="AI67" s="1" t="s">
        <v>43</v>
      </c>
      <c r="AJ67" s="1">
        <f>G67*T67</f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114</v>
      </c>
      <c r="B68" s="14" t="s">
        <v>42</v>
      </c>
      <c r="C68" s="14"/>
      <c r="D68" s="14"/>
      <c r="E68" s="14"/>
      <c r="F68" s="14"/>
      <c r="G68" s="15">
        <v>0</v>
      </c>
      <c r="H68" s="14">
        <v>40</v>
      </c>
      <c r="I68" s="14" t="s">
        <v>38</v>
      </c>
      <c r="J68" s="14"/>
      <c r="K68" s="14">
        <f t="shared" si="10"/>
        <v>0</v>
      </c>
      <c r="L68" s="14">
        <f t="shared" si="4"/>
        <v>0</v>
      </c>
      <c r="M68" s="14"/>
      <c r="N68" s="14">
        <v>0</v>
      </c>
      <c r="O68" s="14">
        <v>0</v>
      </c>
      <c r="P68" s="14">
        <v>0</v>
      </c>
      <c r="Q68" s="14"/>
      <c r="R68" s="14">
        <f>VLOOKUP(A68,[1]Sheet!$A:$Q,17,0)</f>
        <v>0</v>
      </c>
      <c r="S68" s="14">
        <f t="shared" si="5"/>
        <v>0</v>
      </c>
      <c r="T68" s="16"/>
      <c r="U68" s="16"/>
      <c r="V68" s="14"/>
      <c r="W68" s="14" t="e">
        <f t="shared" si="7"/>
        <v>#DIV/0!</v>
      </c>
      <c r="X68" s="14" t="e">
        <f t="shared" si="8"/>
        <v>#DIV/0!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 t="s">
        <v>60</v>
      </c>
      <c r="AJ68" s="14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42</v>
      </c>
      <c r="C69" s="1">
        <v>40</v>
      </c>
      <c r="D69" s="1">
        <v>42</v>
      </c>
      <c r="E69" s="1">
        <v>65</v>
      </c>
      <c r="F69" s="1">
        <v>16</v>
      </c>
      <c r="G69" s="7">
        <v>0.4</v>
      </c>
      <c r="H69" s="1">
        <v>50</v>
      </c>
      <c r="I69" s="1" t="s">
        <v>38</v>
      </c>
      <c r="J69" s="1">
        <v>65</v>
      </c>
      <c r="K69" s="1">
        <f t="shared" si="10"/>
        <v>0</v>
      </c>
      <c r="L69" s="1">
        <f t="shared" si="4"/>
        <v>65</v>
      </c>
      <c r="M69" s="1"/>
      <c r="N69" s="1">
        <v>0</v>
      </c>
      <c r="O69" s="1">
        <v>0</v>
      </c>
      <c r="P69" s="1">
        <v>91.600000000000009</v>
      </c>
      <c r="Q69" s="1"/>
      <c r="R69" s="1">
        <f>VLOOKUP(A69,[1]Sheet!$A:$Q,17,0)</f>
        <v>0</v>
      </c>
      <c r="S69" s="1">
        <f t="shared" si="5"/>
        <v>13</v>
      </c>
      <c r="T69" s="5">
        <f t="shared" ref="T69:T71" si="13">11*S69-Q69-P69-F69</f>
        <v>35.399999999999991</v>
      </c>
      <c r="U69" s="5"/>
      <c r="V69" s="1"/>
      <c r="W69" s="1">
        <f t="shared" si="7"/>
        <v>11</v>
      </c>
      <c r="X69" s="1">
        <f t="shared" si="8"/>
        <v>8.2769230769230777</v>
      </c>
      <c r="Y69" s="1">
        <v>12</v>
      </c>
      <c r="Z69" s="1">
        <v>7.6</v>
      </c>
      <c r="AA69" s="1">
        <v>8.6</v>
      </c>
      <c r="AB69" s="1">
        <v>9.4</v>
      </c>
      <c r="AC69" s="1">
        <v>9.1999999999999993</v>
      </c>
      <c r="AD69" s="1">
        <v>8.6</v>
      </c>
      <c r="AE69" s="1">
        <v>10.6</v>
      </c>
      <c r="AF69" s="1">
        <v>9.8000000000000007</v>
      </c>
      <c r="AG69" s="1">
        <v>6.4</v>
      </c>
      <c r="AH69" s="1">
        <v>10.199999999999999</v>
      </c>
      <c r="AI69" s="1" t="s">
        <v>43</v>
      </c>
      <c r="AJ69" s="1">
        <f>G69*T69</f>
        <v>14.159999999999997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42</v>
      </c>
      <c r="C70" s="1">
        <v>9</v>
      </c>
      <c r="D70" s="1">
        <v>2</v>
      </c>
      <c r="E70" s="1"/>
      <c r="F70" s="1">
        <v>8</v>
      </c>
      <c r="G70" s="7">
        <v>0.4</v>
      </c>
      <c r="H70" s="1">
        <v>55</v>
      </c>
      <c r="I70" s="1" t="s">
        <v>38</v>
      </c>
      <c r="J70" s="1">
        <v>2</v>
      </c>
      <c r="K70" s="1">
        <f t="shared" ref="K70:K97" si="14">E70-J70</f>
        <v>-2</v>
      </c>
      <c r="L70" s="1">
        <f t="shared" si="4"/>
        <v>0</v>
      </c>
      <c r="M70" s="1"/>
      <c r="N70" s="1">
        <v>0</v>
      </c>
      <c r="O70" s="1">
        <v>0</v>
      </c>
      <c r="P70" s="1">
        <v>0</v>
      </c>
      <c r="Q70" s="1"/>
      <c r="R70" s="1">
        <f>VLOOKUP(A70,[1]Sheet!$A:$Q,17,0)</f>
        <v>0</v>
      </c>
      <c r="S70" s="1">
        <f t="shared" si="5"/>
        <v>0</v>
      </c>
      <c r="T70" s="5"/>
      <c r="U70" s="5"/>
      <c r="V70" s="1"/>
      <c r="W70" s="1" t="e">
        <f t="shared" si="7"/>
        <v>#DIV/0!</v>
      </c>
      <c r="X70" s="1" t="e">
        <f t="shared" si="8"/>
        <v>#DIV/0!</v>
      </c>
      <c r="Y70" s="1">
        <v>0</v>
      </c>
      <c r="Z70" s="1">
        <v>0.4</v>
      </c>
      <c r="AA70" s="1">
        <v>0.4</v>
      </c>
      <c r="AB70" s="1">
        <v>0.6</v>
      </c>
      <c r="AC70" s="1">
        <v>0.6</v>
      </c>
      <c r="AD70" s="1">
        <v>0.2</v>
      </c>
      <c r="AE70" s="1">
        <v>0.4</v>
      </c>
      <c r="AF70" s="1">
        <v>1.2</v>
      </c>
      <c r="AG70" s="1">
        <v>1</v>
      </c>
      <c r="AH70" s="1">
        <v>-0.2</v>
      </c>
      <c r="AI70" s="27" t="s">
        <v>117</v>
      </c>
      <c r="AJ70" s="1">
        <f>G70*T70</f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118</v>
      </c>
      <c r="B71" s="1" t="s">
        <v>37</v>
      </c>
      <c r="C71" s="1">
        <v>13.007</v>
      </c>
      <c r="D71" s="1"/>
      <c r="E71" s="1">
        <v>5.7869999999999999</v>
      </c>
      <c r="F71" s="1">
        <v>8.6669999999999998</v>
      </c>
      <c r="G71" s="7">
        <v>1</v>
      </c>
      <c r="H71" s="1">
        <v>55</v>
      </c>
      <c r="I71" s="1" t="s">
        <v>38</v>
      </c>
      <c r="J71" s="1">
        <v>4.9000000000000004</v>
      </c>
      <c r="K71" s="1">
        <f t="shared" si="14"/>
        <v>0.88699999999999957</v>
      </c>
      <c r="L71" s="1">
        <f t="shared" ref="L71:L97" si="15">E71-N71-O71</f>
        <v>5.7869999999999999</v>
      </c>
      <c r="M71" s="1"/>
      <c r="N71" s="1">
        <v>0</v>
      </c>
      <c r="O71" s="1">
        <v>0</v>
      </c>
      <c r="P71" s="1">
        <v>4</v>
      </c>
      <c r="Q71" s="1"/>
      <c r="R71" s="1">
        <f>VLOOKUP(A71,[1]Sheet!$A:$Q,17,0)</f>
        <v>0</v>
      </c>
      <c r="S71" s="1">
        <f t="shared" ref="S71:S97" si="16">L71/5</f>
        <v>1.1574</v>
      </c>
      <c r="T71" s="5"/>
      <c r="U71" s="5"/>
      <c r="V71" s="1"/>
      <c r="W71" s="1">
        <f t="shared" ref="W71:W97" si="17">(F71+P71+Q71+T71)/S71</f>
        <v>10.94435804389148</v>
      </c>
      <c r="X71" s="1">
        <f t="shared" ref="X71:X97" si="18">(F71+P71+Q71)/S71</f>
        <v>10.94435804389148</v>
      </c>
      <c r="Y71" s="1">
        <v>1.1574</v>
      </c>
      <c r="Z71" s="1">
        <v>0.5756</v>
      </c>
      <c r="AA71" s="1">
        <v>0.28620000000000001</v>
      </c>
      <c r="AB71" s="1">
        <v>0.2858</v>
      </c>
      <c r="AC71" s="1">
        <v>0.2858</v>
      </c>
      <c r="AD71" s="1">
        <v>0.1288</v>
      </c>
      <c r="AE71" s="1">
        <v>0.1288</v>
      </c>
      <c r="AF71" s="1">
        <v>0.89939999999999998</v>
      </c>
      <c r="AG71" s="1">
        <v>0.89939999999999998</v>
      </c>
      <c r="AH71" s="1">
        <v>1.7365999999999999</v>
      </c>
      <c r="AI71" s="17" t="s">
        <v>119</v>
      </c>
      <c r="AJ71" s="1">
        <f>G71*T71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120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>
        <f t="shared" si="14"/>
        <v>0</v>
      </c>
      <c r="L72" s="14">
        <f t="shared" si="15"/>
        <v>0</v>
      </c>
      <c r="M72" s="14"/>
      <c r="N72" s="14">
        <v>0</v>
      </c>
      <c r="O72" s="14">
        <v>0</v>
      </c>
      <c r="P72" s="14">
        <v>0</v>
      </c>
      <c r="Q72" s="14"/>
      <c r="R72" s="14">
        <f>VLOOKUP(A72,[1]Sheet!$A:$Q,17,0)</f>
        <v>0</v>
      </c>
      <c r="S72" s="14">
        <f t="shared" si="16"/>
        <v>0</v>
      </c>
      <c r="T72" s="16"/>
      <c r="U72" s="16"/>
      <c r="V72" s="14"/>
      <c r="W72" s="14" t="e">
        <f t="shared" si="17"/>
        <v>#DIV/0!</v>
      </c>
      <c r="X72" s="14" t="e">
        <f t="shared" si="18"/>
        <v>#DIV/0!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 t="s">
        <v>121</v>
      </c>
      <c r="AJ72" s="14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42</v>
      </c>
      <c r="C73" s="1">
        <v>28</v>
      </c>
      <c r="D73" s="1">
        <v>1</v>
      </c>
      <c r="E73" s="1">
        <v>6</v>
      </c>
      <c r="F73" s="1">
        <v>19</v>
      </c>
      <c r="G73" s="7">
        <v>0.2</v>
      </c>
      <c r="H73" s="1">
        <v>35</v>
      </c>
      <c r="I73" s="1" t="s">
        <v>38</v>
      </c>
      <c r="J73" s="1">
        <v>7</v>
      </c>
      <c r="K73" s="1">
        <f t="shared" si="14"/>
        <v>-1</v>
      </c>
      <c r="L73" s="1">
        <f t="shared" si="15"/>
        <v>6</v>
      </c>
      <c r="M73" s="1"/>
      <c r="N73" s="1">
        <v>0</v>
      </c>
      <c r="O73" s="1">
        <v>0</v>
      </c>
      <c r="P73" s="1">
        <v>0</v>
      </c>
      <c r="Q73" s="1"/>
      <c r="R73" s="1">
        <f>VLOOKUP(A73,[1]Sheet!$A:$Q,17,0)</f>
        <v>0</v>
      </c>
      <c r="S73" s="1">
        <f t="shared" si="16"/>
        <v>1.2</v>
      </c>
      <c r="T73" s="5"/>
      <c r="U73" s="5"/>
      <c r="V73" s="1"/>
      <c r="W73" s="1">
        <f t="shared" si="17"/>
        <v>15.833333333333334</v>
      </c>
      <c r="X73" s="1">
        <f t="shared" si="18"/>
        <v>15.833333333333334</v>
      </c>
      <c r="Y73" s="1">
        <v>1</v>
      </c>
      <c r="Z73" s="1">
        <v>0.4</v>
      </c>
      <c r="AA73" s="1">
        <v>0.2</v>
      </c>
      <c r="AB73" s="1">
        <v>0.2</v>
      </c>
      <c r="AC73" s="1">
        <v>0.2</v>
      </c>
      <c r="AD73" s="1">
        <v>0.4</v>
      </c>
      <c r="AE73" s="1">
        <v>0.6</v>
      </c>
      <c r="AF73" s="1">
        <v>0.2</v>
      </c>
      <c r="AG73" s="1">
        <v>0</v>
      </c>
      <c r="AH73" s="1">
        <v>3.2</v>
      </c>
      <c r="AI73" s="26" t="s">
        <v>161</v>
      </c>
      <c r="AJ73" s="1">
        <f>G73*T73</f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9" t="s">
        <v>123</v>
      </c>
      <c r="B74" s="19" t="s">
        <v>37</v>
      </c>
      <c r="C74" s="19">
        <v>1645.069</v>
      </c>
      <c r="D74" s="19">
        <v>4909.7479999999996</v>
      </c>
      <c r="E74" s="19">
        <v>2503.2330000000002</v>
      </c>
      <c r="F74" s="19">
        <v>2830.663</v>
      </c>
      <c r="G74" s="20">
        <v>1</v>
      </c>
      <c r="H74" s="19">
        <v>60</v>
      </c>
      <c r="I74" s="19" t="s">
        <v>38</v>
      </c>
      <c r="J74" s="19">
        <v>3483.71</v>
      </c>
      <c r="K74" s="19">
        <f t="shared" si="14"/>
        <v>-980.47699999999986</v>
      </c>
      <c r="L74" s="19">
        <f t="shared" si="15"/>
        <v>1703.2330000000002</v>
      </c>
      <c r="M74" s="19"/>
      <c r="N74" s="19">
        <v>0</v>
      </c>
      <c r="O74" s="19">
        <v>800</v>
      </c>
      <c r="P74" s="19">
        <v>394.05371999999898</v>
      </c>
      <c r="Q74" s="19">
        <v>500</v>
      </c>
      <c r="R74" s="19">
        <f>VLOOKUP(A74,[1]Sheet!$A:$Q,17,0)</f>
        <v>0</v>
      </c>
      <c r="S74" s="19">
        <f t="shared" si="16"/>
        <v>340.64660000000003</v>
      </c>
      <c r="T74" s="21">
        <f t="shared" ref="T74:T76" si="19">12*S74-Q74-P74-F74</f>
        <v>363.04248000000143</v>
      </c>
      <c r="U74" s="21"/>
      <c r="V74" s="19"/>
      <c r="W74" s="19">
        <f t="shared" si="17"/>
        <v>12</v>
      </c>
      <c r="X74" s="19">
        <f t="shared" si="18"/>
        <v>10.93425479661326</v>
      </c>
      <c r="Y74" s="19">
        <v>330.88459999999998</v>
      </c>
      <c r="Z74" s="19">
        <v>353.96100000000013</v>
      </c>
      <c r="AA74" s="19">
        <v>397.2362</v>
      </c>
      <c r="AB74" s="19">
        <v>440.94539999999989</v>
      </c>
      <c r="AC74" s="19">
        <v>280.20119999999997</v>
      </c>
      <c r="AD74" s="19">
        <v>347.21660000000003</v>
      </c>
      <c r="AE74" s="19">
        <v>447.89600000000002</v>
      </c>
      <c r="AF74" s="19">
        <v>392.82920000000001</v>
      </c>
      <c r="AG74" s="19">
        <v>379.83879999999999</v>
      </c>
      <c r="AH74" s="19">
        <v>350.21220000000011</v>
      </c>
      <c r="AI74" s="19" t="s">
        <v>54</v>
      </c>
      <c r="AJ74" s="19">
        <f>G74*T74</f>
        <v>363.04248000000143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9" t="s">
        <v>124</v>
      </c>
      <c r="B75" s="19" t="s">
        <v>37</v>
      </c>
      <c r="C75" s="19">
        <v>1005.37</v>
      </c>
      <c r="D75" s="19">
        <v>2233.0970000000002</v>
      </c>
      <c r="E75" s="19">
        <v>1405.82</v>
      </c>
      <c r="F75" s="19">
        <v>1216.5740000000001</v>
      </c>
      <c r="G75" s="20">
        <v>1</v>
      </c>
      <c r="H75" s="19">
        <v>60</v>
      </c>
      <c r="I75" s="19" t="s">
        <v>38</v>
      </c>
      <c r="J75" s="19">
        <v>1968.5550000000001</v>
      </c>
      <c r="K75" s="19">
        <f t="shared" si="14"/>
        <v>-562.73500000000013</v>
      </c>
      <c r="L75" s="19">
        <f t="shared" si="15"/>
        <v>1105.82</v>
      </c>
      <c r="M75" s="19">
        <v>150.16499999999999</v>
      </c>
      <c r="N75" s="19">
        <v>0</v>
      </c>
      <c r="O75" s="19">
        <v>300</v>
      </c>
      <c r="P75" s="19">
        <v>301.0513599999997</v>
      </c>
      <c r="Q75" s="19"/>
      <c r="R75" s="19">
        <f>VLOOKUP(A75,[1]Sheet!$A:$Q,17,0)</f>
        <v>0</v>
      </c>
      <c r="S75" s="19">
        <f t="shared" si="16"/>
        <v>221.16399999999999</v>
      </c>
      <c r="T75" s="21">
        <f t="shared" si="19"/>
        <v>1136.3426400000003</v>
      </c>
      <c r="U75" s="21"/>
      <c r="V75" s="19"/>
      <c r="W75" s="19">
        <f t="shared" si="17"/>
        <v>12</v>
      </c>
      <c r="X75" s="19">
        <f t="shared" si="18"/>
        <v>6.861990920764681</v>
      </c>
      <c r="Y75" s="19">
        <v>155.34880000000001</v>
      </c>
      <c r="Z75" s="19">
        <v>169.43</v>
      </c>
      <c r="AA75" s="19">
        <v>224.53360000000001</v>
      </c>
      <c r="AB75" s="19">
        <v>323.01900000000001</v>
      </c>
      <c r="AC75" s="19">
        <v>126.71120000000001</v>
      </c>
      <c r="AD75" s="19">
        <v>160.303</v>
      </c>
      <c r="AE75" s="19">
        <v>235.29499999999999</v>
      </c>
      <c r="AF75" s="19">
        <v>184.2516</v>
      </c>
      <c r="AG75" s="19">
        <v>172.2998</v>
      </c>
      <c r="AH75" s="19">
        <v>149.52459999999999</v>
      </c>
      <c r="AI75" s="19" t="s">
        <v>54</v>
      </c>
      <c r="AJ75" s="19">
        <f>G75*T75</f>
        <v>1136.3426400000003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9" t="s">
        <v>125</v>
      </c>
      <c r="B76" s="19" t="s">
        <v>37</v>
      </c>
      <c r="C76" s="19">
        <v>2532.3040000000001</v>
      </c>
      <c r="D76" s="19">
        <v>3503.9830000000002</v>
      </c>
      <c r="E76" s="19">
        <v>1830.902</v>
      </c>
      <c r="F76" s="19">
        <v>3371.306</v>
      </c>
      <c r="G76" s="20">
        <v>1</v>
      </c>
      <c r="H76" s="19">
        <v>60</v>
      </c>
      <c r="I76" s="19" t="s">
        <v>38</v>
      </c>
      <c r="J76" s="19">
        <v>2195.6480000000001</v>
      </c>
      <c r="K76" s="19">
        <f t="shared" si="14"/>
        <v>-364.74600000000009</v>
      </c>
      <c r="L76" s="19">
        <f t="shared" si="15"/>
        <v>1830.902</v>
      </c>
      <c r="M76" s="19"/>
      <c r="N76" s="19">
        <v>0</v>
      </c>
      <c r="O76" s="19">
        <v>0</v>
      </c>
      <c r="P76" s="19">
        <v>881.68962000000056</v>
      </c>
      <c r="Q76" s="19">
        <v>1520</v>
      </c>
      <c r="R76" s="19">
        <f>VLOOKUP(A76,[1]Sheet!$A:$Q,17,0)</f>
        <v>0</v>
      </c>
      <c r="S76" s="19">
        <f t="shared" si="16"/>
        <v>366.18040000000002</v>
      </c>
      <c r="T76" s="21"/>
      <c r="U76" s="21"/>
      <c r="V76" s="19"/>
      <c r="W76" s="19">
        <f t="shared" si="17"/>
        <v>15.765441350765908</v>
      </c>
      <c r="X76" s="19">
        <f t="shared" si="18"/>
        <v>15.765441350765908</v>
      </c>
      <c r="Y76" s="19">
        <v>416.7996</v>
      </c>
      <c r="Z76" s="19">
        <v>356.87740000000002</v>
      </c>
      <c r="AA76" s="19">
        <v>378.21260000000001</v>
      </c>
      <c r="AB76" s="19">
        <v>588.05020000000002</v>
      </c>
      <c r="AC76" s="19">
        <v>234.9462</v>
      </c>
      <c r="AD76" s="19">
        <v>444.68040000000002</v>
      </c>
      <c r="AE76" s="19">
        <v>368.77699999999999</v>
      </c>
      <c r="AF76" s="19">
        <v>359.4932</v>
      </c>
      <c r="AG76" s="19">
        <v>391.85719999999998</v>
      </c>
      <c r="AH76" s="19">
        <v>325.07040000000001</v>
      </c>
      <c r="AI76" s="19" t="s">
        <v>126</v>
      </c>
      <c r="AJ76" s="19">
        <f>G76*T76</f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2" t="s">
        <v>127</v>
      </c>
      <c r="B77" s="22" t="s">
        <v>37</v>
      </c>
      <c r="C77" s="22">
        <v>2918.614</v>
      </c>
      <c r="D77" s="22">
        <v>4801.1440000000002</v>
      </c>
      <c r="E77" s="25">
        <f>3294.417+E22</f>
        <v>3296.8969999999999</v>
      </c>
      <c r="F77" s="22">
        <v>1830.6780000000001</v>
      </c>
      <c r="G77" s="23">
        <v>1</v>
      </c>
      <c r="H77" s="22">
        <v>60</v>
      </c>
      <c r="I77" s="22" t="s">
        <v>38</v>
      </c>
      <c r="J77" s="22">
        <v>4827.6099999999997</v>
      </c>
      <c r="K77" s="22">
        <f t="shared" si="14"/>
        <v>-1530.7129999999997</v>
      </c>
      <c r="L77" s="22">
        <f t="shared" si="15"/>
        <v>2386.8969999999999</v>
      </c>
      <c r="M77" s="22"/>
      <c r="N77" s="22">
        <v>160</v>
      </c>
      <c r="O77" s="22">
        <v>750</v>
      </c>
      <c r="P77" s="22">
        <v>528.94200000000001</v>
      </c>
      <c r="Q77" s="22">
        <v>900</v>
      </c>
      <c r="R77" s="22">
        <f>VLOOKUP(A77,[1]Sheet!$A:$Q,17,0)</f>
        <v>128</v>
      </c>
      <c r="S77" s="22">
        <f t="shared" si="16"/>
        <v>477.37939999999998</v>
      </c>
      <c r="T77" s="24">
        <f>8*S77-Q77-P77-F77</f>
        <v>559.41519999999969</v>
      </c>
      <c r="U77" s="24"/>
      <c r="V77" s="22"/>
      <c r="W77" s="22">
        <f t="shared" si="17"/>
        <v>7.9999999999999991</v>
      </c>
      <c r="X77" s="22">
        <f t="shared" si="18"/>
        <v>6.8281538750938982</v>
      </c>
      <c r="Y77" s="22">
        <v>500.42099999999999</v>
      </c>
      <c r="Z77" s="22">
        <v>529.08639999999991</v>
      </c>
      <c r="AA77" s="22">
        <v>506.88159999999999</v>
      </c>
      <c r="AB77" s="22">
        <v>538.31279999999992</v>
      </c>
      <c r="AC77" s="22">
        <v>396.21780000000001</v>
      </c>
      <c r="AD77" s="22">
        <v>596.00479999999993</v>
      </c>
      <c r="AE77" s="22">
        <v>684.41239999999993</v>
      </c>
      <c r="AF77" s="22">
        <v>378.24180000000001</v>
      </c>
      <c r="AG77" s="22">
        <v>434.95159999999998</v>
      </c>
      <c r="AH77" s="22">
        <v>275.80959999999999</v>
      </c>
      <c r="AI77" s="22" t="s">
        <v>128</v>
      </c>
      <c r="AJ77" s="22">
        <f>G77*T77</f>
        <v>559.41519999999969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129</v>
      </c>
      <c r="B78" s="1" t="s">
        <v>37</v>
      </c>
      <c r="C78" s="1">
        <v>35.445999999999998</v>
      </c>
      <c r="D78" s="1"/>
      <c r="E78" s="1">
        <v>8.1460000000000008</v>
      </c>
      <c r="F78" s="1">
        <v>27.3</v>
      </c>
      <c r="G78" s="7">
        <v>1</v>
      </c>
      <c r="H78" s="1">
        <v>55</v>
      </c>
      <c r="I78" s="1" t="s">
        <v>38</v>
      </c>
      <c r="J78" s="1">
        <v>7.8</v>
      </c>
      <c r="K78" s="1">
        <f t="shared" si="14"/>
        <v>0.34600000000000097</v>
      </c>
      <c r="L78" s="1">
        <f t="shared" si="15"/>
        <v>8.1460000000000008</v>
      </c>
      <c r="M78" s="1"/>
      <c r="N78" s="1">
        <v>0</v>
      </c>
      <c r="O78" s="1">
        <v>0</v>
      </c>
      <c r="P78" s="1">
        <v>0</v>
      </c>
      <c r="Q78" s="1"/>
      <c r="R78" s="1">
        <f>VLOOKUP(A78,[1]Sheet!$A:$Q,17,0)</f>
        <v>0</v>
      </c>
      <c r="S78" s="1">
        <f t="shared" si="16"/>
        <v>1.6292000000000002</v>
      </c>
      <c r="T78" s="5"/>
      <c r="U78" s="5"/>
      <c r="V78" s="1"/>
      <c r="W78" s="1">
        <f t="shared" si="17"/>
        <v>16.756690400196415</v>
      </c>
      <c r="X78" s="1">
        <f t="shared" si="18"/>
        <v>16.756690400196415</v>
      </c>
      <c r="Y78" s="1">
        <v>1.6292</v>
      </c>
      <c r="Z78" s="1">
        <v>0.26579999999999998</v>
      </c>
      <c r="AA78" s="1">
        <v>0.26579999999999998</v>
      </c>
      <c r="AB78" s="1">
        <v>0.53620000000000001</v>
      </c>
      <c r="AC78" s="1">
        <v>2.6798000000000002</v>
      </c>
      <c r="AD78" s="1">
        <v>2.9458000000000002</v>
      </c>
      <c r="AE78" s="1">
        <v>0.53339999999999999</v>
      </c>
      <c r="AF78" s="1">
        <v>1.0711999999999999</v>
      </c>
      <c r="AG78" s="1">
        <v>1.0760000000000001</v>
      </c>
      <c r="AH78" s="1">
        <v>0.27100000000000002</v>
      </c>
      <c r="AI78" s="17" t="s">
        <v>130</v>
      </c>
      <c r="AJ78" s="1">
        <f>G78*T78</f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131</v>
      </c>
      <c r="B79" s="1" t="s">
        <v>37</v>
      </c>
      <c r="C79" s="1">
        <v>10.858000000000001</v>
      </c>
      <c r="D79" s="1"/>
      <c r="E79" s="1">
        <v>6.79</v>
      </c>
      <c r="F79" s="1">
        <v>1.373</v>
      </c>
      <c r="G79" s="7">
        <v>1</v>
      </c>
      <c r="H79" s="1">
        <v>55</v>
      </c>
      <c r="I79" s="1" t="s">
        <v>38</v>
      </c>
      <c r="J79" s="1">
        <v>8.6999999999999993</v>
      </c>
      <c r="K79" s="1">
        <f t="shared" si="14"/>
        <v>-1.9099999999999993</v>
      </c>
      <c r="L79" s="1">
        <f t="shared" si="15"/>
        <v>6.79</v>
      </c>
      <c r="M79" s="1"/>
      <c r="N79" s="1">
        <v>0</v>
      </c>
      <c r="O79" s="1">
        <v>0</v>
      </c>
      <c r="P79" s="1">
        <v>4</v>
      </c>
      <c r="Q79" s="1"/>
      <c r="R79" s="1">
        <f>VLOOKUP(A79,[1]Sheet!$A:$Q,17,0)</f>
        <v>0</v>
      </c>
      <c r="S79" s="1">
        <f t="shared" si="16"/>
        <v>1.3580000000000001</v>
      </c>
      <c r="T79" s="5">
        <f t="shared" ref="T73:T79" si="20">11*S79-Q79-P79-F79</f>
        <v>9.5650000000000013</v>
      </c>
      <c r="U79" s="5"/>
      <c r="V79" s="1"/>
      <c r="W79" s="1">
        <f t="shared" si="17"/>
        <v>11.000000000000002</v>
      </c>
      <c r="X79" s="1">
        <f t="shared" si="18"/>
        <v>3.9565537555228274</v>
      </c>
      <c r="Y79" s="1">
        <v>0.64359999999999995</v>
      </c>
      <c r="Z79" s="1">
        <v>0.53959999999999997</v>
      </c>
      <c r="AA79" s="1">
        <v>1.0875999999999999</v>
      </c>
      <c r="AB79" s="1">
        <v>1.0862000000000001</v>
      </c>
      <c r="AC79" s="1">
        <v>0.80779999999999996</v>
      </c>
      <c r="AD79" s="1">
        <v>1.6328</v>
      </c>
      <c r="AE79" s="1">
        <v>1.6326000000000001</v>
      </c>
      <c r="AF79" s="1">
        <v>1.0795999999999999</v>
      </c>
      <c r="AG79" s="1">
        <v>1.0771999999999999</v>
      </c>
      <c r="AH79" s="1">
        <v>0.80999999999999994</v>
      </c>
      <c r="AI79" s="10" t="s">
        <v>164</v>
      </c>
      <c r="AJ79" s="1">
        <f>G79*T79</f>
        <v>9.5650000000000013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132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>
        <f t="shared" si="14"/>
        <v>0</v>
      </c>
      <c r="L80" s="14">
        <f t="shared" si="15"/>
        <v>0</v>
      </c>
      <c r="M80" s="14"/>
      <c r="N80" s="14">
        <v>0</v>
      </c>
      <c r="O80" s="14">
        <v>0</v>
      </c>
      <c r="P80" s="14">
        <v>0</v>
      </c>
      <c r="Q80" s="14"/>
      <c r="R80" s="14">
        <f>VLOOKUP(A80,[1]Sheet!$A:$Q,17,0)</f>
        <v>0</v>
      </c>
      <c r="S80" s="14">
        <f t="shared" si="16"/>
        <v>0</v>
      </c>
      <c r="T80" s="16"/>
      <c r="U80" s="16"/>
      <c r="V80" s="14"/>
      <c r="W80" s="14" t="e">
        <f t="shared" si="17"/>
        <v>#DIV/0!</v>
      </c>
      <c r="X80" s="14" t="e">
        <f t="shared" si="18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 t="s">
        <v>133</v>
      </c>
      <c r="AJ80" s="14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134</v>
      </c>
      <c r="B81" s="1" t="s">
        <v>37</v>
      </c>
      <c r="C81" s="1">
        <v>124.79300000000001</v>
      </c>
      <c r="D81" s="1"/>
      <c r="E81" s="1">
        <v>36.377000000000002</v>
      </c>
      <c r="F81" s="1">
        <v>88.415999999999997</v>
      </c>
      <c r="G81" s="7">
        <v>1</v>
      </c>
      <c r="H81" s="1">
        <v>60</v>
      </c>
      <c r="I81" s="1" t="s">
        <v>38</v>
      </c>
      <c r="J81" s="1">
        <v>36</v>
      </c>
      <c r="K81" s="1">
        <f t="shared" si="14"/>
        <v>0.37700000000000244</v>
      </c>
      <c r="L81" s="1">
        <f t="shared" si="15"/>
        <v>36.377000000000002</v>
      </c>
      <c r="M81" s="1"/>
      <c r="N81" s="1">
        <v>0</v>
      </c>
      <c r="O81" s="1">
        <v>0</v>
      </c>
      <c r="P81" s="1">
        <v>0</v>
      </c>
      <c r="Q81" s="1"/>
      <c r="R81" s="1">
        <f>VLOOKUP(A81,[1]Sheet!$A:$Q,17,0)</f>
        <v>0</v>
      </c>
      <c r="S81" s="1">
        <f t="shared" si="16"/>
        <v>7.2754000000000003</v>
      </c>
      <c r="T81" s="5"/>
      <c r="U81" s="5"/>
      <c r="V81" s="1"/>
      <c r="W81" s="1">
        <f t="shared" si="17"/>
        <v>12.152733870302663</v>
      </c>
      <c r="X81" s="1">
        <f t="shared" si="18"/>
        <v>12.152733870302663</v>
      </c>
      <c r="Y81" s="1">
        <v>4.8432000000000004</v>
      </c>
      <c r="Z81" s="1">
        <v>0</v>
      </c>
      <c r="AA81" s="1">
        <v>0</v>
      </c>
      <c r="AB81" s="1">
        <v>2.4268000000000001</v>
      </c>
      <c r="AC81" s="1">
        <v>2.2679999999999998</v>
      </c>
      <c r="AD81" s="1">
        <v>6.7855999999999996</v>
      </c>
      <c r="AE81" s="1">
        <v>6.9443999999999999</v>
      </c>
      <c r="AF81" s="1">
        <v>10.423400000000001</v>
      </c>
      <c r="AG81" s="1">
        <v>10.586</v>
      </c>
      <c r="AH81" s="1">
        <v>5.7896000000000001</v>
      </c>
      <c r="AI81" s="27" t="s">
        <v>117</v>
      </c>
      <c r="AJ81" s="1">
        <f>G81*T81</f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135</v>
      </c>
      <c r="B82" s="11" t="s">
        <v>37</v>
      </c>
      <c r="C82" s="11"/>
      <c r="D82" s="11">
        <v>43.002000000000002</v>
      </c>
      <c r="E82" s="11">
        <v>30.942</v>
      </c>
      <c r="F82" s="11"/>
      <c r="G82" s="12">
        <v>0</v>
      </c>
      <c r="H82" s="11">
        <v>40</v>
      </c>
      <c r="I82" s="11" t="s">
        <v>64</v>
      </c>
      <c r="J82" s="11">
        <v>30</v>
      </c>
      <c r="K82" s="11">
        <f t="shared" si="14"/>
        <v>0.94200000000000017</v>
      </c>
      <c r="L82" s="11">
        <f t="shared" si="15"/>
        <v>30.942</v>
      </c>
      <c r="M82" s="11"/>
      <c r="N82" s="11"/>
      <c r="O82" s="11"/>
      <c r="P82" s="11">
        <v>0</v>
      </c>
      <c r="Q82" s="11"/>
      <c r="R82" s="11">
        <f>VLOOKUP(A82,[1]Sheet!$A:$Q,17,0)</f>
        <v>0</v>
      </c>
      <c r="S82" s="11">
        <f t="shared" si="16"/>
        <v>6.1883999999999997</v>
      </c>
      <c r="T82" s="13"/>
      <c r="U82" s="13"/>
      <c r="V82" s="11"/>
      <c r="W82" s="11">
        <f t="shared" si="17"/>
        <v>0</v>
      </c>
      <c r="X82" s="11">
        <f t="shared" si="18"/>
        <v>0</v>
      </c>
      <c r="Y82" s="11">
        <v>2.4119999999999999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/>
      <c r="AJ82" s="1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136</v>
      </c>
      <c r="B83" s="1" t="s">
        <v>42</v>
      </c>
      <c r="C83" s="1">
        <v>17</v>
      </c>
      <c r="D83" s="1"/>
      <c r="E83" s="1">
        <v>8</v>
      </c>
      <c r="F83" s="1">
        <v>6</v>
      </c>
      <c r="G83" s="7">
        <v>0.3</v>
      </c>
      <c r="H83" s="1">
        <v>40</v>
      </c>
      <c r="I83" s="1" t="s">
        <v>38</v>
      </c>
      <c r="J83" s="1">
        <v>9</v>
      </c>
      <c r="K83" s="1">
        <f t="shared" si="14"/>
        <v>-1</v>
      </c>
      <c r="L83" s="1">
        <f t="shared" si="15"/>
        <v>8</v>
      </c>
      <c r="M83" s="1"/>
      <c r="N83" s="1">
        <v>0</v>
      </c>
      <c r="O83" s="1">
        <v>0</v>
      </c>
      <c r="P83" s="1">
        <v>16.66</v>
      </c>
      <c r="Q83" s="1"/>
      <c r="R83" s="1">
        <f>VLOOKUP(A83,[1]Sheet!$A:$Q,17,0)</f>
        <v>0</v>
      </c>
      <c r="S83" s="1">
        <f t="shared" si="16"/>
        <v>1.6</v>
      </c>
      <c r="T83" s="5"/>
      <c r="U83" s="5"/>
      <c r="V83" s="1"/>
      <c r="W83" s="1">
        <f t="shared" si="17"/>
        <v>14.1625</v>
      </c>
      <c r="X83" s="1">
        <f t="shared" si="18"/>
        <v>14.1625</v>
      </c>
      <c r="Y83" s="1">
        <v>2.2000000000000002</v>
      </c>
      <c r="Z83" s="1">
        <v>1.2</v>
      </c>
      <c r="AA83" s="1">
        <v>0.8</v>
      </c>
      <c r="AB83" s="1">
        <v>0.4</v>
      </c>
      <c r="AC83" s="1">
        <v>1.2</v>
      </c>
      <c r="AD83" s="1">
        <v>1.2</v>
      </c>
      <c r="AE83" s="1">
        <v>0.2</v>
      </c>
      <c r="AF83" s="1">
        <v>1.2</v>
      </c>
      <c r="AG83" s="1">
        <v>2.2000000000000002</v>
      </c>
      <c r="AH83" s="1">
        <v>2.4</v>
      </c>
      <c r="AI83" s="1"/>
      <c r="AJ83" s="1">
        <f>G83*T83</f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137</v>
      </c>
      <c r="B84" s="1" t="s">
        <v>42</v>
      </c>
      <c r="C84" s="1">
        <v>4</v>
      </c>
      <c r="D84" s="1">
        <v>16</v>
      </c>
      <c r="E84" s="1">
        <v>6</v>
      </c>
      <c r="F84" s="1">
        <v>11</v>
      </c>
      <c r="G84" s="7">
        <v>0.3</v>
      </c>
      <c r="H84" s="1">
        <v>40</v>
      </c>
      <c r="I84" s="1" t="s">
        <v>38</v>
      </c>
      <c r="J84" s="1">
        <v>6</v>
      </c>
      <c r="K84" s="1">
        <f t="shared" si="14"/>
        <v>0</v>
      </c>
      <c r="L84" s="1">
        <f t="shared" si="15"/>
        <v>6</v>
      </c>
      <c r="M84" s="1"/>
      <c r="N84" s="1">
        <v>0</v>
      </c>
      <c r="O84" s="1">
        <v>0</v>
      </c>
      <c r="P84" s="1">
        <v>0</v>
      </c>
      <c r="Q84" s="1"/>
      <c r="R84" s="1">
        <f>VLOOKUP(A84,[1]Sheet!$A:$Q,17,0)</f>
        <v>0</v>
      </c>
      <c r="S84" s="1">
        <f t="shared" si="16"/>
        <v>1.2</v>
      </c>
      <c r="T84" s="5">
        <v>6</v>
      </c>
      <c r="U84" s="5"/>
      <c r="V84" s="1"/>
      <c r="W84" s="1">
        <f t="shared" si="17"/>
        <v>14.166666666666668</v>
      </c>
      <c r="X84" s="1">
        <f t="shared" si="18"/>
        <v>9.1666666666666679</v>
      </c>
      <c r="Y84" s="1">
        <v>1</v>
      </c>
      <c r="Z84" s="1">
        <v>0.8</v>
      </c>
      <c r="AA84" s="1">
        <v>1.2</v>
      </c>
      <c r="AB84" s="1">
        <v>1</v>
      </c>
      <c r="AC84" s="1">
        <v>0.6</v>
      </c>
      <c r="AD84" s="1">
        <v>1</v>
      </c>
      <c r="AE84" s="1">
        <v>1.8</v>
      </c>
      <c r="AF84" s="1">
        <v>2.6</v>
      </c>
      <c r="AG84" s="1">
        <v>2.6</v>
      </c>
      <c r="AH84" s="1">
        <v>2</v>
      </c>
      <c r="AI84" s="1" t="s">
        <v>138</v>
      </c>
      <c r="AJ84" s="1">
        <f>G84*T84</f>
        <v>1.7999999999999998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139</v>
      </c>
      <c r="B85" s="1" t="s">
        <v>42</v>
      </c>
      <c r="C85" s="1">
        <v>75</v>
      </c>
      <c r="D85" s="1">
        <v>264</v>
      </c>
      <c r="E85" s="1">
        <v>89</v>
      </c>
      <c r="F85" s="1">
        <v>236</v>
      </c>
      <c r="G85" s="7">
        <v>0.3</v>
      </c>
      <c r="H85" s="1">
        <v>40</v>
      </c>
      <c r="I85" s="1" t="s">
        <v>38</v>
      </c>
      <c r="J85" s="1">
        <v>135</v>
      </c>
      <c r="K85" s="1">
        <f t="shared" si="14"/>
        <v>-46</v>
      </c>
      <c r="L85" s="1">
        <f t="shared" si="15"/>
        <v>89</v>
      </c>
      <c r="M85" s="1"/>
      <c r="N85" s="1">
        <v>0</v>
      </c>
      <c r="O85" s="1">
        <v>0</v>
      </c>
      <c r="P85" s="1">
        <v>0</v>
      </c>
      <c r="Q85" s="1"/>
      <c r="R85" s="1">
        <f>VLOOKUP(A85,[1]Sheet!$A:$Q,17,0)</f>
        <v>0</v>
      </c>
      <c r="S85" s="1">
        <f t="shared" si="16"/>
        <v>17.8</v>
      </c>
      <c r="T85" s="5"/>
      <c r="U85" s="5"/>
      <c r="V85" s="1"/>
      <c r="W85" s="1">
        <f t="shared" si="17"/>
        <v>13.258426966292134</v>
      </c>
      <c r="X85" s="1">
        <f t="shared" si="18"/>
        <v>13.258426966292134</v>
      </c>
      <c r="Y85" s="1">
        <v>16.8</v>
      </c>
      <c r="Z85" s="1">
        <v>29.8</v>
      </c>
      <c r="AA85" s="1">
        <v>26.6</v>
      </c>
      <c r="AB85" s="1">
        <v>9.6</v>
      </c>
      <c r="AC85" s="1">
        <v>8.4</v>
      </c>
      <c r="AD85" s="1">
        <v>21.4</v>
      </c>
      <c r="AE85" s="1">
        <v>21</v>
      </c>
      <c r="AF85" s="1">
        <v>10.4</v>
      </c>
      <c r="AG85" s="1">
        <v>6.6</v>
      </c>
      <c r="AH85" s="1">
        <v>17.2</v>
      </c>
      <c r="AI85" s="1"/>
      <c r="AJ85" s="1">
        <f>G85*T85</f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140</v>
      </c>
      <c r="B86" s="1" t="s">
        <v>42</v>
      </c>
      <c r="C86" s="1">
        <v>11</v>
      </c>
      <c r="D86" s="1">
        <v>24</v>
      </c>
      <c r="E86" s="1">
        <v>7</v>
      </c>
      <c r="F86" s="1">
        <v>28</v>
      </c>
      <c r="G86" s="7">
        <v>0.05</v>
      </c>
      <c r="H86" s="1">
        <v>120</v>
      </c>
      <c r="I86" s="1" t="s">
        <v>38</v>
      </c>
      <c r="J86" s="1">
        <v>7</v>
      </c>
      <c r="K86" s="1">
        <f t="shared" si="14"/>
        <v>0</v>
      </c>
      <c r="L86" s="1">
        <f t="shared" si="15"/>
        <v>7</v>
      </c>
      <c r="M86" s="1"/>
      <c r="N86" s="1">
        <v>0</v>
      </c>
      <c r="O86" s="1">
        <v>0</v>
      </c>
      <c r="P86" s="1">
        <v>0</v>
      </c>
      <c r="Q86" s="1"/>
      <c r="R86" s="1">
        <f>VLOOKUP(A86,[1]Sheet!$A:$Q,17,0)</f>
        <v>0</v>
      </c>
      <c r="S86" s="1">
        <f t="shared" si="16"/>
        <v>1.4</v>
      </c>
      <c r="T86" s="5"/>
      <c r="U86" s="5"/>
      <c r="V86" s="1"/>
      <c r="W86" s="1">
        <f t="shared" si="17"/>
        <v>20</v>
      </c>
      <c r="X86" s="1">
        <f t="shared" si="18"/>
        <v>20</v>
      </c>
      <c r="Y86" s="1">
        <v>1.4</v>
      </c>
      <c r="Z86" s="1">
        <v>2.8</v>
      </c>
      <c r="AA86" s="1">
        <v>2.8</v>
      </c>
      <c r="AB86" s="1">
        <v>0</v>
      </c>
      <c r="AC86" s="1">
        <v>0</v>
      </c>
      <c r="AD86" s="1">
        <v>1.4</v>
      </c>
      <c r="AE86" s="1">
        <v>1.4</v>
      </c>
      <c r="AF86" s="1">
        <v>1.6</v>
      </c>
      <c r="AG86" s="1">
        <v>1.2</v>
      </c>
      <c r="AH86" s="1">
        <v>0</v>
      </c>
      <c r="AI86" s="17" t="s">
        <v>49</v>
      </c>
      <c r="AJ86" s="1">
        <f>G86*T86</f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9" t="s">
        <v>141</v>
      </c>
      <c r="B87" s="19" t="s">
        <v>37</v>
      </c>
      <c r="C87" s="19">
        <v>4939.9859999999999</v>
      </c>
      <c r="D87" s="19">
        <v>9571.598</v>
      </c>
      <c r="E87" s="19">
        <v>4448.0889999999999</v>
      </c>
      <c r="F87" s="19">
        <v>7585.9620000000004</v>
      </c>
      <c r="G87" s="20">
        <v>1</v>
      </c>
      <c r="H87" s="19">
        <v>40</v>
      </c>
      <c r="I87" s="19" t="s">
        <v>38</v>
      </c>
      <c r="J87" s="19">
        <v>4385.9629999999997</v>
      </c>
      <c r="K87" s="19">
        <f t="shared" si="14"/>
        <v>62.126000000000204</v>
      </c>
      <c r="L87" s="19">
        <f t="shared" si="15"/>
        <v>4448.0889999999999</v>
      </c>
      <c r="M87" s="19"/>
      <c r="N87" s="19">
        <v>0</v>
      </c>
      <c r="O87" s="19">
        <v>0</v>
      </c>
      <c r="P87" s="19">
        <v>1192.1815799999961</v>
      </c>
      <c r="Q87" s="19">
        <v>1900</v>
      </c>
      <c r="R87" s="19">
        <f>VLOOKUP(A87,[1]Sheet!$A:$Q,17,0)</f>
        <v>0</v>
      </c>
      <c r="S87" s="19">
        <f t="shared" si="16"/>
        <v>889.61779999999999</v>
      </c>
      <c r="T87" s="21"/>
      <c r="U87" s="21"/>
      <c r="V87" s="19"/>
      <c r="W87" s="19">
        <f t="shared" si="17"/>
        <v>12.003068711080193</v>
      </c>
      <c r="X87" s="19">
        <f t="shared" si="18"/>
        <v>12.003068711080193</v>
      </c>
      <c r="Y87" s="19">
        <v>905.14480000000003</v>
      </c>
      <c r="Z87" s="19">
        <v>1043.4384</v>
      </c>
      <c r="AA87" s="19">
        <v>1215.6098</v>
      </c>
      <c r="AB87" s="19">
        <v>1159.3204000000001</v>
      </c>
      <c r="AC87" s="19">
        <v>1023.08</v>
      </c>
      <c r="AD87" s="19">
        <v>1031.1587999999999</v>
      </c>
      <c r="AE87" s="19">
        <v>878.42099999999994</v>
      </c>
      <c r="AF87" s="19">
        <v>886.5440000000001</v>
      </c>
      <c r="AG87" s="19">
        <v>817.21359999999993</v>
      </c>
      <c r="AH87" s="19">
        <v>627.58180000000004</v>
      </c>
      <c r="AI87" s="19" t="s">
        <v>62</v>
      </c>
      <c r="AJ87" s="19">
        <f>G87*T87</f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142</v>
      </c>
      <c r="B88" s="1" t="s">
        <v>42</v>
      </c>
      <c r="C88" s="1">
        <v>95</v>
      </c>
      <c r="D88" s="1">
        <v>454</v>
      </c>
      <c r="E88" s="1">
        <v>210</v>
      </c>
      <c r="F88" s="1">
        <v>309</v>
      </c>
      <c r="G88" s="7">
        <v>0.3</v>
      </c>
      <c r="H88" s="1">
        <v>40</v>
      </c>
      <c r="I88" s="1" t="s">
        <v>38</v>
      </c>
      <c r="J88" s="1">
        <v>212</v>
      </c>
      <c r="K88" s="1">
        <f t="shared" si="14"/>
        <v>-2</v>
      </c>
      <c r="L88" s="1">
        <f t="shared" si="15"/>
        <v>210</v>
      </c>
      <c r="M88" s="1"/>
      <c r="N88" s="1">
        <v>0</v>
      </c>
      <c r="O88" s="1">
        <v>0</v>
      </c>
      <c r="P88" s="1">
        <v>87.439999999999827</v>
      </c>
      <c r="Q88" s="1"/>
      <c r="R88" s="1">
        <f>VLOOKUP(A88,[1]Sheet!$A:$Q,17,0)</f>
        <v>0</v>
      </c>
      <c r="S88" s="1">
        <f t="shared" si="16"/>
        <v>42</v>
      </c>
      <c r="T88" s="5">
        <f t="shared" ref="T83:T95" si="21">11*S88-Q88-P88-F88</f>
        <v>65.560000000000173</v>
      </c>
      <c r="U88" s="5"/>
      <c r="V88" s="1"/>
      <c r="W88" s="1">
        <f t="shared" si="17"/>
        <v>11</v>
      </c>
      <c r="X88" s="1">
        <f t="shared" si="18"/>
        <v>9.4390476190476154</v>
      </c>
      <c r="Y88" s="1">
        <v>43.4</v>
      </c>
      <c r="Z88" s="1">
        <v>48.2</v>
      </c>
      <c r="AA88" s="1">
        <v>43.4</v>
      </c>
      <c r="AB88" s="1">
        <v>33.4</v>
      </c>
      <c r="AC88" s="1">
        <v>32.4</v>
      </c>
      <c r="AD88" s="1">
        <v>34.6</v>
      </c>
      <c r="AE88" s="1">
        <v>33.6</v>
      </c>
      <c r="AF88" s="1">
        <v>29.6</v>
      </c>
      <c r="AG88" s="1">
        <v>23</v>
      </c>
      <c r="AH88" s="1">
        <v>0.2</v>
      </c>
      <c r="AI88" s="1"/>
      <c r="AJ88" s="1">
        <f>G88*T88</f>
        <v>19.668000000000053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143</v>
      </c>
      <c r="B89" s="1" t="s">
        <v>42</v>
      </c>
      <c r="C89" s="1">
        <v>-7</v>
      </c>
      <c r="D89" s="1">
        <v>338</v>
      </c>
      <c r="E89" s="1">
        <v>115</v>
      </c>
      <c r="F89" s="1">
        <v>198</v>
      </c>
      <c r="G89" s="7">
        <v>0.3</v>
      </c>
      <c r="H89" s="1">
        <v>40</v>
      </c>
      <c r="I89" s="1" t="s">
        <v>38</v>
      </c>
      <c r="J89" s="1">
        <v>118</v>
      </c>
      <c r="K89" s="1">
        <f t="shared" si="14"/>
        <v>-3</v>
      </c>
      <c r="L89" s="1">
        <f t="shared" si="15"/>
        <v>115</v>
      </c>
      <c r="M89" s="1"/>
      <c r="N89" s="1">
        <v>0</v>
      </c>
      <c r="O89" s="1">
        <v>0</v>
      </c>
      <c r="P89" s="1">
        <v>0</v>
      </c>
      <c r="Q89" s="1"/>
      <c r="R89" s="1">
        <f>VLOOKUP(A89,[1]Sheet!$A:$Q,17,0)</f>
        <v>0</v>
      </c>
      <c r="S89" s="1">
        <f t="shared" si="16"/>
        <v>23</v>
      </c>
      <c r="T89" s="5">
        <f t="shared" si="21"/>
        <v>55</v>
      </c>
      <c r="U89" s="5"/>
      <c r="V89" s="1"/>
      <c r="W89" s="1">
        <f t="shared" si="17"/>
        <v>11</v>
      </c>
      <c r="X89" s="1">
        <f t="shared" si="18"/>
        <v>8.6086956521739122</v>
      </c>
      <c r="Y89" s="1">
        <v>23</v>
      </c>
      <c r="Z89" s="1">
        <v>29.2</v>
      </c>
      <c r="AA89" s="1">
        <v>28.6</v>
      </c>
      <c r="AB89" s="1">
        <v>17.2</v>
      </c>
      <c r="AC89" s="1">
        <v>18</v>
      </c>
      <c r="AD89" s="1">
        <v>26</v>
      </c>
      <c r="AE89" s="1">
        <v>24.6</v>
      </c>
      <c r="AF89" s="1">
        <v>18.600000000000001</v>
      </c>
      <c r="AG89" s="1">
        <v>20.399999999999999</v>
      </c>
      <c r="AH89" s="1">
        <v>29.2</v>
      </c>
      <c r="AI89" s="1" t="s">
        <v>144</v>
      </c>
      <c r="AJ89" s="1">
        <f>G89*T89</f>
        <v>16.5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145</v>
      </c>
      <c r="B90" s="1" t="s">
        <v>37</v>
      </c>
      <c r="C90" s="1">
        <v>1.018</v>
      </c>
      <c r="D90" s="1">
        <v>26.295000000000002</v>
      </c>
      <c r="E90" s="1">
        <v>9.6389999999999993</v>
      </c>
      <c r="F90" s="1">
        <v>13.528</v>
      </c>
      <c r="G90" s="7">
        <v>1</v>
      </c>
      <c r="H90" s="1">
        <v>45</v>
      </c>
      <c r="I90" s="1" t="s">
        <v>38</v>
      </c>
      <c r="J90" s="1">
        <v>7.9</v>
      </c>
      <c r="K90" s="1">
        <f t="shared" si="14"/>
        <v>1.738999999999999</v>
      </c>
      <c r="L90" s="1">
        <f t="shared" si="15"/>
        <v>9.6389999999999993</v>
      </c>
      <c r="M90" s="1"/>
      <c r="N90" s="1">
        <v>0</v>
      </c>
      <c r="O90" s="1">
        <v>0</v>
      </c>
      <c r="P90" s="1">
        <v>0</v>
      </c>
      <c r="Q90" s="1"/>
      <c r="R90" s="1">
        <f>VLOOKUP(A90,[1]Sheet!$A:$Q,17,0)</f>
        <v>0</v>
      </c>
      <c r="S90" s="1">
        <f t="shared" si="16"/>
        <v>1.9278</v>
      </c>
      <c r="T90" s="5">
        <f t="shared" si="21"/>
        <v>7.6777999999999995</v>
      </c>
      <c r="U90" s="5"/>
      <c r="V90" s="1"/>
      <c r="W90" s="1">
        <f t="shared" si="17"/>
        <v>11</v>
      </c>
      <c r="X90" s="1">
        <f t="shared" si="18"/>
        <v>7.0173254486979983</v>
      </c>
      <c r="Y90" s="1">
        <v>1.373</v>
      </c>
      <c r="Z90" s="1">
        <v>1.7052</v>
      </c>
      <c r="AA90" s="1">
        <v>2.7932000000000001</v>
      </c>
      <c r="AB90" s="1">
        <v>1.9001999999999999</v>
      </c>
      <c r="AC90" s="1">
        <v>0.80779999999999996</v>
      </c>
      <c r="AD90" s="1">
        <v>1.8633999999999999</v>
      </c>
      <c r="AE90" s="1">
        <v>1.5588</v>
      </c>
      <c r="AF90" s="1">
        <v>3.9276</v>
      </c>
      <c r="AG90" s="1">
        <v>4.5299999999999994</v>
      </c>
      <c r="AH90" s="1">
        <v>3.0602</v>
      </c>
      <c r="AI90" s="1" t="s">
        <v>146</v>
      </c>
      <c r="AJ90" s="1">
        <f>G90*T90</f>
        <v>7.6777999999999995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147</v>
      </c>
      <c r="B91" s="1" t="s">
        <v>37</v>
      </c>
      <c r="C91" s="1">
        <v>2.71</v>
      </c>
      <c r="D91" s="1">
        <v>88.566000000000003</v>
      </c>
      <c r="E91" s="1">
        <v>24.545999999999999</v>
      </c>
      <c r="F91" s="1">
        <v>64.055999999999997</v>
      </c>
      <c r="G91" s="7">
        <v>1</v>
      </c>
      <c r="H91" s="1">
        <v>50</v>
      </c>
      <c r="I91" s="1" t="s">
        <v>38</v>
      </c>
      <c r="J91" s="1">
        <v>27.9</v>
      </c>
      <c r="K91" s="1">
        <f t="shared" si="14"/>
        <v>-3.3539999999999992</v>
      </c>
      <c r="L91" s="1">
        <f t="shared" si="15"/>
        <v>24.545999999999999</v>
      </c>
      <c r="M91" s="1"/>
      <c r="N91" s="1">
        <v>0</v>
      </c>
      <c r="O91" s="1">
        <v>0</v>
      </c>
      <c r="P91" s="1">
        <v>0</v>
      </c>
      <c r="Q91" s="1"/>
      <c r="R91" s="1">
        <f>VLOOKUP(A91,[1]Sheet!$A:$Q,17,0)</f>
        <v>0</v>
      </c>
      <c r="S91" s="1">
        <f t="shared" si="16"/>
        <v>4.9092000000000002</v>
      </c>
      <c r="T91" s="5"/>
      <c r="U91" s="5"/>
      <c r="V91" s="1"/>
      <c r="W91" s="1">
        <f t="shared" si="17"/>
        <v>13.048154485455878</v>
      </c>
      <c r="X91" s="1">
        <f t="shared" si="18"/>
        <v>13.048154485455878</v>
      </c>
      <c r="Y91" s="1">
        <v>6.2835999999999999</v>
      </c>
      <c r="Z91" s="1">
        <v>6.7263999999999999</v>
      </c>
      <c r="AA91" s="1">
        <v>4.2675999999999998</v>
      </c>
      <c r="AB91" s="1">
        <v>2.4363999999999999</v>
      </c>
      <c r="AC91" s="1">
        <v>2.1640000000000001</v>
      </c>
      <c r="AD91" s="1">
        <v>3.7793999999999999</v>
      </c>
      <c r="AE91" s="1">
        <v>4.0484</v>
      </c>
      <c r="AF91" s="1">
        <v>1.9106000000000001</v>
      </c>
      <c r="AG91" s="1">
        <v>1.6435999999999999</v>
      </c>
      <c r="AH91" s="1">
        <v>1.8875999999999999</v>
      </c>
      <c r="AI91" s="1" t="s">
        <v>148</v>
      </c>
      <c r="AJ91" s="1">
        <f>G91*T91</f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149</v>
      </c>
      <c r="B92" s="1" t="s">
        <v>42</v>
      </c>
      <c r="C92" s="1">
        <v>30</v>
      </c>
      <c r="D92" s="1"/>
      <c r="E92" s="1">
        <v>6</v>
      </c>
      <c r="F92" s="1">
        <v>23</v>
      </c>
      <c r="G92" s="7">
        <v>0.33</v>
      </c>
      <c r="H92" s="1">
        <v>40</v>
      </c>
      <c r="I92" s="1" t="s">
        <v>38</v>
      </c>
      <c r="J92" s="1">
        <v>7</v>
      </c>
      <c r="K92" s="1">
        <f t="shared" si="14"/>
        <v>-1</v>
      </c>
      <c r="L92" s="1">
        <f t="shared" si="15"/>
        <v>6</v>
      </c>
      <c r="M92" s="1"/>
      <c r="N92" s="1">
        <v>0</v>
      </c>
      <c r="O92" s="1">
        <v>0</v>
      </c>
      <c r="P92" s="1">
        <v>0</v>
      </c>
      <c r="Q92" s="1"/>
      <c r="R92" s="1">
        <f>VLOOKUP(A92,[1]Sheet!$A:$Q,17,0)</f>
        <v>0</v>
      </c>
      <c r="S92" s="1">
        <f t="shared" si="16"/>
        <v>1.2</v>
      </c>
      <c r="T92" s="5"/>
      <c r="U92" s="5"/>
      <c r="V92" s="1"/>
      <c r="W92" s="1">
        <f t="shared" si="17"/>
        <v>19.166666666666668</v>
      </c>
      <c r="X92" s="1">
        <f t="shared" si="18"/>
        <v>19.166666666666668</v>
      </c>
      <c r="Y92" s="1">
        <v>1</v>
      </c>
      <c r="Z92" s="1">
        <v>1.2</v>
      </c>
      <c r="AA92" s="1">
        <v>1</v>
      </c>
      <c r="AB92" s="1">
        <v>0.8</v>
      </c>
      <c r="AC92" s="1">
        <v>0.6</v>
      </c>
      <c r="AD92" s="1">
        <v>1.2</v>
      </c>
      <c r="AE92" s="1">
        <v>0.8</v>
      </c>
      <c r="AF92" s="1">
        <v>1.6</v>
      </c>
      <c r="AG92" s="1">
        <v>1.8</v>
      </c>
      <c r="AH92" s="1">
        <v>2</v>
      </c>
      <c r="AI92" s="27" t="s">
        <v>117</v>
      </c>
      <c r="AJ92" s="1">
        <f>G92*T92</f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150</v>
      </c>
      <c r="B93" s="1" t="s">
        <v>42</v>
      </c>
      <c r="C93" s="1">
        <v>13</v>
      </c>
      <c r="D93" s="1">
        <v>15</v>
      </c>
      <c r="E93" s="1">
        <v>8</v>
      </c>
      <c r="F93" s="1">
        <v>1</v>
      </c>
      <c r="G93" s="7">
        <v>0.3</v>
      </c>
      <c r="H93" s="1">
        <v>40</v>
      </c>
      <c r="I93" s="1" t="s">
        <v>38</v>
      </c>
      <c r="J93" s="1">
        <v>9</v>
      </c>
      <c r="K93" s="1">
        <f t="shared" si="14"/>
        <v>-1</v>
      </c>
      <c r="L93" s="1">
        <f t="shared" si="15"/>
        <v>8</v>
      </c>
      <c r="M93" s="1"/>
      <c r="N93" s="1">
        <v>0</v>
      </c>
      <c r="O93" s="1">
        <v>0</v>
      </c>
      <c r="P93" s="1">
        <v>0</v>
      </c>
      <c r="Q93" s="1"/>
      <c r="R93" s="1">
        <f>VLOOKUP(A93,[1]Sheet!$A:$Q,17,0)</f>
        <v>0</v>
      </c>
      <c r="S93" s="1">
        <f t="shared" si="16"/>
        <v>1.6</v>
      </c>
      <c r="T93" s="5">
        <f>8*S93-Q93-P93-F93</f>
        <v>11.8</v>
      </c>
      <c r="U93" s="5"/>
      <c r="V93" s="1"/>
      <c r="W93" s="1">
        <f t="shared" si="17"/>
        <v>8</v>
      </c>
      <c r="X93" s="1">
        <f t="shared" si="18"/>
        <v>0.625</v>
      </c>
      <c r="Y93" s="1">
        <v>1.8</v>
      </c>
      <c r="Z93" s="1">
        <v>2</v>
      </c>
      <c r="AA93" s="1">
        <v>1.8</v>
      </c>
      <c r="AB93" s="1">
        <v>1.6</v>
      </c>
      <c r="AC93" s="1">
        <v>2.2000000000000002</v>
      </c>
      <c r="AD93" s="1">
        <v>2.2000000000000002</v>
      </c>
      <c r="AE93" s="1">
        <v>1.2</v>
      </c>
      <c r="AF93" s="1">
        <v>3.2</v>
      </c>
      <c r="AG93" s="1">
        <v>3.6</v>
      </c>
      <c r="AH93" s="1">
        <v>4.8</v>
      </c>
      <c r="AI93" s="1"/>
      <c r="AJ93" s="1">
        <f>G93*T93</f>
        <v>3.54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151</v>
      </c>
      <c r="B94" s="1" t="s">
        <v>42</v>
      </c>
      <c r="C94" s="1">
        <v>49</v>
      </c>
      <c r="D94" s="1">
        <v>7</v>
      </c>
      <c r="E94" s="1">
        <v>-6</v>
      </c>
      <c r="F94" s="1"/>
      <c r="G94" s="7">
        <v>0.12</v>
      </c>
      <c r="H94" s="1">
        <v>45</v>
      </c>
      <c r="I94" s="1" t="s">
        <v>38</v>
      </c>
      <c r="J94" s="1">
        <v>5</v>
      </c>
      <c r="K94" s="1">
        <f t="shared" si="14"/>
        <v>-11</v>
      </c>
      <c r="L94" s="1">
        <f t="shared" si="15"/>
        <v>-6</v>
      </c>
      <c r="M94" s="1"/>
      <c r="N94" s="1">
        <v>0</v>
      </c>
      <c r="O94" s="1">
        <v>0</v>
      </c>
      <c r="P94" s="1">
        <v>10</v>
      </c>
      <c r="Q94" s="1"/>
      <c r="R94" s="1">
        <f>VLOOKUP(A94,[1]Sheet!$A:$Q,17,0)</f>
        <v>0</v>
      </c>
      <c r="S94" s="1">
        <f t="shared" si="16"/>
        <v>-1.2</v>
      </c>
      <c r="T94" s="5"/>
      <c r="U94" s="5"/>
      <c r="V94" s="1"/>
      <c r="W94" s="1">
        <f t="shared" si="17"/>
        <v>-8.3333333333333339</v>
      </c>
      <c r="X94" s="1">
        <f t="shared" si="18"/>
        <v>-8.3333333333333339</v>
      </c>
      <c r="Y94" s="1">
        <v>-1.2</v>
      </c>
      <c r="Z94" s="1">
        <v>0.4</v>
      </c>
      <c r="AA94" s="1">
        <v>2.2000000000000002</v>
      </c>
      <c r="AB94" s="1">
        <v>1.2</v>
      </c>
      <c r="AC94" s="1">
        <v>2</v>
      </c>
      <c r="AD94" s="1">
        <v>5.2</v>
      </c>
      <c r="AE94" s="1">
        <v>4.5999999999999996</v>
      </c>
      <c r="AF94" s="1">
        <v>5.6</v>
      </c>
      <c r="AG94" s="1">
        <v>6</v>
      </c>
      <c r="AH94" s="1">
        <v>1.8</v>
      </c>
      <c r="AI94" s="1" t="s">
        <v>152</v>
      </c>
      <c r="AJ94" s="1">
        <f>G94*T94</f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153</v>
      </c>
      <c r="B95" s="1" t="s">
        <v>37</v>
      </c>
      <c r="C95" s="1">
        <v>33.957000000000001</v>
      </c>
      <c r="D95" s="1"/>
      <c r="E95" s="1">
        <v>1.508</v>
      </c>
      <c r="F95" s="1">
        <v>32.448999999999998</v>
      </c>
      <c r="G95" s="7">
        <v>1</v>
      </c>
      <c r="H95" s="1">
        <v>180</v>
      </c>
      <c r="I95" s="1" t="s">
        <v>38</v>
      </c>
      <c r="J95" s="1">
        <v>1.3</v>
      </c>
      <c r="K95" s="1">
        <f t="shared" si="14"/>
        <v>0.20799999999999996</v>
      </c>
      <c r="L95" s="1">
        <f t="shared" si="15"/>
        <v>1.508</v>
      </c>
      <c r="M95" s="1"/>
      <c r="N95" s="1">
        <v>0</v>
      </c>
      <c r="O95" s="1">
        <v>0</v>
      </c>
      <c r="P95" s="1">
        <v>0</v>
      </c>
      <c r="Q95" s="1"/>
      <c r="R95" s="1">
        <f>VLOOKUP(A95,[1]Sheet!$A:$Q,17,0)</f>
        <v>0</v>
      </c>
      <c r="S95" s="1">
        <f t="shared" si="16"/>
        <v>0.30159999999999998</v>
      </c>
      <c r="T95" s="5"/>
      <c r="U95" s="5"/>
      <c r="V95" s="1"/>
      <c r="W95" s="1">
        <f t="shared" si="17"/>
        <v>107.5895225464191</v>
      </c>
      <c r="X95" s="1">
        <f t="shared" si="18"/>
        <v>107.5895225464191</v>
      </c>
      <c r="Y95" s="1">
        <v>0.30159999999999998</v>
      </c>
      <c r="Z95" s="1">
        <v>0.29580000000000001</v>
      </c>
      <c r="AA95" s="1">
        <v>0.29580000000000001</v>
      </c>
      <c r="AB95" s="1">
        <v>7.3399999999999993E-2</v>
      </c>
      <c r="AC95" s="1">
        <v>7.3399999999999993E-2</v>
      </c>
      <c r="AD95" s="1">
        <v>0.58339999999999992</v>
      </c>
      <c r="AE95" s="1">
        <v>0.58339999999999992</v>
      </c>
      <c r="AF95" s="1">
        <v>0</v>
      </c>
      <c r="AG95" s="1">
        <v>0</v>
      </c>
      <c r="AH95" s="1">
        <v>0</v>
      </c>
      <c r="AI95" s="26" t="s">
        <v>162</v>
      </c>
      <c r="AJ95" s="1">
        <f>G95*T95</f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154</v>
      </c>
      <c r="B96" s="11" t="s">
        <v>42</v>
      </c>
      <c r="C96" s="11">
        <v>-3</v>
      </c>
      <c r="D96" s="11">
        <v>3</v>
      </c>
      <c r="E96" s="11"/>
      <c r="F96" s="11"/>
      <c r="G96" s="12">
        <v>0</v>
      </c>
      <c r="H96" s="11">
        <v>40</v>
      </c>
      <c r="I96" s="11" t="s">
        <v>64</v>
      </c>
      <c r="J96" s="11"/>
      <c r="K96" s="11">
        <f t="shared" si="14"/>
        <v>0</v>
      </c>
      <c r="L96" s="11">
        <f t="shared" si="15"/>
        <v>0</v>
      </c>
      <c r="M96" s="11"/>
      <c r="N96" s="11">
        <v>0</v>
      </c>
      <c r="O96" s="11">
        <v>0</v>
      </c>
      <c r="P96" s="11">
        <v>0</v>
      </c>
      <c r="Q96" s="11"/>
      <c r="R96" s="11">
        <f>VLOOKUP(A96,[1]Sheet!$A:$Q,17,0)</f>
        <v>0</v>
      </c>
      <c r="S96" s="11">
        <f t="shared" si="16"/>
        <v>0</v>
      </c>
      <c r="T96" s="13"/>
      <c r="U96" s="13"/>
      <c r="V96" s="11"/>
      <c r="W96" s="11" t="e">
        <f t="shared" si="17"/>
        <v>#DIV/0!</v>
      </c>
      <c r="X96" s="11" t="e">
        <f t="shared" si="18"/>
        <v>#DIV/0!</v>
      </c>
      <c r="Y96" s="11">
        <v>0</v>
      </c>
      <c r="Z96" s="11">
        <v>0.6</v>
      </c>
      <c r="AA96" s="11">
        <v>0.6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 t="s">
        <v>155</v>
      </c>
      <c r="AJ96" s="1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156</v>
      </c>
      <c r="B97" s="11" t="s">
        <v>42</v>
      </c>
      <c r="C97" s="11">
        <v>85</v>
      </c>
      <c r="D97" s="11">
        <v>6</v>
      </c>
      <c r="E97" s="11">
        <v>66</v>
      </c>
      <c r="F97" s="11">
        <v>14</v>
      </c>
      <c r="G97" s="12">
        <v>0</v>
      </c>
      <c r="H97" s="11">
        <v>40</v>
      </c>
      <c r="I97" s="11" t="s">
        <v>64</v>
      </c>
      <c r="J97" s="11">
        <v>84</v>
      </c>
      <c r="K97" s="11">
        <f t="shared" si="14"/>
        <v>-18</v>
      </c>
      <c r="L97" s="11">
        <f t="shared" si="15"/>
        <v>66</v>
      </c>
      <c r="M97" s="11"/>
      <c r="N97" s="11">
        <v>0</v>
      </c>
      <c r="O97" s="11">
        <v>0</v>
      </c>
      <c r="P97" s="11">
        <v>0</v>
      </c>
      <c r="Q97" s="11"/>
      <c r="R97" s="11">
        <f>VLOOKUP(A97,[1]Sheet!$A:$Q,17,0)</f>
        <v>0</v>
      </c>
      <c r="S97" s="11">
        <f t="shared" si="16"/>
        <v>13.2</v>
      </c>
      <c r="T97" s="13"/>
      <c r="U97" s="13"/>
      <c r="V97" s="11"/>
      <c r="W97" s="11">
        <f t="shared" si="17"/>
        <v>1.0606060606060606</v>
      </c>
      <c r="X97" s="11">
        <f t="shared" si="18"/>
        <v>1.0606060606060606</v>
      </c>
      <c r="Y97" s="11">
        <v>18.399999999999999</v>
      </c>
      <c r="Z97" s="11">
        <v>18.399999999999999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 t="s">
        <v>155</v>
      </c>
      <c r="AJ97" s="1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7" xr:uid="{0B26DF26-8832-4362-AA33-E7C87475BB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2025-05-29T13:09:19Z</dcterms:created>
  <dcterms:modified xsi:type="dcterms:W3CDTF">2025-05-29T13:25:39Z</dcterms:modified>
</cp:coreProperties>
</file>