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EDCCCF-147A-4859-BD20-E935FCCB77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Z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15" i="1" s="1"/>
  <c r="BM22" i="1"/>
  <c r="Y22" i="1"/>
  <c r="B523" i="1" s="1"/>
  <c r="H10" i="1"/>
  <c r="A9" i="1"/>
  <c r="F10" i="1" s="1"/>
  <c r="D7" i="1"/>
  <c r="Q6" i="1"/>
  <c r="P2" i="1"/>
  <c r="BP84" i="1" l="1"/>
  <c r="BN84" i="1"/>
  <c r="Z84" i="1"/>
  <c r="BP121" i="1"/>
  <c r="BN121" i="1"/>
  <c r="Z121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Z267" i="1" s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29" i="1"/>
  <c r="BN29" i="1"/>
  <c r="Z47" i="1"/>
  <c r="Z48" i="1" s="1"/>
  <c r="BN47" i="1"/>
  <c r="BP47" i="1"/>
  <c r="Y48" i="1"/>
  <c r="Z52" i="1"/>
  <c r="BN52" i="1"/>
  <c r="Y59" i="1"/>
  <c r="BP56" i="1"/>
  <c r="BN56" i="1"/>
  <c r="BP70" i="1"/>
  <c r="BN70" i="1"/>
  <c r="Z70" i="1"/>
  <c r="BP105" i="1"/>
  <c r="BN105" i="1"/>
  <c r="Z105" i="1"/>
  <c r="Y148" i="1"/>
  <c r="BP147" i="1"/>
  <c r="BN147" i="1"/>
  <c r="Z147" i="1"/>
  <c r="Z148" i="1" s="1"/>
  <c r="BP151" i="1"/>
  <c r="BN151" i="1"/>
  <c r="Z151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Y101" i="1"/>
  <c r="Y204" i="1"/>
  <c r="Y92" i="1"/>
  <c r="BP325" i="1"/>
  <c r="BN325" i="1"/>
  <c r="Z325" i="1"/>
  <c r="Z330" i="1" s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4" i="1"/>
  <c r="X516" i="1" s="1"/>
  <c r="X517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Y81" i="1"/>
  <c r="Z78" i="1"/>
  <c r="BN78" i="1"/>
  <c r="Z89" i="1"/>
  <c r="BN89" i="1"/>
  <c r="Z96" i="1"/>
  <c r="BN96" i="1"/>
  <c r="Z100" i="1"/>
  <c r="BN100" i="1"/>
  <c r="Y109" i="1"/>
  <c r="Z107" i="1"/>
  <c r="BN107" i="1"/>
  <c r="Y116" i="1"/>
  <c r="Z119" i="1"/>
  <c r="BN119" i="1"/>
  <c r="Z125" i="1"/>
  <c r="BN125" i="1"/>
  <c r="BP125" i="1"/>
  <c r="Z142" i="1"/>
  <c r="BN142" i="1"/>
  <c r="Y155" i="1"/>
  <c r="Z153" i="1"/>
  <c r="BN153" i="1"/>
  <c r="Y154" i="1"/>
  <c r="Z159" i="1"/>
  <c r="Z160" i="1" s="1"/>
  <c r="BN159" i="1"/>
  <c r="BP159" i="1"/>
  <c r="Z163" i="1"/>
  <c r="BN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Y33" i="1"/>
  <c r="C523" i="1"/>
  <c r="Z42" i="1"/>
  <c r="BN42" i="1"/>
  <c r="BP42" i="1"/>
  <c r="Y45" i="1"/>
  <c r="D523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Z75" i="1"/>
  <c r="BN75" i="1"/>
  <c r="BP75" i="1"/>
  <c r="BP90" i="1"/>
  <c r="BN90" i="1"/>
  <c r="Z90" i="1"/>
  <c r="Z92" i="1" s="1"/>
  <c r="BP97" i="1"/>
  <c r="BN97" i="1"/>
  <c r="Z97" i="1"/>
  <c r="BP106" i="1"/>
  <c r="BN106" i="1"/>
  <c r="Z106" i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Y138" i="1"/>
  <c r="BP152" i="1"/>
  <c r="BN152" i="1"/>
  <c r="Z152" i="1"/>
  <c r="Z154" i="1" s="1"/>
  <c r="Y173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Y365" i="1"/>
  <c r="F523" i="1"/>
  <c r="F9" i="1"/>
  <c r="J9" i="1"/>
  <c r="Y24" i="1"/>
  <c r="BP77" i="1"/>
  <c r="BN77" i="1"/>
  <c r="BP79" i="1"/>
  <c r="BN79" i="1"/>
  <c r="Z79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BP137" i="1"/>
  <c r="BN137" i="1"/>
  <c r="Z137" i="1"/>
  <c r="Z138" i="1" s="1"/>
  <c r="Y139" i="1"/>
  <c r="Y144" i="1"/>
  <c r="BP141" i="1"/>
  <c r="BN141" i="1"/>
  <c r="Z141" i="1"/>
  <c r="BP164" i="1"/>
  <c r="BN164" i="1"/>
  <c r="Z164" i="1"/>
  <c r="BP168" i="1"/>
  <c r="BN168" i="1"/>
  <c r="Z168" i="1"/>
  <c r="Y172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s="1"/>
  <c r="Z475" i="1" l="1"/>
  <c r="Z459" i="1"/>
  <c r="Z423" i="1"/>
  <c r="Z416" i="1"/>
  <c r="Z355" i="1"/>
  <c r="Z336" i="1"/>
  <c r="Z322" i="1"/>
  <c r="Z204" i="1"/>
  <c r="Z178" i="1"/>
  <c r="Z143" i="1"/>
  <c r="Z101" i="1"/>
  <c r="Z365" i="1"/>
  <c r="Z221" i="1"/>
  <c r="Z193" i="1"/>
  <c r="Z44" i="1"/>
  <c r="Z316" i="1"/>
  <c r="Z232" i="1"/>
  <c r="Z172" i="1"/>
  <c r="Z80" i="1"/>
  <c r="Z58" i="1"/>
  <c r="Z259" i="1"/>
  <c r="Z298" i="1"/>
  <c r="Z484" i="1"/>
  <c r="Z453" i="1"/>
  <c r="Z405" i="1"/>
  <c r="Y513" i="1"/>
  <c r="Z216" i="1"/>
  <c r="Z109" i="1"/>
  <c r="Z65" i="1"/>
  <c r="Z32" i="1"/>
  <c r="Y517" i="1"/>
  <c r="Y514" i="1"/>
  <c r="Z491" i="1"/>
  <c r="Z469" i="1"/>
  <c r="Z308" i="1"/>
  <c r="Z122" i="1"/>
  <c r="Z518" i="1" s="1"/>
  <c r="Y515" i="1"/>
  <c r="Y516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<sst xmlns="http://schemas.openxmlformats.org/spreadsheetml/2006/main" count="2307" uniqueCount="841">
  <si>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</si>
  <si>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</si>
  <si>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</si>
  <si>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</si>
  <si>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</si>
  <si>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</si>
  <si>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</si>
  <si>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</si>
  <si>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</si>
  <si>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</si>
  <si>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</si>
  <si>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</si>
  <si>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</si>
  <si>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</si>
  <si>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</si>
  <si>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</si>
  <si>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</si>
  <si>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</si>
  <si>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</si>
  <si>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</si>
  <si>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</si>
  <si>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</si>
  <si>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</si>
  <si>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</si>
  <si>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</si>
  <si>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</si>
  <si>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</si>
  <si>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</si>
  <si>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</si>
  <si>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</si>
  <si>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</si>
  <si>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</si>
  <si>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</si>
  <si>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</si>
  <si>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</si>
  <si>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</si>
  <si>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</si>
  <si>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</si>
  <si>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</si>
  <si>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</si>
  <si>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</si>
  <si>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</si>
  <si>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</si>
  <si>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</si>
  <si>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</si>
  <si>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</si>
  <si>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</si>
  <si>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</si>
  <si>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</si>
  <si>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</si>
  <si>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</si>
  <si>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</si>
  <si>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</si>
  <si>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</si>
  <si>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</si>
  <si>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</si>
  <si>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</si>
  <si>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</si>
  <si>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</si>
  <si>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</si>
  <si>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</si>
  <si>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</si>
  <si>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</si>
  <si>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</si>
  <si>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</si>
  <si>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</si>
  <si>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</si>
  <si>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</si>
  <si>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</si>
  <si>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</si>
  <si>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</si>
  <si>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</si>
  <si>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</si>
  <si>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</si>
  <si>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</si>
  <si>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</si>
  <si>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</si>
  <si>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</si>
  <si>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</si>
  <si>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</si>
  <si>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</si>
  <si>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</si>
  <si>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</si>
  <si>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</si>
  <si>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</si>
  <si>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</si>
  <si>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</si>
  <si>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</si>
  <si>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</si>
  <si>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</si>
  <si>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</si>
  <si>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</si>
  <si>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</si>
  <si>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</si>
  <si>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</si>
  <si>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</si>
  <si>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</si>
  <si>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</si>
  <si>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</si>
  <si>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</si>
  <si>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</si>
  <si>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</si>
  <si>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</si>
  <si>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</si>
  <si>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</si>
  <si>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</si>
  <si>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</si>
  <si>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</si>
  <si>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</si>
  <si>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</si>
  <si>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</si>
  <si>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</si>
  <si>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</si>
  <si>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</si>
  <si>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</si>
  <si>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</si>
  <si>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</si>
  <si>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</si>
  <si>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</si>
  <si>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</si>
  <si>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</si>
  <si>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</si>
  <si>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</si>
  <si>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</si>
  <si>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</si>
  <si>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</si>
  <si>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</si>
  <si>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</si>
  <si>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</si>
  <si>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</si>
  <si>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</si>
  <si>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</si>
  <si>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</si>
  <si>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</si>
  <si>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</si>
  <si>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</si>
  <si>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</si>
  <si>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</si>
  <si>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</si>
  <si>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</si>
  <si>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</si>
  <si>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</si>
  <si>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</si>
  <si>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</si>
  <si>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</si>
  <si>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</si>
  <si>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</si>
  <si>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</si>
  <si>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</si>
  <si>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</si>
  <si>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</si>
  <si>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</si>
  <si>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</si>
  <si>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</si>
  <si>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</si>
  <si>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</si>
  <si>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</si>
  <si>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</si>
  <si>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</si>
  <si>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</si>
  <si>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</si>
  <si>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</si>
  <si>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</si>
  <si>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</si>
  <si>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</si>
  <si>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</si>
  <si>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</si>
  <si>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</si>
  <si>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</si>
  <si>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</si>
  <si>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</si>
  <si>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</si>
  <si>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</si>
  <si>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</si>
  <si>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</si>
  <si>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</si>
  <si>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</si>
  <si>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</si>
  <si>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</si>
  <si>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</si>
  <si>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</si>
  <si>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</si>
  <si>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</si>
  <si>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</si>
  <si>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</si>
  <si>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</si>
  <si>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</si>
  <si>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</si>
  <si>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</si>
  <si>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</si>
  <si>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</si>
  <si>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</si>
  <si>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</si>
  <si>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</si>
  <si>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</si>
  <si>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</si>
  <si>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</si>
  <si>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</si>
  <si>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</si>
  <si>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</si>
  <si>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</si>
  <si>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</si>
  <si>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</si>
  <si>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</si>
  <si>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</si>
  <si>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</si>
  <si>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</si>
  <si>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</si>
  <si>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</si>
  <si>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</si>
  <si>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</si>
  <si>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</si>
  <si>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</si>
  <si>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</si>
  <si>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</si>
  <si>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</si>
  <si>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</si>
  <si>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</si>
  <si>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</si>
  <si>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</si>
  <si>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</si>
  <si>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</si>
  <si>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</si>
  <si>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</si>
  <si>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</si>
  <si>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</si>
  <si>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</si>
  <si>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</si>
  <si>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</si>
  <si>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</si>
  <si>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</si>
  <si>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</si>
  <si>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</si>
  <si>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</si>
  <si>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</si>
  <si>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</si>
  <si>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</si>
  <si>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</si>
  <si>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</si>
  <si>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</si>
  <si>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</si>
  <si>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</si>
  <si>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</si>
  <si>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</si>
  <si>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</si>
  <si>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</si>
  <si>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</si>
  <si>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</si>
  <si>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</si>
  <si>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</si>
  <si>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</si>
  <si>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</si>
  <si>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</si>
  <si>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</si>
  <si>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</si>
  <si>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</si>
  <si>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</si>
  <si>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</si>
  <si>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</si>
  <si>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</si>
  <si>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</si>
  <si>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</si>
  <si>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</si>
  <si>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</si>
  <si>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</si>
  <si>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</si>
  <si>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</si>
  <si>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</si>
  <si>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</si>
  <si>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</si>
  <si>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</si>
  <si>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</si>
  <si>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</si>
  <si>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</si>
  <si>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</si>
  <si>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</si>
  <si>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</si>
  <si>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</si>
  <si>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</si>
  <si>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</si>
  <si>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</si>
  <si>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</si>
  <si>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</si>
  <si>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</si>
  <si>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</si>
  <si>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</si>
  <si>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</si>
  <si>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</si>
  <si>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</si>
  <si>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</si>
  <si>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</si>
  <si>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</si>
  <si>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</si>
  <si>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</si>
  <si>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</si>
  <si>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</si>
  <si>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</si>
  <si>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</si>
  <si>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</si>
  <si>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</si>
  <si>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</si>
  <si>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</si>
  <si>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</si>
  <si>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</si>
  <si>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</si>
  <si>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</si>
  <si>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</si>
  <si>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</si>
  <si>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</si>
  <si>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</si>
  <si>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</si>
  <si>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</si>
  <si>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</si>
  <si>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</si>
  <si>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</si>
  <si>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</si>
  <si>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</si>
  <si>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</si>
  <si>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</si>
  <si>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</si>
  <si>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</si>
  <si>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</si>
  <si>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</si>
  <si>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</si>
  <si>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</si>
  <si>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</si>
  <si>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</si>
  <si>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</si>
  <si>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</si>
  <si>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</si>
  <si>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</si>
  <si>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</si>
  <si>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</si>
  <si>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</si>
  <si>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</si>
  <si>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</si>
  <si>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</si>
  <si>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</si>
  <si>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</si>
  <si>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</si>
  <si>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</si>
  <si>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</si>
  <si>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</si>
  <si>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</si>
  <si>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</si>
  <si>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</si>
  <si>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</si>
  <si>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</si>
  <si>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</si>
  <si>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</si>
  <si>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</si>
  <si>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</si>
  <si>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</si>
  <si>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</si>
  <si>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</si>
  <si>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</si>
  <si>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</si>
  <si>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</si>
  <si>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</si>
  <si>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</si>
  <si>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</si>
  <si>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</si>
  <si>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</si>
  <si>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</si>
  <si>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</si>
  <si>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</si>
  <si>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</si>
  <si>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</si>
  <si>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</si>
  <si>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</si>
  <si>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</si>
  <si>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</si>
  <si>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</si>
  <si>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</si>
  <si>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</si>
  <si>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</si>
  <si>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</si>
  <si>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</si>
  <si>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</si>
  <si>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</si>
  <si>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</si>
  <si>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</si>
  <si>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</si>
  <si>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</si>
  <si>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</si>
  <si>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</si>
  <si>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</si>
  <si>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</si>
  <si>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</si>
  <si>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</si>
  <si>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</si>
  <si>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</si>
  <si>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</si>
  <si>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</si>
  <si>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</si>
  <si>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</si>
  <si>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</si>
  <si>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</si>
  <si>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</si>
  <si>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</si>
  <si>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</si>
  <si>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</si>
  <si>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</si>
  <si>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</si>
  <si>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</si>
  <si>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</si>
  <si>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</si>
  <si>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</si>
  <si>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</si>
  <si>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</si>
  <si>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</si>
  <si>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</si>
  <si>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</si>
  <si>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</si>
  <si>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</si>
  <si>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</si>
  <si>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</si>
  <si>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</si>
  <si>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</si>
  <si>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</si>
  <si>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</si>
  <si>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</si>
  <si>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</si>
  <si>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</si>
  <si>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</si>
  <si>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</si>
  <si>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</si>
  <si>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</si>
  <si>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</si>
  <si>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</si>
  <si>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</si>
  <si>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</si>
  <si>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</si>
  <si>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</si>
  <si>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</si>
  <si>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</si>
  <si>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</si>
  <si>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</si>
  <si>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</si>
  <si>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</si>
  <si>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</si>
  <si>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</si>
  <si>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</si>
  <si>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</si>
  <si>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</si>
  <si>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</si>
  <si>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</si>
  <si>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</si>
  <si>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</si>
  <si>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</si>
  <si>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</si>
  <si>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</si>
  <si>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</si>
  <si>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</si>
  <si>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</si>
  <si>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</si>
  <si>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</si>
  <si>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</si>
  <si>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</si>
  <si>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</si>
  <si>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</si>
  <si>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</si>
  <si>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</si>
  <si>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</si>
  <si>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</si>
  <si>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</si>
  <si>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</si>
  <si>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</si>
  <si>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</si>
  <si>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</si>
  <si>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</si>
  <si>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</si>
  <si>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</si>
  <si>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</si>
  <si>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</si>
  <si>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</si>
  <si>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</si>
  <si>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</si>
  <si>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</si>
  <si>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</si>
  <si>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</si>
  <si>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</si>
  <si>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</si>
  <si>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</si>
  <si>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</si>
  <si>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</si>
  <si>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</si>
  <si>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</si>
  <si>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</si>
  <si>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</si>
  <si>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</si>
  <si>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</si>
  <si>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</si>
  <si>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</si>
  <si>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</si>
  <si>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</si>
  <si>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</si>
  <si>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</si>
  <si>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</si>
  <si>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</si>
  <si>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</si>
  <si>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</si>
  <si>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</si>
  <si>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</si>
  <si>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</si>
  <si>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</si>
  <si>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</si>
  <si>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</si>
  <si>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</si>
  <si>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</si>
  <si>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</si>
  <si>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</si>
  <si>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</si>
  <si>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</si>
  <si>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</si>
  <si>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</si>
  <si>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</si>
  <si>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</si>
  <si>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</si>
  <si>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</si>
  <si>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</si>
  <si>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</si>
  <si>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</si>
  <si>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</si>
  <si>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</si>
  <si>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</si>
  <si>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</si>
  <si>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</si>
  <si>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</si>
  <si>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</si>
  <si>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</si>
  <si>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</si>
  <si>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</si>
  <si>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</si>
  <si>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</si>
  <si>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</si>
  <si>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</si>
  <si>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</si>
  <si>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</si>
  <si>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</si>
  <si>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</si>
  <si>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</si>
  <si>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</si>
  <si>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</si>
  <si>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</si>
  <si>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</si>
  <si>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</si>
  <si>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</si>
  <si>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</si>
  <si>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</si>
  <si>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</si>
  <si>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</si>
  <si>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</si>
  <si>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</si>
  <si>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</si>
  <si>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</si>
  <si>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</si>
  <si>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</si>
  <si>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</si>
  <si>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</si>
  <si>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</si>
  <si>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</si>
  <si>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</si>
  <si>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</si>
  <si>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</si>
  <si>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</si>
  <si>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</si>
  <si>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</si>
  <si>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</si>
  <si>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</si>
  <si>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</si>
  <si>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</si>
  <si>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</si>
  <si>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</si>
  <si>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</si>
  <si>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</si>
  <si>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</si>
  <si>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</si>
  <si>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</si>
  <si>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</si>
  <si>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</si>
  <si>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</si>
  <si>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</si>
  <si>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</si>
  <si>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</si>
  <si>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</si>
  <si>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</si>
  <si>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</si>
  <si>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</si>
  <si>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</si>
  <si>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</si>
  <si>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</si>
  <si>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</si>
  <si>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</si>
  <si>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</si>
  <si>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</si>
  <si>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</si>
  <si>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</si>
  <si>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</si>
  <si>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</si>
  <si>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</si>
  <si>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</si>
  <si>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</si>
  <si>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</si>
  <si>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</si>
  <si>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</si>
  <si>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</si>
  <si>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</si>
  <si>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</si>
  <si>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</si>
  <si>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</si>
  <si>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</si>
  <si>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</si>
  <si>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</si>
  <si>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</si>
  <si>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</si>
  <si>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</si>
  <si>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</si>
  <si>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</si>
  <si>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</si>
  <si>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</si>
  <si>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</si>
  <si>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</si>
  <si>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</si>
  <si>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</si>
  <si>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</si>
  <si>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</si>
  <si>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</si>
  <si>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</si>
  <si>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</si>
  <si>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</si>
  <si>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</si>
  <si>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</si>
  <si>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</si>
  <si>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</si>
  <si>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</si>
  <si>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</si>
  <si>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</si>
  <si>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</si>
  <si>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</si>
  <si>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</si>
  <si>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</si>
  <si>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</si>
  <si>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</si>
  <si>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</si>
  <si>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</si>
  <si>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</si>
  <si>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</si>
  <si>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</si>
  <si>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</si>
  <si>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</si>
  <si>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</si>
  <si>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</si>
  <si>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</si>
  <si>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</si>
  <si>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</si>
  <si>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</si>
  <si>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</si>
  <si>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</si>
  <si>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</si>
  <si>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</si>
  <si>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</si>
  <si>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</si>
  <si>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</si>
  <si>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</si>
  <si>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</si>
  <si>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</si>
  <si>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</si>
  <si>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</si>
  <si>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</si>
  <si>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</si>
  <si>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</si>
  <si>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</si>
  <si>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</si>
  <si>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</si>
  <si>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</si>
  <si>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</si>
  <si>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</si>
  <si>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</si>
  <si>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</si>
  <si>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</si>
  <si>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</si>
  <si>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</si>
  <si>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</si>
  <si>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</si>
  <si>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</si>
  <si>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</si>
  <si>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</si>
  <si>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</si>
  <si>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</si>
  <si>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</si>
  <si>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</si>
  <si>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</si>
  <si>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</si>
  <si>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</si>
  <si>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</si>
  <si>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</si>
  <si>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</si>
  <si>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</si>
  <si>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</si>
  <si>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</si>
  <si>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</si>
  <si>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</si>
  <si>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</si>
  <si>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</si>
  <si>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</si>
  <si>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</si>
  <si>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</si>
  <si>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</si>
  <si>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</si>
  <si>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</si>
  <si>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</si>
  <si>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</si>
  <si>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</si>
  <si>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</si>
  <si>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</si>
  <si>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</si>
  <si>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</si>
  <si>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</si>
  <si>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</si>
  <si>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</si>
  <si>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</si>
  <si>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</si>
  <si>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</si>
  <si>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</si>
  <si>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</si>
  <si>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</si>
  <si>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</si>
  <si>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</si>
  <si>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</si>
  <si>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</si>
  <si>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</si>
  <si>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</si>
  <si>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</si>
  <si>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</si>
  <si>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</si>
  <si>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</si>
  <si>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</si>
  <si>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</si>
  <si>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</si>
  <si>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</si>
  <si>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</si>
  <si>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</si>
  <si>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</si>
  <si>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</si>
  <si>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</si>
  <si>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</si>
  <si>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</si>
  <si>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</si>
  <si>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</si>
  <si>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</si>
  <si>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</si>
  <si>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</si>
  <si>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</si>
  <si>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</si>
  <si>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</si>
  <si>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</si>
  <si>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</si>
  <si>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</si>
  <si>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</si>
  <si>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</si>
  <si>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</si>
  <si>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</si>
  <si>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</si>
  <si>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</si>
  <si>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</si>
  <si>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</si>
  <si>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</si>
  <si>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</si>
  <si>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</si>
  <si>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</si>
  <si>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</si>
  <si>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</si>
  <si>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</si>
  <si>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</si>
  <si>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</si>
  <si>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</si>
  <si>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</si>
  <si>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</si>
  <si>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</si>
  <si>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</si>
  <si>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</si>
  <si>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</si>
  <si>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</si>
  <si>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</si>
  <si>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</si>
  <si>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</si>
  <si>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</si>
  <si>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</si>
  <si>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</si>
  <si>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</si>
  <si>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</si>
  <si>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</si>
  <si>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</si>
  <si>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</si>
  <si>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</si>
  <si>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</si>
  <si>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</si>
  <si>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</si>
  <si>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</si>
  <si>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</si>
  <si>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</si>
  <si>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</si>
  <si>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</si>
  <si>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</si>
  <si>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</si>
  <si>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</si>
  <si>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</si>
  <si>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</si>
  <si>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</si>
  <si>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</si>
  <si>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</si>
  <si>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</si>
  <si>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</si>
  <si>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</si>
  <si>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</si>
  <si>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</si>
  <si>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</si>
  <si>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</si>
  <si>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</si>
  <si>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</si>
  <si>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</si>
  <si>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</si>
  <si>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</si>
  <si>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</si>
  <si>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</si>
  <si>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</si>
  <si>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</si>
  <si>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</si>
  <si>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</si>
  <si>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</si>
  <si>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</si>
  <si>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</si>
  <si>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</si>
  <si>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</si>
  <si>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</si>
  <si>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</si>
  <si>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</si>
  <si>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</si>
  <si>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</si>
  <si>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7 европалет,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</si>
</sst>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210" sqref="AA210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817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5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200</v>
      </c>
      <c r="Y210" s="574">
        <f t="shared" si="31"/>
        <v>201.6</v>
      </c>
      <c r="Z210" s="36">
        <f t="shared" ref="Z210:Z215" si="36">IFERROR(IF(Y210=0,"",ROUNDUP(Y210/H210,0)*0.00651),"")</f>
        <v>0.54683999999999999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222.5</v>
      </c>
      <c r="BN210" s="64">
        <f t="shared" si="33"/>
        <v>224.27999999999997</v>
      </c>
      <c r="BO210" s="64">
        <f t="shared" si="34"/>
        <v>0.45787545787545797</v>
      </c>
      <c r="BP210" s="64">
        <f t="shared" si="35"/>
        <v>0.46153846153846156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200</v>
      </c>
      <c r="Y212" s="574">
        <f t="shared" si="31"/>
        <v>201.6</v>
      </c>
      <c r="Z212" s="36">
        <f t="shared" si="36"/>
        <v>0.54683999999999999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221</v>
      </c>
      <c r="BN212" s="64">
        <f t="shared" si="33"/>
        <v>222.768</v>
      </c>
      <c r="BO212" s="64">
        <f t="shared" si="34"/>
        <v>0.45787545787545797</v>
      </c>
      <c r="BP212" s="64">
        <f t="shared" si="35"/>
        <v>0.46153846153846156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166.66666666666669</v>
      </c>
      <c r="Y216" s="575">
        <f>IFERROR(Y207/H207,"0")+IFERROR(Y208/H208,"0")+IFERROR(Y209/H209,"0")+IFERROR(Y210/H210,"0")+IFERROR(Y211/H211,"0")+IFERROR(Y212/H212,"0")+IFERROR(Y213/H213,"0")+IFERROR(Y214/H214,"0")+IFERROR(Y215/H215,"0")</f>
        <v>168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1.09368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400</v>
      </c>
      <c r="Y217" s="575">
        <f>IFERROR(SUM(Y207:Y215),"0")</f>
        <v>403.2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300</v>
      </c>
      <c r="Y320" s="574">
        <f>IFERROR(IF(X320="",0,CEILING((X320/$H320),1)*$H320),"")</f>
        <v>304.2</v>
      </c>
      <c r="Z320" s="36">
        <f>IFERROR(IF(Y320=0,"",ROUNDUP(Y320/H320,0)*0.01898),"")</f>
        <v>0.74021999999999999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319.96153846153851</v>
      </c>
      <c r="BN320" s="64">
        <f>IFERROR(Y320*I320/H320,"0")</f>
        <v>324.44100000000003</v>
      </c>
      <c r="BO320" s="64">
        <f>IFERROR(1/J320*(X320/H320),"0")</f>
        <v>0.60096153846153844</v>
      </c>
      <c r="BP320" s="64">
        <f>IFERROR(1/J320*(Y320/H320),"0")</f>
        <v>0.609375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38.46153846153846</v>
      </c>
      <c r="Y322" s="575">
        <f>IFERROR(Y319/H319,"0")+IFERROR(Y320/H320,"0")+IFERROR(Y321/H321,"0")</f>
        <v>39</v>
      </c>
      <c r="Z322" s="575">
        <f>IFERROR(IF(Z319="",0,Z319),"0")+IFERROR(IF(Z320="",0,Z320),"0")+IFERROR(IF(Z321="",0,Z321),"0")</f>
        <v>0.74021999999999999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300</v>
      </c>
      <c r="Y323" s="575">
        <f>IFERROR(SUM(Y319:Y321),"0")</f>
        <v>304.2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1000</v>
      </c>
      <c r="Y348" s="574">
        <f t="shared" ref="Y348:Y354" si="58">IFERROR(IF(X348="",0,CEILING((X348/$H348),1)*$H348),"")</f>
        <v>1005</v>
      </c>
      <c r="Z348" s="36">
        <f>IFERROR(IF(Y348=0,"",ROUNDUP(Y348/H348,0)*0.02175),"")</f>
        <v>1.4572499999999999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1032</v>
      </c>
      <c r="BN348" s="64">
        <f t="shared" ref="BN348:BN354" si="60">IFERROR(Y348*I348/H348,"0")</f>
        <v>1037.1600000000001</v>
      </c>
      <c r="BO348" s="64">
        <f t="shared" ref="BO348:BO354" si="61">IFERROR(1/J348*(X348/H348),"0")</f>
        <v>1.3888888888888888</v>
      </c>
      <c r="BP348" s="64">
        <f t="shared" ref="BP348:BP354" si="62">IFERROR(1/J348*(Y348/H348),"0")</f>
        <v>1.3958333333333333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360</v>
      </c>
      <c r="Y349" s="574">
        <f t="shared" si="58"/>
        <v>360</v>
      </c>
      <c r="Z349" s="36">
        <f>IFERROR(IF(Y349=0,"",ROUNDUP(Y349/H349,0)*0.02175),"")</f>
        <v>0.52200000000000002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371.52000000000004</v>
      </c>
      <c r="BN349" s="64">
        <f t="shared" si="60"/>
        <v>371.52000000000004</v>
      </c>
      <c r="BO349" s="64">
        <f t="shared" si="61"/>
        <v>0.5</v>
      </c>
      <c r="BP349" s="64">
        <f t="shared" si="62"/>
        <v>0.5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400</v>
      </c>
      <c r="Y351" s="57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412.8</v>
      </c>
      <c r="BN351" s="64">
        <f t="shared" si="60"/>
        <v>417.96000000000004</v>
      </c>
      <c r="BO351" s="64">
        <f t="shared" si="61"/>
        <v>0.55555555555555558</v>
      </c>
      <c r="BP351" s="64">
        <f t="shared" si="62"/>
        <v>0.5625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117.33333333333334</v>
      </c>
      <c r="Y355" s="575">
        <f>IFERROR(Y348/H348,"0")+IFERROR(Y349/H349,"0")+IFERROR(Y350/H350,"0")+IFERROR(Y351/H351,"0")+IFERROR(Y352/H352,"0")+IFERROR(Y353/H353,"0")+IFERROR(Y354/H354,"0")</f>
        <v>118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2.5665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1760</v>
      </c>
      <c r="Y356" s="575">
        <f>IFERROR(SUM(Y348:Y354),"0")</f>
        <v>1770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600</v>
      </c>
      <c r="Y358" s="574">
        <f>IFERROR(IF(X358="",0,CEILING((X358/$H358),1)*$H358),"")</f>
        <v>600</v>
      </c>
      <c r="Z358" s="36">
        <f>IFERROR(IF(Y358=0,"",ROUNDUP(Y358/H358,0)*0.02175),"")</f>
        <v>0.86999999999999988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619.20000000000005</v>
      </c>
      <c r="BN358" s="64">
        <f>IFERROR(Y358*I358/H358,"0")</f>
        <v>619.20000000000005</v>
      </c>
      <c r="BO358" s="64">
        <f>IFERROR(1/J358*(X358/H358),"0")</f>
        <v>0.83333333333333326</v>
      </c>
      <c r="BP358" s="64">
        <f>IFERROR(1/J358*(Y358/H358),"0")</f>
        <v>0.83333333333333326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40</v>
      </c>
      <c r="Y360" s="575">
        <f>IFERROR(Y358/H358,"0")+IFERROR(Y359/H359,"0")</f>
        <v>40</v>
      </c>
      <c r="Z360" s="575">
        <f>IFERROR(IF(Z358="",0,Z358),"0")+IFERROR(IF(Z359="",0,Z359),"0")</f>
        <v>0.86999999999999988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600</v>
      </c>
      <c r="Y361" s="575">
        <f>IFERROR(SUM(Y358:Y359),"0")</f>
        <v>600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hidden="1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500</v>
      </c>
      <c r="Y456" s="574">
        <f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534.09090909090912</v>
      </c>
      <c r="BN456" s="64">
        <f>IFERROR(Y456*I456/H456,"0")</f>
        <v>535.79999999999995</v>
      </c>
      <c r="BO456" s="64">
        <f>IFERROR(1/J456*(X456/H456),"0")</f>
        <v>0.91054778554778548</v>
      </c>
      <c r="BP456" s="64">
        <f>IFERROR(1/J456*(Y456/H456),"0")</f>
        <v>0.91346153846153855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94.696969696969688</v>
      </c>
      <c r="Y459" s="575">
        <f>IFERROR(Y456/H456,"0")+IFERROR(Y457/H457,"0")+IFERROR(Y458/H458,"0")</f>
        <v>95</v>
      </c>
      <c r="Z459" s="575">
        <f>IFERROR(IF(Z456="",0,Z456),"0")+IFERROR(IF(Z457="",0,Z457),"0")+IFERROR(IF(Z458="",0,Z458),"0")</f>
        <v>1.1362000000000001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500</v>
      </c>
      <c r="Y460" s="575">
        <f>IFERROR(SUM(Y456:Y458),"0")</f>
        <v>501.6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200</v>
      </c>
      <c r="Y463" s="574">
        <f t="shared" si="75"/>
        <v>200.64000000000001</v>
      </c>
      <c r="Z463" s="36">
        <f>IFERROR(IF(Y463=0,"",ROUNDUP(Y463/H463,0)*0.01196),"")</f>
        <v>0.45448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213.63636363636363</v>
      </c>
      <c r="BN463" s="64">
        <f t="shared" si="77"/>
        <v>214.32</v>
      </c>
      <c r="BO463" s="64">
        <f t="shared" si="78"/>
        <v>0.36421911421911418</v>
      </c>
      <c r="BP463" s="64">
        <f t="shared" si="79"/>
        <v>0.36538461538461542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37.878787878787875</v>
      </c>
      <c r="Y469" s="575">
        <f>IFERROR(Y462/H462,"0")+IFERROR(Y463/H463,"0")+IFERROR(Y464/H464,"0")+IFERROR(Y465/H465,"0")+IFERROR(Y466/H466,"0")+IFERROR(Y467/H467,"0")+IFERROR(Y468/H468,"0")</f>
        <v>38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0.45448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200</v>
      </c>
      <c r="Y470" s="575">
        <f>IFERROR(SUM(Y462:Y468),"0")</f>
        <v>200.64000000000001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3760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3779.64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3946.7088111888111</v>
      </c>
      <c r="Y514" s="575">
        <f>IFERROR(SUM(BN22:BN510),"0")</f>
        <v>3967.449000000001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7</v>
      </c>
      <c r="Y515" s="38">
        <f>ROUNDUP(SUM(BP22:BP510),0)</f>
        <v>7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4121.7088111888115</v>
      </c>
      <c r="Y516" s="575">
        <f>GrossWeightTotalR+PalletQtyTotalR*25</f>
        <v>4142.4490000000005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495.03729603729602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498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6.8610799999999994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403.2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304.2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2370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702.24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760,00"/>
        <filter val="117,33"/>
        <filter val="166,67"/>
        <filter val="200,00"/>
        <filter val="3 760,00"/>
        <filter val="3 946,71"/>
        <filter val="300,00"/>
        <filter val="360,00"/>
        <filter val="37,88"/>
        <filter val="38,46"/>
        <filter val="4 121,71"/>
        <filter val="40,00"/>
        <filter val="400,00"/>
        <filter val="495,04"/>
        <filter val="500,00"/>
        <filter val="600,00"/>
        <filter val="7"/>
        <filter val="94,7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