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3E37F1-B94D-4B55-BEC4-8A0CC06794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N78" i="1"/>
  <c r="BM78" i="1"/>
  <c r="Z78" i="1"/>
  <c r="Y78" i="1"/>
  <c r="BP78" i="1" s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100" i="1" l="1"/>
  <c r="BN100" i="1"/>
  <c r="Z100" i="1"/>
  <c r="BP142" i="1"/>
  <c r="BN142" i="1"/>
  <c r="Z14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X514" i="1"/>
  <c r="X517" i="1"/>
  <c r="Z27" i="1"/>
  <c r="BN27" i="1"/>
  <c r="Z43" i="1"/>
  <c r="BN43" i="1"/>
  <c r="Z62" i="1"/>
  <c r="BN62" i="1"/>
  <c r="Z74" i="1"/>
  <c r="BN74" i="1"/>
  <c r="Y81" i="1"/>
  <c r="BP119" i="1"/>
  <c r="BN119" i="1"/>
  <c r="Z119" i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Y92" i="1"/>
  <c r="Y109" i="1"/>
  <c r="Y148" i="1"/>
  <c r="BP147" i="1"/>
  <c r="BN147" i="1"/>
  <c r="Z147" i="1"/>
  <c r="Z148" i="1" s="1"/>
  <c r="Y155" i="1"/>
  <c r="BP151" i="1"/>
  <c r="BN151" i="1"/>
  <c r="Z151" i="1"/>
  <c r="BP169" i="1"/>
  <c r="BN169" i="1"/>
  <c r="Z169" i="1"/>
  <c r="Y183" i="1"/>
  <c r="Y182" i="1"/>
  <c r="BP181" i="1"/>
  <c r="BN181" i="1"/>
  <c r="Z181" i="1"/>
  <c r="Z182" i="1" s="1"/>
  <c r="BP186" i="1"/>
  <c r="BN186" i="1"/>
  <c r="Z186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B523" i="1"/>
  <c r="X515" i="1"/>
  <c r="X516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Z76" i="1"/>
  <c r="BN76" i="1"/>
  <c r="Z84" i="1"/>
  <c r="BN84" i="1"/>
  <c r="Z91" i="1"/>
  <c r="BN91" i="1"/>
  <c r="Y101" i="1"/>
  <c r="Z98" i="1"/>
  <c r="BN98" i="1"/>
  <c r="Z105" i="1"/>
  <c r="BN105" i="1"/>
  <c r="BP105" i="1"/>
  <c r="Z113" i="1"/>
  <c r="BN113" i="1"/>
  <c r="Z121" i="1"/>
  <c r="BN121" i="1"/>
  <c r="Y127" i="1"/>
  <c r="Z132" i="1"/>
  <c r="BN132" i="1"/>
  <c r="Z136" i="1"/>
  <c r="BN136" i="1"/>
  <c r="Y154" i="1"/>
  <c r="BP165" i="1"/>
  <c r="BN165" i="1"/>
  <c r="Z165" i="1"/>
  <c r="BP175" i="1"/>
  <c r="BN175" i="1"/>
  <c r="Z175" i="1"/>
  <c r="Y20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78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410" i="1"/>
  <c r="H9" i="1"/>
  <c r="A10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Y33" i="1"/>
  <c r="C523" i="1"/>
  <c r="Z42" i="1"/>
  <c r="Z44" i="1" s="1"/>
  <c r="BN42" i="1"/>
  <c r="BP42" i="1"/>
  <c r="Y45" i="1"/>
  <c r="D523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Y80" i="1"/>
  <c r="Z75" i="1"/>
  <c r="BN75" i="1"/>
  <c r="BP75" i="1"/>
  <c r="BP90" i="1"/>
  <c r="BN90" i="1"/>
  <c r="Z90" i="1"/>
  <c r="Z92" i="1" s="1"/>
  <c r="BP97" i="1"/>
  <c r="BN97" i="1"/>
  <c r="Z97" i="1"/>
  <c r="F523" i="1"/>
  <c r="BP106" i="1"/>
  <c r="BN106" i="1"/>
  <c r="Z106" i="1"/>
  <c r="BP114" i="1"/>
  <c r="BN114" i="1"/>
  <c r="Z114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Y138" i="1"/>
  <c r="BP152" i="1"/>
  <c r="BN152" i="1"/>
  <c r="Z152" i="1"/>
  <c r="Z154" i="1" s="1"/>
  <c r="Y173" i="1"/>
  <c r="BP166" i="1"/>
  <c r="BN166" i="1"/>
  <c r="Z166" i="1"/>
  <c r="BP170" i="1"/>
  <c r="BN170" i="1"/>
  <c r="Z170" i="1"/>
  <c r="Y179" i="1"/>
  <c r="BP187" i="1"/>
  <c r="BN187" i="1"/>
  <c r="Z187" i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9" i="1"/>
  <c r="J9" i="1"/>
  <c r="Y24" i="1"/>
  <c r="BP77" i="1"/>
  <c r="BN77" i="1"/>
  <c r="BP79" i="1"/>
  <c r="BN79" i="1"/>
  <c r="Z79" i="1"/>
  <c r="Y86" i="1"/>
  <c r="BP83" i="1"/>
  <c r="BN83" i="1"/>
  <c r="Z83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BP137" i="1"/>
  <c r="BN137" i="1"/>
  <c r="Z137" i="1"/>
  <c r="Z138" i="1" s="1"/>
  <c r="Y139" i="1"/>
  <c r="Y144" i="1"/>
  <c r="BP141" i="1"/>
  <c r="BN141" i="1"/>
  <c r="Z14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W523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s="1"/>
  <c r="Z475" i="1" l="1"/>
  <c r="Z274" i="1"/>
  <c r="Z143" i="1"/>
  <c r="Z85" i="1"/>
  <c r="Z80" i="1"/>
  <c r="Z71" i="1"/>
  <c r="Z58" i="1"/>
  <c r="Z506" i="1"/>
  <c r="Z178" i="1"/>
  <c r="Z298" i="1"/>
  <c r="Z459" i="1"/>
  <c r="Z423" i="1"/>
  <c r="Z416" i="1"/>
  <c r="Z377" i="1"/>
  <c r="Z355" i="1"/>
  <c r="Z250" i="1"/>
  <c r="Z259" i="1"/>
  <c r="Z204" i="1"/>
  <c r="Z172" i="1"/>
  <c r="Z188" i="1"/>
  <c r="Z484" i="1"/>
  <c r="Z405" i="1"/>
  <c r="Y513" i="1"/>
  <c r="Z308" i="1"/>
  <c r="Z109" i="1"/>
  <c r="Y515" i="1"/>
  <c r="Z453" i="1"/>
  <c r="Z491" i="1"/>
  <c r="Z316" i="1"/>
  <c r="Z469" i="1"/>
  <c r="Z101" i="1"/>
  <c r="Z216" i="1"/>
  <c r="Z122" i="1"/>
  <c r="Z65" i="1"/>
  <c r="Z32" i="1"/>
  <c r="Y517" i="1"/>
  <c r="Y514" i="1"/>
  <c r="Y516" i="1" l="1"/>
  <c r="Z518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<sst xmlns="http://schemas.openxmlformats.org/spreadsheetml/2006/main" count="2307" uniqueCount="841">
  <si>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</si>
  <si>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</si>
  <si>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</si>
  <si>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</si>
  <si>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</si>
  <si>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</si>
  <si>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</si>
  <si>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</si>
  <si>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</si>
  <si>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</si>
  <si>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</si>
  <si>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</si>
  <si>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</si>
  <si>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</si>
  <si>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</si>
  <si>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</si>
  <si>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</si>
  <si>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</si>
  <si>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</si>
  <si>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</si>
  <si>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</si>
  <si>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</si>
  <si>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</si>
  <si>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</si>
  <si>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</si>
  <si>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</si>
  <si>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</si>
  <si>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</si>
  <si>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</si>
  <si>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</si>
  <si>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</si>
  <si>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</si>
  <si>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</si>
  <si>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</si>
  <si>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</si>
  <si>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</si>
  <si>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</si>
  <si>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</si>
  <si>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</si>
  <si>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</si>
  <si>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</si>
  <si>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</si>
  <si>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</si>
  <si>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</si>
  <si>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</si>
  <si>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</si>
  <si>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</si>
  <si>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</si>
  <si>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</si>
  <si>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</si>
  <si>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</si>
  <si>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</si>
  <si>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</si>
  <si>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</si>
  <si>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</si>
  <si>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</si>
  <si>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</si>
  <si>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</si>
  <si>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</si>
  <si>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</si>
  <si>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</si>
  <si>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</si>
  <si>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</si>
  <si>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</si>
  <si>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</si>
  <si>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</si>
  <si>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</si>
  <si>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</si>
  <si>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</si>
  <si>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</si>
  <si>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</si>
  <si>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</si>
  <si>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</si>
  <si>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</si>
  <si>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</si>
  <si>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</si>
  <si>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</si>
  <si>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</si>
  <si>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</si>
  <si>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</si>
  <si>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</si>
  <si>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</si>
  <si>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</si>
  <si>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</si>
  <si>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</si>
  <si>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</si>
  <si>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</si>
  <si>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</si>
  <si>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</si>
  <si>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</si>
  <si>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</si>
  <si>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</si>
  <si>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</si>
  <si>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</si>
  <si>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</si>
  <si>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</si>
  <si>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</si>
  <si>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</si>
  <si>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</si>
  <si>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</si>
  <si>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</si>
  <si>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</si>
  <si>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</si>
  <si>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</si>
  <si>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</si>
  <si>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</si>
  <si>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</si>
  <si>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</si>
  <si>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</si>
  <si>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</si>
  <si>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</si>
  <si>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</si>
  <si>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</si>
  <si>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</si>
  <si>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</si>
  <si>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</si>
  <si>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</si>
  <si>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</si>
  <si>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</si>
  <si>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</si>
  <si>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</si>
  <si>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</si>
  <si>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</si>
  <si>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</si>
  <si>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</si>
  <si>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</si>
  <si>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</si>
  <si>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</si>
  <si>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</si>
  <si>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</si>
  <si>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</si>
  <si>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</si>
  <si>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</si>
  <si>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</si>
  <si>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</si>
  <si>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</si>
  <si>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</si>
  <si>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</si>
  <si>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</si>
  <si>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</si>
  <si>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</si>
  <si>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</si>
  <si>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</si>
  <si>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</si>
  <si>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</si>
  <si>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</si>
  <si>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</si>
  <si>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</si>
  <si>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</si>
  <si>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</si>
  <si>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</si>
  <si>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</si>
  <si>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</si>
  <si>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</si>
  <si>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</si>
  <si>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</si>
  <si>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</si>
  <si>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</si>
  <si>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</si>
  <si>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</si>
  <si>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</si>
  <si>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</si>
  <si>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</si>
  <si>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</si>
  <si>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</si>
  <si>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</si>
  <si>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</si>
  <si>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</si>
  <si>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</si>
  <si>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</si>
  <si>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</si>
  <si>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</si>
  <si>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</si>
  <si>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</si>
  <si>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</si>
  <si>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</si>
  <si>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</si>
  <si>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</si>
  <si>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</si>
  <si>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</si>
  <si>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</si>
  <si>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</si>
  <si>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</si>
  <si>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</si>
  <si>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</si>
  <si>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</si>
  <si>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</si>
  <si>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</si>
  <si>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</si>
  <si>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</si>
  <si>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</si>
  <si>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</si>
  <si>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</si>
  <si>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</si>
  <si>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</si>
  <si>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</si>
  <si>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</si>
  <si>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</si>
  <si>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</si>
  <si>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</si>
  <si>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</si>
  <si>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</si>
  <si>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</si>
  <si>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</si>
  <si>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</si>
  <si>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</si>
  <si>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</si>
  <si>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</si>
  <si>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</si>
  <si>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</si>
  <si>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</si>
  <si>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</si>
  <si>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</si>
  <si>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</si>
  <si>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</si>
  <si>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</si>
  <si>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</si>
  <si>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</si>
  <si>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</si>
  <si>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</si>
  <si>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</si>
  <si>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</si>
  <si>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</si>
  <si>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</si>
  <si>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</si>
  <si>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</si>
  <si>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</si>
  <si>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</si>
  <si>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</si>
  <si>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</si>
  <si>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</si>
  <si>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</si>
  <si>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</si>
  <si>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</si>
  <si>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</si>
  <si>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</si>
  <si>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</si>
  <si>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</si>
  <si>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</si>
  <si>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</si>
  <si>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</si>
  <si>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</si>
  <si>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</si>
  <si>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</si>
  <si>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</si>
  <si>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</si>
  <si>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</si>
  <si>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</si>
  <si>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</si>
  <si>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</si>
  <si>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</si>
  <si>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</si>
  <si>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</si>
  <si>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</si>
  <si>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</si>
  <si>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</si>
  <si>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</si>
  <si>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</si>
  <si>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</si>
  <si>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</si>
  <si>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</si>
  <si>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</si>
  <si>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</si>
  <si>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</si>
  <si>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</si>
  <si>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</si>
  <si>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</si>
  <si>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</si>
  <si>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</si>
  <si>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</si>
  <si>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</si>
  <si>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</si>
  <si>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</si>
  <si>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</si>
  <si>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</si>
  <si>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</si>
  <si>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</si>
  <si>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</si>
  <si>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</si>
  <si>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</si>
  <si>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</si>
  <si>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</si>
  <si>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</si>
  <si>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</si>
  <si>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</si>
  <si>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</si>
  <si>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</si>
  <si>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</si>
  <si>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</si>
  <si>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</si>
  <si>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</si>
  <si>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</si>
  <si>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</si>
  <si>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</si>
  <si>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</si>
  <si>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</si>
  <si>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</si>
  <si>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</si>
  <si>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</si>
  <si>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</si>
  <si>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</si>
  <si>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</si>
  <si>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</si>
  <si>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</si>
  <si>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</si>
  <si>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</si>
  <si>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</si>
  <si>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</si>
  <si>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</si>
  <si>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</si>
  <si>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</si>
  <si>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</si>
  <si>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</si>
  <si>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</si>
  <si>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</si>
  <si>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</si>
  <si>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</si>
  <si>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</si>
  <si>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</si>
  <si>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</si>
  <si>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</si>
  <si>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</si>
  <si>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</si>
  <si>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</si>
  <si>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</si>
  <si>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</si>
  <si>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</si>
  <si>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</si>
  <si>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</si>
  <si>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</si>
  <si>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</si>
  <si>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</si>
  <si>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</si>
  <si>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</si>
  <si>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</si>
  <si>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</si>
  <si>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</si>
  <si>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</si>
  <si>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</si>
  <si>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</si>
  <si>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</si>
  <si>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</si>
  <si>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</si>
  <si>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</si>
  <si>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</si>
  <si>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</si>
  <si>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</si>
  <si>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</si>
  <si>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</si>
  <si>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</si>
  <si>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</si>
  <si>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</si>
  <si>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</si>
  <si>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</si>
  <si>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</si>
  <si>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</si>
  <si>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</si>
  <si>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</si>
  <si>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</si>
  <si>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</si>
  <si>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</si>
  <si>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</si>
  <si>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</si>
  <si>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</si>
  <si>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</si>
  <si>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</si>
  <si>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</si>
  <si>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</si>
  <si>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</si>
  <si>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</si>
  <si>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</si>
  <si>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</si>
  <si>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</si>
  <si>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</si>
  <si>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</si>
  <si>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</si>
  <si>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</si>
  <si>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</si>
  <si>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</si>
  <si>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</si>
  <si>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</si>
  <si>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</si>
  <si>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</si>
  <si>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</si>
  <si>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</si>
  <si>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</si>
  <si>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</si>
  <si>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</si>
  <si>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</si>
  <si>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</si>
  <si>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</si>
  <si>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</si>
  <si>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</si>
  <si>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</si>
  <si>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</si>
  <si>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</si>
  <si>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</si>
  <si>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</si>
  <si>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</si>
  <si>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</si>
  <si>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</si>
  <si>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</si>
  <si>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</si>
  <si>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</si>
  <si>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</si>
  <si>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</si>
  <si>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</si>
  <si>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</si>
  <si>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</si>
  <si>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</si>
  <si>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</si>
  <si>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</si>
  <si>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</si>
  <si>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</si>
  <si>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</si>
  <si>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</si>
  <si>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</si>
  <si>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</si>
  <si>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</si>
  <si>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</si>
  <si>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</si>
  <si>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</si>
  <si>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</si>
  <si>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</si>
  <si>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</si>
  <si>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</si>
  <si>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</si>
  <si>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</si>
  <si>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</si>
  <si>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</si>
  <si>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</si>
  <si>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</si>
  <si>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</si>
  <si>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</si>
  <si>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</si>
  <si>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</si>
  <si>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</si>
  <si>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</si>
  <si>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</si>
  <si>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</si>
  <si>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</si>
  <si>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</si>
  <si>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</si>
  <si>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</si>
  <si>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</si>
  <si>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</si>
  <si>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</si>
  <si>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</si>
  <si>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</si>
  <si>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</si>
  <si>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</si>
  <si>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</si>
  <si>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</si>
  <si>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</si>
  <si>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</si>
  <si>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</si>
  <si>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</si>
  <si>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</si>
  <si>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</si>
  <si>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</si>
  <si>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</si>
  <si>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</si>
  <si>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</si>
  <si>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</si>
  <si>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</si>
  <si>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</si>
  <si>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</si>
  <si>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</si>
  <si>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</si>
  <si>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</si>
  <si>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</si>
  <si>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</si>
  <si>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</si>
  <si>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</si>
  <si>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</si>
  <si>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</si>
  <si>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</si>
  <si>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</si>
  <si>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</si>
  <si>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</si>
  <si>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</si>
  <si>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</si>
  <si>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</si>
  <si>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</si>
  <si>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</si>
  <si>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</si>
  <si>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</si>
  <si>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</si>
  <si>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</si>
  <si>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</si>
  <si>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</si>
  <si>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</si>
  <si>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</si>
  <si>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</si>
  <si>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</si>
  <si>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</si>
  <si>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</si>
  <si>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</si>
  <si>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</si>
  <si>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</si>
  <si>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</si>
  <si>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</si>
  <si>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</si>
  <si>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</si>
  <si>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</si>
  <si>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</si>
  <si>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</si>
  <si>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</si>
  <si>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</si>
  <si>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</si>
  <si>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</si>
  <si>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</si>
  <si>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</si>
  <si>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</si>
  <si>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</si>
  <si>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</si>
  <si>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</si>
  <si>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</si>
  <si>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</si>
  <si>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</si>
  <si>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</si>
  <si>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</si>
  <si>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</si>
  <si>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</si>
  <si>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</si>
  <si>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</si>
  <si>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</si>
  <si>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</si>
  <si>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</si>
  <si>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</si>
  <si>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</si>
  <si>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</si>
  <si>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</si>
  <si>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</si>
  <si>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</si>
  <si>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</si>
  <si>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</si>
  <si>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</si>
  <si>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</si>
  <si>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</si>
  <si>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</si>
  <si>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</si>
  <si>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</si>
  <si>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</si>
  <si>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</si>
  <si>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</si>
  <si>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</si>
  <si>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</si>
  <si>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</si>
  <si>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</si>
  <si>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</si>
  <si>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</si>
  <si>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</si>
  <si>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</si>
  <si>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</si>
  <si>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</si>
  <si>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</si>
  <si>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</si>
  <si>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</si>
  <si>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</si>
  <si>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</si>
  <si>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</si>
  <si>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</si>
  <si>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</si>
  <si>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</si>
  <si>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</si>
  <si>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</si>
  <si>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</si>
  <si>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</si>
  <si>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</si>
  <si>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</si>
  <si>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</si>
  <si>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</si>
  <si>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</si>
  <si>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</si>
  <si>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</si>
  <si>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</si>
  <si>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</si>
  <si>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</si>
  <si>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</si>
  <si>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</si>
  <si>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</si>
  <si>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</si>
  <si>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</si>
  <si>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</si>
  <si>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</si>
  <si>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</si>
  <si>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</si>
  <si>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</si>
  <si>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</si>
  <si>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</si>
  <si>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</si>
  <si>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</si>
  <si>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</si>
  <si>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</si>
  <si>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</si>
  <si>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</si>
  <si>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</si>
  <si>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</si>
  <si>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</si>
  <si>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</si>
  <si>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</si>
  <si>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</si>
  <si>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</si>
  <si>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</si>
  <si>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</si>
  <si>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</si>
  <si>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</si>
  <si>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</si>
  <si>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</si>
  <si>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</si>
  <si>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</si>
  <si>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</si>
  <si>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</si>
  <si>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</si>
  <si>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</si>
  <si>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</si>
  <si>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</si>
  <si>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</si>
  <si>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</si>
  <si>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</si>
  <si>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</si>
  <si>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</si>
  <si>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</si>
  <si>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</si>
  <si>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</si>
  <si>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</si>
  <si>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</si>
  <si>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</si>
  <si>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</si>
  <si>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</si>
  <si>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</si>
  <si>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</si>
  <si>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</si>
  <si>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</si>
  <si>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</si>
  <si>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</si>
  <si>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</si>
  <si>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</si>
  <si>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</si>
  <si>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</si>
  <si>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</si>
  <si>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</si>
  <si>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</si>
  <si>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</si>
  <si>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</si>
  <si>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</si>
  <si>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</si>
  <si>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</si>
  <si>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</si>
  <si>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</si>
  <si>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</si>
  <si>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</si>
  <si>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</si>
  <si>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</si>
  <si>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</si>
  <si>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</si>
  <si>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</si>
  <si>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</si>
  <si>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</si>
  <si>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</si>
  <si>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</si>
  <si>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</si>
  <si>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</si>
  <si>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</si>
  <si>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</si>
  <si>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</si>
  <si>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</si>
  <si>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</si>
  <si>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</si>
  <si>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</si>
  <si>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</si>
  <si>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</si>
  <si>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</si>
  <si>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</si>
  <si>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</si>
  <si>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</si>
  <si>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</si>
  <si>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</si>
  <si>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</si>
  <si>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</si>
  <si>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</si>
  <si>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</si>
  <si>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</si>
  <si>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</si>
  <si>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</si>
  <si>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</si>
  <si>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</si>
  <si>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</si>
  <si>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</si>
  <si>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</si>
  <si>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</si>
  <si>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</si>
  <si>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</si>
  <si>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</si>
  <si>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</si>
  <si>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</si>
  <si>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</si>
  <si>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</si>
  <si>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</si>
  <si>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</si>
  <si>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</si>
  <si>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</si>
  <si>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</si>
  <si>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</si>
  <si>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</si>
  <si>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</si>
  <si>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</si>
  <si>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</si>
  <si>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</si>
  <si>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</si>
  <si>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</si>
  <si>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</si>
  <si>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</si>
  <si>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</si>
  <si>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</si>
  <si>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</si>
  <si>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</si>
  <si>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</si>
  <si>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</si>
  <si>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</si>
  <si>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</si>
  <si>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</si>
  <si>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</si>
  <si>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</si>
  <si>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</si>
  <si>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</si>
  <si>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</si>
  <si>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</si>
  <si>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</si>
  <si>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</si>
  <si>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</si>
  <si>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</si>
  <si>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</si>
  <si>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</si>
  <si>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</si>
  <si>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</si>
  <si>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</si>
  <si>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</si>
  <si>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</si>
  <si>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</si>
  <si>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</si>
  <si>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</si>
  <si>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</si>
  <si>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</si>
  <si>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</si>
  <si>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</si>
  <si>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</si>
  <si>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</si>
  <si>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</si>
  <si>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</si>
  <si>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</si>
  <si>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</si>
  <si>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</si>
  <si>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</si>
  <si>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</si>
  <si>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</si>
  <si>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</si>
  <si>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</si>
  <si>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</si>
  <si>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</si>
  <si>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</si>
  <si>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</si>
  <si>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</si>
  <si>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</si>
  <si>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</si>
  <si>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</si>
  <si>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</si>
  <si>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</si>
  <si>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</si>
  <si>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</si>
  <si>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</si>
  <si>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</si>
  <si>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</si>
  <si>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</si>
  <si>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</si>
  <si>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</si>
  <si>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</si>
  <si>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</si>
  <si>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</si>
  <si>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</si>
  <si>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</si>
  <si>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</si>
  <si>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</si>
  <si>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</si>
  <si>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</si>
  <si>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</si>
  <si>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</si>
  <si>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</si>
  <si>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</si>
  <si>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</si>
  <si>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</si>
  <si>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</si>
  <si>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</si>
  <si>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</si>
  <si>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</si>
  <si>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</si>
  <si>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</si>
  <si>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</si>
  <si>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</si>
  <si>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</si>
  <si>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</si>
  <si>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</si>
  <si>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</si>
  <si>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</si>
  <si>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</si>
  <si>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</si>
  <si>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</si>
  <si>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</si>
  <si>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</si>
  <si>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</si>
  <si>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</si>
  <si>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</si>
  <si>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</si>
  <si>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</si>
  <si>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</si>
  <si>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</si>
  <si>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</si>
  <si>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</si>
  <si>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</si>
  <si>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</si>
  <si>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</si>
  <si>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</si>
  <si>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</si>
  <si>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</si>
  <si>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</si>
  <si>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</si>
  <si>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</si>
  <si>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</si>
  <si>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</si>
  <si>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</si>
  <si>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</si>
  <si>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</si>
  <si>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</si>
  <si>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</si>
  <si>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</si>
  <si>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</si>
  <si>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</si>
  <si>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</si>
  <si>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</si>
  <si>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8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</si>
</sst>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164" sqref="AA164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20</v>
      </c>
      <c r="Y164" s="574">
        <f t="shared" si="21"/>
        <v>21</v>
      </c>
      <c r="Z164" s="36">
        <f>IFERROR(IF(Y164=0,"",ROUNDUP(Y164/H164,0)*0.00902),"")</f>
        <v>4.5100000000000001E-2</v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21.285714285714281</v>
      </c>
      <c r="BN164" s="64">
        <f t="shared" si="23"/>
        <v>22.349999999999998</v>
      </c>
      <c r="BO164" s="64">
        <f t="shared" si="24"/>
        <v>3.6075036075036072E-2</v>
      </c>
      <c r="BP164" s="64">
        <f t="shared" si="25"/>
        <v>3.787878787878788E-2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20</v>
      </c>
      <c r="Y165" s="57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21</v>
      </c>
      <c r="BN165" s="64">
        <f t="shared" si="23"/>
        <v>22.049999999999997</v>
      </c>
      <c r="BO165" s="64">
        <f t="shared" si="24"/>
        <v>3.6075036075036072E-2</v>
      </c>
      <c r="BP165" s="64">
        <f t="shared" si="25"/>
        <v>3.787878787878788E-2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8.3999999999999986</v>
      </c>
      <c r="Y169" s="574">
        <f t="shared" si="21"/>
        <v>8.4</v>
      </c>
      <c r="Z169" s="36">
        <f>IFERROR(IF(Y169=0,"",ROUNDUP(Y169/H169,0)*0.00502),"")</f>
        <v>2.0080000000000001E-2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8.7999999999999989</v>
      </c>
      <c r="BN169" s="64">
        <f t="shared" si="23"/>
        <v>8.8000000000000007</v>
      </c>
      <c r="BO169" s="64">
        <f t="shared" si="24"/>
        <v>1.7094017094017092E-2</v>
      </c>
      <c r="BP169" s="64">
        <f t="shared" si="25"/>
        <v>1.7094017094017096E-2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13.523809523809522</v>
      </c>
      <c r="Y172" s="575">
        <f>IFERROR(Y163/H163,"0")+IFERROR(Y164/H164,"0")+IFERROR(Y165/H165,"0")+IFERROR(Y166/H166,"0")+IFERROR(Y167/H167,"0")+IFERROR(Y168/H168,"0")+IFERROR(Y169/H169,"0")+IFERROR(Y170/H170,"0")+IFERROR(Y171/H171,"0")</f>
        <v>14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0.11028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48.4</v>
      </c>
      <c r="Y173" s="575">
        <f>IFERROR(SUM(Y163:Y171),"0")</f>
        <v>50.4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150</v>
      </c>
      <c r="Y196" s="574">
        <f t="shared" ref="Y196:Y203" si="26">IFERROR(IF(X196="",0,CEILING((X196/$H196),1)*$H196),"")</f>
        <v>151.20000000000002</v>
      </c>
      <c r="Z196" s="36">
        <f>IFERROR(IF(Y196=0,"",ROUNDUP(Y196/H196,0)*0.00902),"")</f>
        <v>0.25256000000000001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155.83333333333331</v>
      </c>
      <c r="BN196" s="64">
        <f t="shared" ref="BN196:BN203" si="28">IFERROR(Y196*I196/H196,"0")</f>
        <v>157.08000000000001</v>
      </c>
      <c r="BO196" s="64">
        <f t="shared" ref="BO196:BO203" si="29">IFERROR(1/J196*(X196/H196),"0")</f>
        <v>0.21043771043771042</v>
      </c>
      <c r="BP196" s="64">
        <f t="shared" ref="BP196:BP203" si="30">IFERROR(1/J196*(Y196/H196),"0")</f>
        <v>0.21212121212121213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200</v>
      </c>
      <c r="Y197" s="574">
        <f t="shared" si="26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207.77777777777777</v>
      </c>
      <c r="BN197" s="64">
        <f t="shared" si="28"/>
        <v>213.18000000000004</v>
      </c>
      <c r="BO197" s="64">
        <f t="shared" si="29"/>
        <v>0.28058361391694725</v>
      </c>
      <c r="BP197" s="64">
        <f t="shared" si="30"/>
        <v>0.2878787878787879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120</v>
      </c>
      <c r="Y198" s="574">
        <f t="shared" si="26"/>
        <v>124.2</v>
      </c>
      <c r="Z198" s="36">
        <f>IFERROR(IF(Y198=0,"",ROUNDUP(Y198/H198,0)*0.00902),"")</f>
        <v>0.20746000000000001</v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124.66666666666667</v>
      </c>
      <c r="BN198" s="64">
        <f t="shared" si="28"/>
        <v>129.03</v>
      </c>
      <c r="BO198" s="64">
        <f t="shared" si="29"/>
        <v>0.16835016835016836</v>
      </c>
      <c r="BP198" s="64">
        <f t="shared" si="30"/>
        <v>0.17424242424242425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200</v>
      </c>
      <c r="Y199" s="57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124.07407407407408</v>
      </c>
      <c r="Y204" s="575">
        <f>IFERROR(Y196/H196,"0")+IFERROR(Y197/H197,"0")+IFERROR(Y198/H198,"0")+IFERROR(Y199/H199,"0")+IFERROR(Y200/H200,"0")+IFERROR(Y201/H201,"0")+IFERROR(Y202/H202,"0")+IFERROR(Y203/H203,"0")</f>
        <v>127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1.14554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670</v>
      </c>
      <c r="Y205" s="575">
        <f>IFERROR(SUM(Y196:Y203),"0")</f>
        <v>685.80000000000007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72</v>
      </c>
      <c r="Y210" s="574">
        <f t="shared" si="31"/>
        <v>72</v>
      </c>
      <c r="Z210" s="36">
        <f t="shared" ref="Z210:Z215" si="36">IFERROR(IF(Y210=0,"",ROUNDUP(Y210/H210,0)*0.00651),"")</f>
        <v>0.1953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80.100000000000009</v>
      </c>
      <c r="BN210" s="64">
        <f t="shared" si="33"/>
        <v>80.100000000000009</v>
      </c>
      <c r="BO210" s="64">
        <f t="shared" si="34"/>
        <v>0.16483516483516486</v>
      </c>
      <c r="BP210" s="64">
        <f t="shared" si="35"/>
        <v>0.16483516483516486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48</v>
      </c>
      <c r="Y213" s="574">
        <f t="shared" si="31"/>
        <v>48</v>
      </c>
      <c r="Z213" s="36">
        <f t="shared" si="36"/>
        <v>0.13020000000000001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53.040000000000006</v>
      </c>
      <c r="BN213" s="64">
        <f t="shared" si="33"/>
        <v>53.040000000000006</v>
      </c>
      <c r="BO213" s="64">
        <f t="shared" si="34"/>
        <v>0.1098901098901099</v>
      </c>
      <c r="BP213" s="64">
        <f t="shared" si="35"/>
        <v>0.1098901098901099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168</v>
      </c>
      <c r="Y214" s="574">
        <f t="shared" si="31"/>
        <v>168</v>
      </c>
      <c r="Z214" s="36">
        <f t="shared" si="36"/>
        <v>0.45569999999999999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185.64000000000001</v>
      </c>
      <c r="BN214" s="64">
        <f t="shared" si="33"/>
        <v>185.64000000000001</v>
      </c>
      <c r="BO214" s="64">
        <f t="shared" si="34"/>
        <v>0.38461538461538464</v>
      </c>
      <c r="BP214" s="64">
        <f t="shared" si="35"/>
        <v>0.38461538461538464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240</v>
      </c>
      <c r="Y215" s="574">
        <f t="shared" si="31"/>
        <v>240</v>
      </c>
      <c r="Z215" s="36">
        <f t="shared" si="36"/>
        <v>0.65100000000000002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265.8</v>
      </c>
      <c r="BN215" s="64">
        <f t="shared" si="33"/>
        <v>265.8</v>
      </c>
      <c r="BO215" s="64">
        <f t="shared" si="34"/>
        <v>0.5494505494505495</v>
      </c>
      <c r="BP215" s="64">
        <f t="shared" si="35"/>
        <v>0.5494505494505495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220</v>
      </c>
      <c r="Y216" s="575">
        <f>IFERROR(Y207/H207,"0")+IFERROR(Y208/H208,"0")+IFERROR(Y209/H209,"0")+IFERROR(Y210/H210,"0")+IFERROR(Y211/H211,"0")+IFERROR(Y212/H212,"0")+IFERROR(Y213/H213,"0")+IFERROR(Y214/H214,"0")+IFERROR(Y215/H215,"0")</f>
        <v>220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1.4321999999999999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528</v>
      </c>
      <c r="Y217" s="575">
        <f>IFERROR(SUM(Y207:Y215),"0")</f>
        <v>528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9.6000000000000014</v>
      </c>
      <c r="Y219" s="574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10.608000000000002</v>
      </c>
      <c r="BN219" s="64">
        <f>IFERROR(Y219*I219/H219,"0")</f>
        <v>10.608000000000001</v>
      </c>
      <c r="BO219" s="64">
        <f>IFERROR(1/J219*(X219/H219),"0")</f>
        <v>2.1978021978021983E-2</v>
      </c>
      <c r="BP219" s="64">
        <f>IFERROR(1/J219*(Y219/H219),"0")</f>
        <v>2.197802197802198E-2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9.6000000000000014</v>
      </c>
      <c r="Y220" s="574">
        <f>IFERROR(IF(X220="",0,CEILING((X220/$H220),1)*$H220),"")</f>
        <v>9.6</v>
      </c>
      <c r="Z220" s="36">
        <f>IFERROR(IF(Y220=0,"",ROUNDUP(Y220/H220,0)*0.00651),"")</f>
        <v>2.6040000000000001E-2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10.608000000000002</v>
      </c>
      <c r="BN220" s="64">
        <f>IFERROR(Y220*I220/H220,"0")</f>
        <v>10.608000000000001</v>
      </c>
      <c r="BO220" s="64">
        <f>IFERROR(1/J220*(X220/H220),"0")</f>
        <v>2.1978021978021983E-2</v>
      </c>
      <c r="BP220" s="64">
        <f>IFERROR(1/J220*(Y220/H220),"0")</f>
        <v>2.197802197802198E-2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8.0000000000000018</v>
      </c>
      <c r="Y221" s="575">
        <f>IFERROR(Y219/H219,"0")+IFERROR(Y220/H220,"0")</f>
        <v>8</v>
      </c>
      <c r="Z221" s="575">
        <f>IFERROR(IF(Z219="",0,Z219),"0")+IFERROR(IF(Z220="",0,Z220),"0")</f>
        <v>5.2080000000000001E-2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19.200000000000003</v>
      </c>
      <c r="Y222" s="575">
        <f>IFERROR(SUM(Y219:Y220),"0")</f>
        <v>19.2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60</v>
      </c>
      <c r="Y319" s="574">
        <f>IFERROR(IF(X319="",0,CEILING((X319/$H319),1)*$H319),"")</f>
        <v>67.2</v>
      </c>
      <c r="Z319" s="36">
        <f>IFERROR(IF(Y319=0,"",ROUNDUP(Y319/H319,0)*0.01898),"")</f>
        <v>0.15184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63.707142857142856</v>
      </c>
      <c r="BN319" s="64">
        <f>IFERROR(Y319*I319/H319,"0")</f>
        <v>71.352000000000004</v>
      </c>
      <c r="BO319" s="64">
        <f>IFERROR(1/J319*(X319/H319),"0")</f>
        <v>0.11160714285714285</v>
      </c>
      <c r="BP319" s="64">
        <f>IFERROR(1/J319*(Y319/H319),"0")</f>
        <v>0.125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80</v>
      </c>
      <c r="Y320" s="574">
        <f>IFERROR(IF(X320="",0,CEILING((X320/$H320),1)*$H320),"")</f>
        <v>85.8</v>
      </c>
      <c r="Z320" s="36">
        <f>IFERROR(IF(Y320=0,"",ROUNDUP(Y320/H320,0)*0.01898),"")</f>
        <v>0.20877999999999999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85.32307692307694</v>
      </c>
      <c r="BN320" s="64">
        <f>IFERROR(Y320*I320/H320,"0")</f>
        <v>91.509000000000015</v>
      </c>
      <c r="BO320" s="64">
        <f>IFERROR(1/J320*(X320/H320),"0")</f>
        <v>0.16025641025641027</v>
      </c>
      <c r="BP320" s="64">
        <f>IFERROR(1/J320*(Y320/H320),"0")</f>
        <v>0.171875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16</v>
      </c>
      <c r="Y321" s="574">
        <f>IFERROR(IF(X321="",0,CEILING((X321/$H321),1)*$H321),"")</f>
        <v>16.8</v>
      </c>
      <c r="Z321" s="36">
        <f>IFERROR(IF(Y321=0,"",ROUNDUP(Y321/H321,0)*0.01898),"")</f>
        <v>3.7960000000000001E-2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16.988571428571429</v>
      </c>
      <c r="BN321" s="64">
        <f>IFERROR(Y321*I321/H321,"0")</f>
        <v>17.838000000000001</v>
      </c>
      <c r="BO321" s="64">
        <f>IFERROR(1/J321*(X321/H321),"0")</f>
        <v>2.976190476190476E-2</v>
      </c>
      <c r="BP321" s="64">
        <f>IFERROR(1/J321*(Y321/H321),"0")</f>
        <v>3.125E-2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19.304029304029307</v>
      </c>
      <c r="Y322" s="575">
        <f>IFERROR(Y319/H319,"0")+IFERROR(Y320/H320,"0")+IFERROR(Y321/H321,"0")</f>
        <v>21</v>
      </c>
      <c r="Z322" s="575">
        <f>IFERROR(IF(Z319="",0,Z319),"0")+IFERROR(IF(Z320="",0,Z320),"0")+IFERROR(IF(Z321="",0,Z321),"0")</f>
        <v>0.39857999999999999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156</v>
      </c>
      <c r="Y323" s="575">
        <f>IFERROR(SUM(Y319:Y321),"0")</f>
        <v>169.8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2000</v>
      </c>
      <c r="Y348" s="574">
        <f t="shared" ref="Y348:Y354" si="58">IFERROR(IF(X348="",0,CEILING((X348/$H348),1)*$H348),"")</f>
        <v>2010</v>
      </c>
      <c r="Z348" s="36">
        <f>IFERROR(IF(Y348=0,"",ROUNDUP(Y348/H348,0)*0.02175),"")</f>
        <v>2.9144999999999999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2064</v>
      </c>
      <c r="BN348" s="64">
        <f t="shared" ref="BN348:BN354" si="60">IFERROR(Y348*I348/H348,"0")</f>
        <v>2074.3200000000002</v>
      </c>
      <c r="BO348" s="64">
        <f t="shared" ref="BO348:BO354" si="61">IFERROR(1/J348*(X348/H348),"0")</f>
        <v>2.7777777777777777</v>
      </c>
      <c r="BP348" s="64">
        <f t="shared" ref="BP348:BP354" si="62">IFERROR(1/J348*(Y348/H348),"0")</f>
        <v>2.7916666666666665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1000</v>
      </c>
      <c r="Y350" s="574">
        <f t="shared" si="58"/>
        <v>1005</v>
      </c>
      <c r="Z350" s="36">
        <f>IFERROR(IF(Y350=0,"",ROUNDUP(Y350/H350,0)*0.02175),"")</f>
        <v>1.4572499999999999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1032</v>
      </c>
      <c r="BN350" s="64">
        <f t="shared" si="60"/>
        <v>1037.1600000000001</v>
      </c>
      <c r="BO350" s="64">
        <f t="shared" si="61"/>
        <v>1.3888888888888888</v>
      </c>
      <c r="BP350" s="64">
        <f t="shared" si="62"/>
        <v>1.3958333333333333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200</v>
      </c>
      <c r="Y355" s="575">
        <f>IFERROR(Y348/H348,"0")+IFERROR(Y349/H349,"0")+IFERROR(Y350/H350,"0")+IFERROR(Y351/H351,"0")+IFERROR(Y352/H352,"0")+IFERROR(Y353/H353,"0")+IFERROR(Y354/H354,"0")</f>
        <v>201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4.3717499999999996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3000</v>
      </c>
      <c r="Y356" s="575">
        <f>IFERROR(SUM(Y348:Y354),"0")</f>
        <v>3015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500</v>
      </c>
      <c r="Y368" s="574">
        <f>IFERROR(IF(X368="",0,CEILING((X368/$H368),1)*$H368),"")</f>
        <v>504</v>
      </c>
      <c r="Z368" s="36">
        <f>IFERROR(IF(Y368=0,"",ROUNDUP(Y368/H368,0)*0.01898),"")</f>
        <v>1.06288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528.83333333333337</v>
      </c>
      <c r="BN368" s="64">
        <f>IFERROR(Y368*I368/H368,"0")</f>
        <v>533.06399999999996</v>
      </c>
      <c r="BO368" s="64">
        <f>IFERROR(1/J368*(X368/H368),"0")</f>
        <v>0.86805555555555558</v>
      </c>
      <c r="BP368" s="64">
        <f>IFERROR(1/J368*(Y368/H368),"0")</f>
        <v>0.875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55.555555555555557</v>
      </c>
      <c r="Y369" s="575">
        <f>IFERROR(Y368/H368,"0")</f>
        <v>56</v>
      </c>
      <c r="Z369" s="575">
        <f>IFERROR(IF(Z368="",0,Z368),"0")</f>
        <v>1.06288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500</v>
      </c>
      <c r="Y370" s="575">
        <f>IFERROR(SUM(Y368:Y368),"0")</f>
        <v>504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50</v>
      </c>
      <c r="Y443" s="574">
        <f t="shared" si="69"/>
        <v>52.800000000000004</v>
      </c>
      <c r="Z443" s="36">
        <f t="shared" si="70"/>
        <v>0.1196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53.409090909090907</v>
      </c>
      <c r="BN443" s="64">
        <f t="shared" si="72"/>
        <v>56.400000000000006</v>
      </c>
      <c r="BO443" s="64">
        <f t="shared" si="73"/>
        <v>9.1054778554778545E-2</v>
      </c>
      <c r="BP443" s="64">
        <f t="shared" si="74"/>
        <v>9.6153846153846159E-2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9.4696969696969688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0.1196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50</v>
      </c>
      <c r="Y454" s="575">
        <f>IFERROR(SUM(Y438:Y452),"0")</f>
        <v>52.800000000000004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120</v>
      </c>
      <c r="Y462" s="574">
        <f t="shared" ref="Y462:Y468" si="75">IFERROR(IF(X462="",0,CEILING((X462/$H462),1)*$H462),"")</f>
        <v>121.44000000000001</v>
      </c>
      <c r="Z462" s="36">
        <f>IFERROR(IF(Y462=0,"",ROUNDUP(Y462/H462,0)*0.01196),"")</f>
        <v>0.27507999999999999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128.18181818181816</v>
      </c>
      <c r="BN462" s="64">
        <f t="shared" ref="BN462:BN468" si="77">IFERROR(Y462*I462/H462,"0")</f>
        <v>129.72</v>
      </c>
      <c r="BO462" s="64">
        <f t="shared" ref="BO462:BO468" si="78">IFERROR(1/J462*(X462/H462),"0")</f>
        <v>0.21853146853146854</v>
      </c>
      <c r="BP462" s="64">
        <f t="shared" ref="BP462:BP468" si="79">IFERROR(1/J462*(Y462/H462),"0")</f>
        <v>0.22115384615384617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22.727272727272727</v>
      </c>
      <c r="Y469" s="575">
        <f>IFERROR(Y462/H462,"0")+IFERROR(Y463/H463,"0")+IFERROR(Y464/H464,"0")+IFERROR(Y465/H465,"0")+IFERROR(Y466/H466,"0")+IFERROR(Y467/H467,"0")+IFERROR(Y468/H468,"0")</f>
        <v>23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0.27507999999999999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120</v>
      </c>
      <c r="Y470" s="575">
        <f>IFERROR(SUM(Y462:Y468),"0")</f>
        <v>121.44000000000001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5091.6000000000004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5146.4399999999996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5325.3803034743032</v>
      </c>
      <c r="Y514" s="575">
        <f>IFERROR(SUM(BN22:BN510),"0")</f>
        <v>5382.8290000000006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8</v>
      </c>
      <c r="Y515" s="38">
        <f>ROUNDUP(SUM(BP22:BP510),0)</f>
        <v>9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5525.3803034743032</v>
      </c>
      <c r="Y516" s="575">
        <f>GrossWeightTotalR+PalletQtyTotalR*25</f>
        <v>5607.8290000000006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672.65443815443825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680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8.9679900000000004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50.4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1233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169.8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3519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174.24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0,00"/>
        <filter val="124,07"/>
        <filter val="13,52"/>
        <filter val="150,00"/>
        <filter val="156,00"/>
        <filter val="16,00"/>
        <filter val="168,00"/>
        <filter val="19,20"/>
        <filter val="19,30"/>
        <filter val="2 000,00"/>
        <filter val="20,00"/>
        <filter val="200,00"/>
        <filter val="22,73"/>
        <filter val="220,00"/>
        <filter val="240,00"/>
        <filter val="3 000,00"/>
        <filter val="48,00"/>
        <filter val="48,40"/>
        <filter val="5 091,60"/>
        <filter val="5 325,38"/>
        <filter val="5 525,38"/>
        <filter val="50,00"/>
        <filter val="500,00"/>
        <filter val="528,00"/>
        <filter val="55,56"/>
        <filter val="60,00"/>
        <filter val="670,00"/>
        <filter val="672,65"/>
        <filter val="72,00"/>
        <filter val="8"/>
        <filter val="8,00"/>
        <filter val="8,40"/>
        <filter val="80,00"/>
        <filter val="9,47"/>
        <filter val="9,6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