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заказы\статистика филиалы\2025\06,25\26,06,25 ПОКОМ КИ филиалы\"/>
    </mc:Choice>
  </mc:AlternateContent>
  <xr:revisionPtr revIDLastSave="0" documentId="13_ncr:1_{7B869B4B-379B-4D34-B9C8-88EF4216F7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91029"/>
</workbook>
</file>

<file path=xl/calcChain.xml><?xml version="1.0" encoding="utf-8"?>
<calcChain xmlns="http://schemas.openxmlformats.org/spreadsheetml/2006/main">
  <c r="S10" i="1" l="1"/>
  <c r="S11" i="1"/>
  <c r="AJ11" i="1" s="1"/>
  <c r="S12" i="1"/>
  <c r="AJ12" i="1" s="1"/>
  <c r="S13" i="1"/>
  <c r="AJ13" i="1" s="1"/>
  <c r="S14" i="1"/>
  <c r="S16" i="1"/>
  <c r="S19" i="1"/>
  <c r="S20" i="1"/>
  <c r="S25" i="1"/>
  <c r="S26" i="1"/>
  <c r="S28" i="1"/>
  <c r="S29" i="1"/>
  <c r="AJ29" i="1" s="1"/>
  <c r="S30" i="1"/>
  <c r="AJ30" i="1" s="1"/>
  <c r="S31" i="1"/>
  <c r="S32" i="1"/>
  <c r="S34" i="1"/>
  <c r="AJ34" i="1" s="1"/>
  <c r="S37" i="1"/>
  <c r="S45" i="1"/>
  <c r="S46" i="1"/>
  <c r="S47" i="1"/>
  <c r="AJ47" i="1" s="1"/>
  <c r="S48" i="1"/>
  <c r="S49" i="1"/>
  <c r="S50" i="1"/>
  <c r="S51" i="1"/>
  <c r="S52" i="1"/>
  <c r="S53" i="1"/>
  <c r="S55" i="1"/>
  <c r="AJ55" i="1" s="1"/>
  <c r="S63" i="1"/>
  <c r="S64" i="1"/>
  <c r="S65" i="1"/>
  <c r="S66" i="1"/>
  <c r="S67" i="1"/>
  <c r="AJ67" i="1" s="1"/>
  <c r="S68" i="1"/>
  <c r="AJ68" i="1" s="1"/>
  <c r="S69" i="1"/>
  <c r="AJ69" i="1" s="1"/>
  <c r="S70" i="1"/>
  <c r="AJ70" i="1" s="1"/>
  <c r="S71" i="1"/>
  <c r="AJ71" i="1" s="1"/>
  <c r="S72" i="1"/>
  <c r="AJ72" i="1" s="1"/>
  <c r="S73" i="1"/>
  <c r="AJ73" i="1" s="1"/>
  <c r="S75" i="1"/>
  <c r="AJ75" i="1" s="1"/>
  <c r="S78" i="1"/>
  <c r="AJ78" i="1" s="1"/>
  <c r="S79" i="1"/>
  <c r="S80" i="1"/>
  <c r="AJ80" i="1" s="1"/>
  <c r="S81" i="1"/>
  <c r="AJ81" i="1" s="1"/>
  <c r="S82" i="1"/>
  <c r="AJ82" i="1" s="1"/>
  <c r="S83" i="1"/>
  <c r="S85" i="1"/>
  <c r="S87" i="1"/>
  <c r="S90" i="1"/>
  <c r="S92" i="1"/>
  <c r="S93" i="1"/>
  <c r="S94" i="1"/>
  <c r="S95" i="1"/>
  <c r="AJ95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6" i="1"/>
  <c r="AJ10" i="1"/>
  <c r="AJ14" i="1"/>
  <c r="AJ16" i="1"/>
  <c r="AJ19" i="1"/>
  <c r="AJ20" i="1"/>
  <c r="AJ25" i="1"/>
  <c r="AJ26" i="1"/>
  <c r="AJ28" i="1"/>
  <c r="AJ31" i="1"/>
  <c r="AJ32" i="1"/>
  <c r="AJ37" i="1"/>
  <c r="AJ45" i="1"/>
  <c r="AJ46" i="1"/>
  <c r="AJ48" i="1"/>
  <c r="AJ49" i="1"/>
  <c r="AJ50" i="1"/>
  <c r="AJ51" i="1"/>
  <c r="AJ52" i="1"/>
  <c r="AJ53" i="1"/>
  <c r="AJ63" i="1"/>
  <c r="AJ64" i="1"/>
  <c r="AJ65" i="1"/>
  <c r="AJ66" i="1"/>
  <c r="AJ79" i="1"/>
  <c r="AJ83" i="1"/>
  <c r="AJ85" i="1"/>
  <c r="AJ87" i="1"/>
  <c r="AJ90" i="1"/>
  <c r="AJ92" i="1"/>
  <c r="AJ93" i="1"/>
  <c r="AJ94" i="1"/>
  <c r="T5" i="1"/>
  <c r="AK5" i="1" l="1"/>
  <c r="M7" i="1"/>
  <c r="Q7" i="1" s="1"/>
  <c r="M8" i="1"/>
  <c r="Q8" i="1" s="1"/>
  <c r="R8" i="1" s="1"/>
  <c r="S8" i="1" s="1"/>
  <c r="AJ8" i="1" s="1"/>
  <c r="M9" i="1"/>
  <c r="Q9" i="1" s="1"/>
  <c r="R9" i="1" s="1"/>
  <c r="S9" i="1" s="1"/>
  <c r="AJ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R17" i="1" s="1"/>
  <c r="S17" i="1" s="1"/>
  <c r="AJ17" i="1" s="1"/>
  <c r="M18" i="1"/>
  <c r="Q18" i="1" s="1"/>
  <c r="M19" i="1"/>
  <c r="Q19" i="1" s="1"/>
  <c r="M20" i="1"/>
  <c r="Q20" i="1" s="1"/>
  <c r="W20" i="1" s="1"/>
  <c r="M21" i="1"/>
  <c r="Q21" i="1" s="1"/>
  <c r="M22" i="1"/>
  <c r="Q22" i="1" s="1"/>
  <c r="R22" i="1" s="1"/>
  <c r="S22" i="1" s="1"/>
  <c r="AJ22" i="1" s="1"/>
  <c r="M23" i="1"/>
  <c r="Q23" i="1" s="1"/>
  <c r="M24" i="1"/>
  <c r="Q24" i="1" s="1"/>
  <c r="R24" i="1" s="1"/>
  <c r="S24" i="1" s="1"/>
  <c r="AJ24" i="1" s="1"/>
  <c r="M25" i="1"/>
  <c r="Q25" i="1" s="1"/>
  <c r="W25" i="1" s="1"/>
  <c r="M26" i="1"/>
  <c r="Q26" i="1" s="1"/>
  <c r="W26" i="1" s="1"/>
  <c r="M27" i="1"/>
  <c r="Q27" i="1" s="1"/>
  <c r="R27" i="1" s="1"/>
  <c r="S27" i="1" s="1"/>
  <c r="AJ27" i="1" s="1"/>
  <c r="M28" i="1"/>
  <c r="Q28" i="1" s="1"/>
  <c r="W28" i="1" s="1"/>
  <c r="M29" i="1"/>
  <c r="Q29" i="1" s="1"/>
  <c r="W29" i="1" s="1"/>
  <c r="M30" i="1"/>
  <c r="Q30" i="1" s="1"/>
  <c r="W30" i="1" s="1"/>
  <c r="M31" i="1"/>
  <c r="Q31" i="1" s="1"/>
  <c r="W31" i="1" s="1"/>
  <c r="M32" i="1"/>
  <c r="Q32" i="1" s="1"/>
  <c r="M33" i="1"/>
  <c r="Q33" i="1" s="1"/>
  <c r="M34" i="1"/>
  <c r="Q34" i="1" s="1"/>
  <c r="M35" i="1"/>
  <c r="Q35" i="1" s="1"/>
  <c r="M36" i="1"/>
  <c r="Q36" i="1" s="1"/>
  <c r="R36" i="1" s="1"/>
  <c r="S36" i="1" s="1"/>
  <c r="AJ36" i="1" s="1"/>
  <c r="M37" i="1"/>
  <c r="Q37" i="1" s="1"/>
  <c r="W37" i="1" s="1"/>
  <c r="M38" i="1"/>
  <c r="Q38" i="1" s="1"/>
  <c r="M39" i="1"/>
  <c r="Q39" i="1" s="1"/>
  <c r="M40" i="1"/>
  <c r="Q40" i="1" s="1"/>
  <c r="R40" i="1" s="1"/>
  <c r="S40" i="1" s="1"/>
  <c r="AJ40" i="1" s="1"/>
  <c r="M41" i="1"/>
  <c r="Q41" i="1" s="1"/>
  <c r="R41" i="1" s="1"/>
  <c r="S41" i="1" s="1"/>
  <c r="AJ41" i="1" s="1"/>
  <c r="M42" i="1"/>
  <c r="Q42" i="1" s="1"/>
  <c r="M43" i="1"/>
  <c r="Q43" i="1" s="1"/>
  <c r="R43" i="1" s="1"/>
  <c r="S43" i="1" s="1"/>
  <c r="AJ43" i="1" s="1"/>
  <c r="M44" i="1"/>
  <c r="Q44" i="1" s="1"/>
  <c r="R44" i="1" s="1"/>
  <c r="S44" i="1" s="1"/>
  <c r="AJ44" i="1" s="1"/>
  <c r="M45" i="1"/>
  <c r="Q45" i="1" s="1"/>
  <c r="M46" i="1"/>
  <c r="Q46" i="1" s="1"/>
  <c r="M47" i="1"/>
  <c r="Q47" i="1" s="1"/>
  <c r="W47" i="1" s="1"/>
  <c r="M48" i="1"/>
  <c r="Q48" i="1" s="1"/>
  <c r="M49" i="1"/>
  <c r="Q49" i="1" s="1"/>
  <c r="W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R56" i="1" s="1"/>
  <c r="S56" i="1" s="1"/>
  <c r="AJ56" i="1" s="1"/>
  <c r="M57" i="1"/>
  <c r="Q57" i="1" s="1"/>
  <c r="R57" i="1" s="1"/>
  <c r="S57" i="1" s="1"/>
  <c r="AJ57" i="1" s="1"/>
  <c r="M58" i="1"/>
  <c r="Q58" i="1" s="1"/>
  <c r="R58" i="1" s="1"/>
  <c r="S58" i="1" s="1"/>
  <c r="AJ58" i="1" s="1"/>
  <c r="M59" i="1"/>
  <c r="Q59" i="1" s="1"/>
  <c r="M60" i="1"/>
  <c r="Q60" i="1" s="1"/>
  <c r="R60" i="1" s="1"/>
  <c r="S60" i="1" s="1"/>
  <c r="AJ60" i="1" s="1"/>
  <c r="M61" i="1"/>
  <c r="Q61" i="1" s="1"/>
  <c r="M62" i="1"/>
  <c r="Q62" i="1" s="1"/>
  <c r="S62" i="1" s="1"/>
  <c r="AJ62" i="1" s="1"/>
  <c r="M63" i="1"/>
  <c r="Q63" i="1" s="1"/>
  <c r="W63" i="1" s="1"/>
  <c r="M64" i="1"/>
  <c r="Q64" i="1" s="1"/>
  <c r="W64" i="1" s="1"/>
  <c r="M65" i="1"/>
  <c r="Q65" i="1" s="1"/>
  <c r="W65" i="1" s="1"/>
  <c r="M66" i="1"/>
  <c r="Q66" i="1" s="1"/>
  <c r="M67" i="1"/>
  <c r="Q67" i="1" s="1"/>
  <c r="W67" i="1" s="1"/>
  <c r="M68" i="1"/>
  <c r="Q68" i="1" s="1"/>
  <c r="M69" i="1"/>
  <c r="Q69" i="1" s="1"/>
  <c r="W69" i="1" s="1"/>
  <c r="M70" i="1"/>
  <c r="Q70" i="1" s="1"/>
  <c r="M71" i="1"/>
  <c r="Q71" i="1" s="1"/>
  <c r="M72" i="1"/>
  <c r="Q72" i="1" s="1"/>
  <c r="W72" i="1" s="1"/>
  <c r="M73" i="1"/>
  <c r="Q73" i="1" s="1"/>
  <c r="M74" i="1"/>
  <c r="Q74" i="1" s="1"/>
  <c r="R74" i="1" s="1"/>
  <c r="S74" i="1" s="1"/>
  <c r="AJ74" i="1" s="1"/>
  <c r="M75" i="1"/>
  <c r="Q75" i="1" s="1"/>
  <c r="M76" i="1"/>
  <c r="Q76" i="1" s="1"/>
  <c r="R76" i="1" s="1"/>
  <c r="S76" i="1" s="1"/>
  <c r="AJ76" i="1" s="1"/>
  <c r="M77" i="1"/>
  <c r="Q77" i="1" s="1"/>
  <c r="R77" i="1" s="1"/>
  <c r="S77" i="1" s="1"/>
  <c r="AJ77" i="1" s="1"/>
  <c r="M78" i="1"/>
  <c r="Q78" i="1" s="1"/>
  <c r="M79" i="1"/>
  <c r="Q79" i="1" s="1"/>
  <c r="M80" i="1"/>
  <c r="Q80" i="1" s="1"/>
  <c r="W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R86" i="1" s="1"/>
  <c r="S86" i="1" s="1"/>
  <c r="AJ86" i="1" s="1"/>
  <c r="M87" i="1"/>
  <c r="Q87" i="1" s="1"/>
  <c r="W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K5" i="1"/>
  <c r="F5" i="1"/>
  <c r="E5" i="1"/>
  <c r="R33" i="1" l="1"/>
  <c r="S33" i="1" s="1"/>
  <c r="AJ33" i="1" s="1"/>
  <c r="R35" i="1"/>
  <c r="S35" i="1" s="1"/>
  <c r="AJ35" i="1" s="1"/>
  <c r="R21" i="1"/>
  <c r="S21" i="1" s="1"/>
  <c r="AJ21" i="1" s="1"/>
  <c r="R23" i="1"/>
  <c r="S23" i="1" s="1"/>
  <c r="AJ23" i="1" s="1"/>
  <c r="W92" i="1"/>
  <c r="W90" i="1"/>
  <c r="R88" i="1"/>
  <c r="S88" i="1" s="1"/>
  <c r="AJ88" i="1" s="1"/>
  <c r="W86" i="1"/>
  <c r="R84" i="1"/>
  <c r="S84" i="1" s="1"/>
  <c r="AJ84" i="1" s="1"/>
  <c r="W78" i="1"/>
  <c r="W76" i="1"/>
  <c r="W74" i="1"/>
  <c r="W70" i="1"/>
  <c r="R18" i="1"/>
  <c r="S18" i="1" s="1"/>
  <c r="AJ18" i="1" s="1"/>
  <c r="R38" i="1"/>
  <c r="S38" i="1" s="1"/>
  <c r="AJ38" i="1" s="1"/>
  <c r="R42" i="1"/>
  <c r="S42" i="1" s="1"/>
  <c r="AJ42" i="1" s="1"/>
  <c r="R54" i="1"/>
  <c r="S54" i="1" s="1"/>
  <c r="AJ54" i="1" s="1"/>
  <c r="W53" i="1"/>
  <c r="R7" i="1"/>
  <c r="S7" i="1" s="1"/>
  <c r="AJ7" i="1" s="1"/>
  <c r="R15" i="1"/>
  <c r="S15" i="1" s="1"/>
  <c r="AJ15" i="1" s="1"/>
  <c r="R39" i="1"/>
  <c r="S39" i="1" s="1"/>
  <c r="AJ39" i="1" s="1"/>
  <c r="R59" i="1"/>
  <c r="S59" i="1" s="1"/>
  <c r="AJ59" i="1" s="1"/>
  <c r="R61" i="1"/>
  <c r="S61" i="1" s="1"/>
  <c r="AJ61" i="1" s="1"/>
  <c r="R89" i="1"/>
  <c r="S89" i="1" s="1"/>
  <c r="AJ89" i="1" s="1"/>
  <c r="R91" i="1"/>
  <c r="S91" i="1" s="1"/>
  <c r="AJ91" i="1" s="1"/>
  <c r="W85" i="1"/>
  <c r="W83" i="1"/>
  <c r="W81" i="1"/>
  <c r="W71" i="1"/>
  <c r="W33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L5" i="1"/>
  <c r="M5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Q6" i="1"/>
  <c r="R6" i="1" s="1"/>
  <c r="S6" i="1" s="1"/>
  <c r="AJ6" i="1" l="1"/>
  <c r="S5" i="1"/>
  <c r="W21" i="1"/>
  <c r="W27" i="1"/>
  <c r="W23" i="1"/>
  <c r="W35" i="1"/>
  <c r="W82" i="1"/>
  <c r="W84" i="1"/>
  <c r="W88" i="1"/>
  <c r="W94" i="1"/>
  <c r="W41" i="1"/>
  <c r="W61" i="1"/>
  <c r="W7" i="1"/>
  <c r="W95" i="1"/>
  <c r="W8" i="1"/>
  <c r="W15" i="1"/>
  <c r="W79" i="1"/>
  <c r="W52" i="1"/>
  <c r="W11" i="1"/>
  <c r="W19" i="1"/>
  <c r="W45" i="1"/>
  <c r="W57" i="1"/>
  <c r="W75" i="1"/>
  <c r="W91" i="1"/>
  <c r="W16" i="1"/>
  <c r="W42" i="1"/>
  <c r="W48" i="1"/>
  <c r="W60" i="1"/>
  <c r="W12" i="1"/>
  <c r="W38" i="1"/>
  <c r="W46" i="1"/>
  <c r="W56" i="1"/>
  <c r="W68" i="1"/>
  <c r="AJ5" i="1"/>
  <c r="R5" i="1"/>
  <c r="W9" i="1"/>
  <c r="W13" i="1"/>
  <c r="W17" i="1"/>
  <c r="W39" i="1"/>
  <c r="W43" i="1"/>
  <c r="W51" i="1"/>
  <c r="W55" i="1"/>
  <c r="W59" i="1"/>
  <c r="W73" i="1"/>
  <c r="W77" i="1"/>
  <c r="W89" i="1"/>
  <c r="W93" i="1"/>
  <c r="W10" i="1"/>
  <c r="W14" i="1"/>
  <c r="W18" i="1"/>
  <c r="W22" i="1"/>
  <c r="W24" i="1"/>
  <c r="W32" i="1"/>
  <c r="W34" i="1"/>
  <c r="W36" i="1"/>
  <c r="W40" i="1"/>
  <c r="W44" i="1"/>
  <c r="W50" i="1"/>
  <c r="W54" i="1"/>
  <c r="W58" i="1"/>
  <c r="W62" i="1"/>
  <c r="W66" i="1"/>
  <c r="Q5" i="1"/>
  <c r="X6" i="1"/>
  <c r="W6" i="1"/>
</calcChain>
</file>

<file path=xl/sharedStrings.xml><?xml version="1.0" encoding="utf-8"?>
<sst xmlns="http://schemas.openxmlformats.org/spreadsheetml/2006/main" count="389" uniqueCount="163">
  <si>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</si>
  <si>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</si>
  <si>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</si>
  <si>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</si>
  <si>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</si>
  <si>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</si>
  <si>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</si>
  <si>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</si>
  <si>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</si>
  <si>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</si>
  <si>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</si>
  <si>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</si>
  <si>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</si>
  <si>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</si>
  <si>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</si>
  <si>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</si>
  <si>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</si>
  <si>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</si>
  <si>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</si>
  <si>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</si>
  <si>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</si>
  <si>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</si>
  <si>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</si>
  <si>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</si>
  <si>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28,06,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</si>
  <si>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</si>
  <si>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</si>
  <si>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</si>
  <si>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</si>
  <si>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</si>
  <si>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</si>
  <si>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</si>
  <si>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</si>
  <si>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</si>
  <si>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</si>
  <si>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</si>
  <si>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</si>
  <si>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</si>
  <si>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</si>
  <si>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</si>
  <si>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</si>
  <si>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</si>
  <si>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</si>
  <si>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</si>
  <si>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</si>
  <si>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</si>
  <si>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</si>
  <si>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</si>
  <si>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</si>
  <si>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</si>
  <si>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</si>
  <si>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</si>
  <si>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</si>
  <si>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</si>
  <si>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</si>
  <si>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</si>
  <si>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</si>
  <si>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</si>
  <si>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</si>
  <si>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</si>
  <si>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</si>
  <si>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</si>
  <si>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</si>
  <si>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</si>
  <si>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</si>
  <si>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</si>
  <si>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</si>
  <si>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</si>
  <si>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</si>
  <si>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</si>
  <si>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</si>
  <si>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</si>
  <si>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</si>
  <si>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</si>
  <si>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</si>
  <si>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</si>
  <si>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</si>
  <si>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</si>
  <si>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</si>
  <si>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</si>
  <si>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</si>
  <si>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</si>
  <si>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</si>
  <si>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</si>
  <si>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</si>
  <si>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</si>
  <si>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</si>
  <si>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</si>
  <si>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</si>
  <si>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</si>
  <si>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</si>
  <si>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</si>
  <si>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</si>
  <si>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</si>
  <si>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</si>
  <si>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</si>
  <si>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</si>
  <si>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</si>
  <si>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</si>
  <si>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</si>
  <si>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</si>
  <si>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</si>
  <si>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</si>
  <si>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</si>
  <si>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</si>
  <si>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</si>
  <si>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</si>
  <si>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</si>
  <si>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</si>
  <si>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</si>
  <si>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</si>
  <si>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</si>
  <si>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</si>
  <si>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</si>
  <si>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</si>
  <si>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</si>
  <si>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</si>
  <si>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</si>
  <si>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</si>
  <si>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</si>
  <si>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</si>
  <si>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</si>
  <si>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</si>
  <si>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</si>
  <si>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</si>
  <si>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</si>
  <si>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</si>
  <si>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</si>
  <si>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</si>
  <si>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</si>
  <si>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</si>
  <si>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</si>
  <si>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</si>
  <si>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</si>
  <si>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</si>
  <si>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</si>
  <si>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</si>
  <si>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</si>
  <si>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</si>
  <si>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</si>
  <si>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</si>
  <si>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</si>
  <si>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</si>
  <si>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</si>
  <si>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</si>
  <si>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</si>
  <si>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</si>
  <si>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</si>
  <si>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</si>
  <si>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</si>
  <si>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</si>
  <si>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</si>
  <si>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</si>
  <si>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</si>
  <si>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</si>
  <si>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</si>
  <si>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</si>
  <si>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</si>
  <si>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06,01,25 в уценку 13шт.</t>
    </r>
  </si>
  <si>
    <t>заказ</t>
  </si>
  <si>
    <t>29,06,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</si>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</sst>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4" fillId="9" borderId="1" xfId="1" applyNumberFormat="1" applyFont="1" applyFill="1"/>
    <xf numFmtId="164" fontId="5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21" width="7" customWidth="1"/>
    <col min="22" max="22" width="15" customWidth="1"/>
    <col min="23" max="24" width="5" customWidth="1"/>
    <col min="25" max="34" width="6" customWidth="1"/>
    <col min="35" max="35" width="23.7109375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162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159</v>
      </c>
      <c r="T3" s="3" t="s">
        <v>159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/>
      <c r="S4" s="1" t="s">
        <v>160</v>
      </c>
      <c r="T4" s="1" t="s">
        <v>161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160</v>
      </c>
      <c r="AK4" s="1" t="s">
        <v>161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35327.118999999992</v>
      </c>
      <c r="F5" s="4">
        <f>SUM(F6:F500)</f>
        <v>44849.412000000004</v>
      </c>
      <c r="G5" s="7"/>
      <c r="H5" s="1"/>
      <c r="I5" s="1"/>
      <c r="J5" s="1"/>
      <c r="K5" s="4">
        <f t="shared" ref="K5:U5" si="0">SUM(K6:K500)</f>
        <v>38537.78899999999</v>
      </c>
      <c r="L5" s="4">
        <f t="shared" si="0"/>
        <v>-3210.670000000001</v>
      </c>
      <c r="M5" s="4">
        <f t="shared" si="0"/>
        <v>31957.222999999998</v>
      </c>
      <c r="N5" s="4">
        <f t="shared" si="0"/>
        <v>3369.8960000000002</v>
      </c>
      <c r="O5" s="4">
        <f t="shared" si="0"/>
        <v>3820</v>
      </c>
      <c r="P5" s="4">
        <f t="shared" si="0"/>
        <v>16032.442300000001</v>
      </c>
      <c r="Q5" s="4">
        <f t="shared" si="0"/>
        <v>6391.4445999999998</v>
      </c>
      <c r="R5" s="4">
        <f t="shared" si="0"/>
        <v>15355.3037</v>
      </c>
      <c r="S5" s="4">
        <f t="shared" si="0"/>
        <v>14315.833920000003</v>
      </c>
      <c r="T5" s="4">
        <f t="shared" ref="T5" si="1">SUM(T6:T500)</f>
        <v>2540</v>
      </c>
      <c r="U5" s="4">
        <f t="shared" si="0"/>
        <v>0</v>
      </c>
      <c r="V5" s="1"/>
      <c r="W5" s="1"/>
      <c r="X5" s="1"/>
      <c r="Y5" s="4">
        <f t="shared" ref="Y5:AH5" si="2">SUM(Y6:Y500)</f>
        <v>6490.0181999999995</v>
      </c>
      <c r="Z5" s="4">
        <f t="shared" si="2"/>
        <v>7223.9175999999998</v>
      </c>
      <c r="AA5" s="4">
        <f t="shared" si="2"/>
        <v>7491.8183999999965</v>
      </c>
      <c r="AB5" s="4">
        <f t="shared" si="2"/>
        <v>7822.3056000000015</v>
      </c>
      <c r="AC5" s="4">
        <f t="shared" si="2"/>
        <v>6915.4169999999986</v>
      </c>
      <c r="AD5" s="4">
        <f t="shared" si="2"/>
        <v>7042.373599999999</v>
      </c>
      <c r="AE5" s="4">
        <f t="shared" si="2"/>
        <v>7430.3109999999997</v>
      </c>
      <c r="AF5" s="4">
        <f t="shared" si="2"/>
        <v>7308.7210000000014</v>
      </c>
      <c r="AG5" s="4">
        <f t="shared" si="2"/>
        <v>7222.4843999999985</v>
      </c>
      <c r="AH5" s="4">
        <f t="shared" si="2"/>
        <v>7855.0976000000001</v>
      </c>
      <c r="AI5" s="1"/>
      <c r="AJ5" s="4">
        <f>SUM(AJ6:AJ500)</f>
        <v>11065</v>
      </c>
      <c r="AK5" s="4">
        <f>SUM(AK6:AK500)</f>
        <v>2540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7" t="s">
        <v>36</v>
      </c>
      <c r="B6" s="17" t="s">
        <v>37</v>
      </c>
      <c r="C6" s="17">
        <v>711.85799999999995</v>
      </c>
      <c r="D6" s="17">
        <v>517.125</v>
      </c>
      <c r="E6" s="17">
        <v>454.61700000000002</v>
      </c>
      <c r="F6" s="17">
        <v>460.37599999999998</v>
      </c>
      <c r="G6" s="18">
        <v>1</v>
      </c>
      <c r="H6" s="17">
        <v>50</v>
      </c>
      <c r="I6" s="17" t="s">
        <v>38</v>
      </c>
      <c r="J6" s="17"/>
      <c r="K6" s="17">
        <v>495.23899999999998</v>
      </c>
      <c r="L6" s="17">
        <f t="shared" ref="L6:L37" si="3">E6-K6</f>
        <v>-40.621999999999957</v>
      </c>
      <c r="M6" s="17">
        <f>E6-N6</f>
        <v>454.61700000000002</v>
      </c>
      <c r="N6" s="17"/>
      <c r="O6" s="17">
        <v>80</v>
      </c>
      <c r="P6" s="17">
        <v>463.1198</v>
      </c>
      <c r="Q6" s="17">
        <f>M6/5</f>
        <v>90.923400000000001</v>
      </c>
      <c r="R6" s="19">
        <f>14*Q6-P6-O6-F6</f>
        <v>269.43180000000007</v>
      </c>
      <c r="S6" s="5">
        <f>R6-T6</f>
        <v>269.43180000000007</v>
      </c>
      <c r="T6" s="19"/>
      <c r="U6" s="19"/>
      <c r="V6" s="17"/>
      <c r="W6" s="17">
        <f>(F6+O6+P6+R6)/Q6</f>
        <v>14</v>
      </c>
      <c r="X6" s="17">
        <f>(F6+O6+P6)/Q6</f>
        <v>11.036716620803885</v>
      </c>
      <c r="Y6" s="17">
        <v>90.044399999999996</v>
      </c>
      <c r="Z6" s="17">
        <v>82.030999999999992</v>
      </c>
      <c r="AA6" s="17">
        <v>85.727999999999994</v>
      </c>
      <c r="AB6" s="17">
        <v>112.331</v>
      </c>
      <c r="AC6" s="17">
        <v>100.0142</v>
      </c>
      <c r="AD6" s="17">
        <v>67.6494</v>
      </c>
      <c r="AE6" s="17">
        <v>61.232999999999997</v>
      </c>
      <c r="AF6" s="17">
        <v>84.214399999999998</v>
      </c>
      <c r="AG6" s="17">
        <v>82.136400000000009</v>
      </c>
      <c r="AH6" s="17">
        <v>67.634</v>
      </c>
      <c r="AI6" s="17" t="s">
        <v>39</v>
      </c>
      <c r="AJ6" s="1">
        <f>ROUND(G6*S6,0)</f>
        <v>269</v>
      </c>
      <c r="AK6" s="1">
        <f>ROUND(G6*T6,0)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187.61199999999999</v>
      </c>
      <c r="D7" s="1">
        <v>480.392</v>
      </c>
      <c r="E7" s="1">
        <v>194.785</v>
      </c>
      <c r="F7" s="1">
        <v>336.59300000000002</v>
      </c>
      <c r="G7" s="7">
        <v>1</v>
      </c>
      <c r="H7" s="1">
        <v>45</v>
      </c>
      <c r="I7" s="1" t="s">
        <v>38</v>
      </c>
      <c r="J7" s="1"/>
      <c r="K7" s="1">
        <v>208.27600000000001</v>
      </c>
      <c r="L7" s="1">
        <f t="shared" si="3"/>
        <v>-13.491000000000014</v>
      </c>
      <c r="M7" s="1">
        <f t="shared" ref="M7:M70" si="4">E7-N7</f>
        <v>194.785</v>
      </c>
      <c r="N7" s="1"/>
      <c r="O7" s="1"/>
      <c r="P7" s="1">
        <v>26.20799999999997</v>
      </c>
      <c r="Q7" s="1">
        <f t="shared" ref="Q7:Q70" si="5">M7/5</f>
        <v>38.957000000000001</v>
      </c>
      <c r="R7" s="5">
        <f t="shared" ref="R7:R18" si="6">11*Q7-P7-O7-F7</f>
        <v>65.725999999999999</v>
      </c>
      <c r="S7" s="5">
        <f>R7-T7</f>
        <v>65.725999999999999</v>
      </c>
      <c r="T7" s="5"/>
      <c r="U7" s="5"/>
      <c r="V7" s="1"/>
      <c r="W7" s="1">
        <f t="shared" ref="W7:W70" si="7">(F7+O7+P7+R7)/Q7</f>
        <v>11</v>
      </c>
      <c r="X7" s="1">
        <f t="shared" ref="X7:X70" si="8">(F7+O7+P7)/Q7</f>
        <v>9.3128577662551013</v>
      </c>
      <c r="Y7" s="1">
        <v>38.692799999999998</v>
      </c>
      <c r="Z7" s="1">
        <v>47.475000000000001</v>
      </c>
      <c r="AA7" s="1">
        <v>49.439800000000012</v>
      </c>
      <c r="AB7" s="1">
        <v>36.374400000000001</v>
      </c>
      <c r="AC7" s="1">
        <v>32.763600000000011</v>
      </c>
      <c r="AD7" s="1">
        <v>52.038400000000003</v>
      </c>
      <c r="AE7" s="1">
        <v>60.951399999999992</v>
      </c>
      <c r="AF7" s="1">
        <v>51.135399999999997</v>
      </c>
      <c r="AG7" s="1">
        <v>48.913800000000002</v>
      </c>
      <c r="AH7" s="1">
        <v>45.265599999999999</v>
      </c>
      <c r="AI7" s="1"/>
      <c r="AJ7" s="1">
        <f>ROUND(G7*S7,0)</f>
        <v>66</v>
      </c>
      <c r="AK7" s="1">
        <f t="shared" ref="AK7:AK70" si="9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1516.549</v>
      </c>
      <c r="D8" s="1">
        <v>2623.1329999999998</v>
      </c>
      <c r="E8" s="1">
        <v>1100.098</v>
      </c>
      <c r="F8" s="1">
        <v>1787.068</v>
      </c>
      <c r="G8" s="7">
        <v>1</v>
      </c>
      <c r="H8" s="1">
        <v>45</v>
      </c>
      <c r="I8" s="1" t="s">
        <v>38</v>
      </c>
      <c r="J8" s="1"/>
      <c r="K8" s="1">
        <v>1135.2190000000001</v>
      </c>
      <c r="L8" s="1">
        <f t="shared" si="3"/>
        <v>-35.121000000000095</v>
      </c>
      <c r="M8" s="1">
        <f t="shared" si="4"/>
        <v>1100.098</v>
      </c>
      <c r="N8" s="1"/>
      <c r="O8" s="1"/>
      <c r="P8" s="1">
        <v>196.72030000000001</v>
      </c>
      <c r="Q8" s="1">
        <f t="shared" si="5"/>
        <v>220.0196</v>
      </c>
      <c r="R8" s="5">
        <f>12*Q8-P8-O8-F8</f>
        <v>656.44690000000014</v>
      </c>
      <c r="S8" s="5">
        <f t="shared" ref="S8:S71" si="10">R8-T8</f>
        <v>656.44690000000014</v>
      </c>
      <c r="T8" s="5"/>
      <c r="U8" s="5"/>
      <c r="V8" s="1"/>
      <c r="W8" s="1">
        <f t="shared" si="7"/>
        <v>12</v>
      </c>
      <c r="X8" s="1">
        <f t="shared" si="8"/>
        <v>9.0164162647327775</v>
      </c>
      <c r="Y8" s="1">
        <v>215.87180000000001</v>
      </c>
      <c r="Z8" s="1">
        <v>259.92180000000002</v>
      </c>
      <c r="AA8" s="1">
        <v>272.81420000000003</v>
      </c>
      <c r="AB8" s="1">
        <v>262.76600000000002</v>
      </c>
      <c r="AC8" s="1">
        <v>222.9486</v>
      </c>
      <c r="AD8" s="1">
        <v>183.7304</v>
      </c>
      <c r="AE8" s="1">
        <v>184.7766</v>
      </c>
      <c r="AF8" s="1">
        <v>188.72819999999999</v>
      </c>
      <c r="AG8" s="1">
        <v>184.82499999999999</v>
      </c>
      <c r="AH8" s="1">
        <v>176.48500000000001</v>
      </c>
      <c r="AI8" s="1" t="s">
        <v>42</v>
      </c>
      <c r="AJ8" s="1">
        <f t="shared" ref="AJ8:AJ71" si="11">ROUND(G8*S8,0)</f>
        <v>656</v>
      </c>
      <c r="AK8" s="1">
        <f t="shared" si="9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1011</v>
      </c>
      <c r="D9" s="1">
        <v>1765</v>
      </c>
      <c r="E9" s="1">
        <v>775</v>
      </c>
      <c r="F9" s="1">
        <v>1004</v>
      </c>
      <c r="G9" s="7">
        <v>0.45</v>
      </c>
      <c r="H9" s="1">
        <v>45</v>
      </c>
      <c r="I9" s="1" t="s">
        <v>38</v>
      </c>
      <c r="J9" s="1"/>
      <c r="K9" s="1">
        <v>790</v>
      </c>
      <c r="L9" s="1">
        <f t="shared" si="3"/>
        <v>-15</v>
      </c>
      <c r="M9" s="1">
        <f t="shared" si="4"/>
        <v>715</v>
      </c>
      <c r="N9" s="1">
        <v>60</v>
      </c>
      <c r="O9" s="1"/>
      <c r="P9" s="1">
        <v>303.80000000000018</v>
      </c>
      <c r="Q9" s="1">
        <f t="shared" si="5"/>
        <v>143</v>
      </c>
      <c r="R9" s="5">
        <f>12*Q9-P9-O9-F9</f>
        <v>408.19999999999982</v>
      </c>
      <c r="S9" s="5">
        <f t="shared" si="10"/>
        <v>408.19999999999982</v>
      </c>
      <c r="T9" s="5"/>
      <c r="U9" s="5"/>
      <c r="V9" s="1"/>
      <c r="W9" s="1">
        <f t="shared" si="7"/>
        <v>12</v>
      </c>
      <c r="X9" s="1">
        <f t="shared" si="8"/>
        <v>9.1454545454545464</v>
      </c>
      <c r="Y9" s="1">
        <v>143.19999999999999</v>
      </c>
      <c r="Z9" s="1">
        <v>151.19999999999999</v>
      </c>
      <c r="AA9" s="1">
        <v>170</v>
      </c>
      <c r="AB9" s="1">
        <v>173.8</v>
      </c>
      <c r="AC9" s="1">
        <v>163.6</v>
      </c>
      <c r="AD9" s="1">
        <v>195.56700000000001</v>
      </c>
      <c r="AE9" s="1">
        <v>181.167</v>
      </c>
      <c r="AF9" s="1">
        <v>155.4</v>
      </c>
      <c r="AG9" s="1">
        <v>155</v>
      </c>
      <c r="AH9" s="1">
        <v>134.80000000000001</v>
      </c>
      <c r="AI9" s="1" t="s">
        <v>45</v>
      </c>
      <c r="AJ9" s="1">
        <f t="shared" si="11"/>
        <v>184</v>
      </c>
      <c r="AK9" s="1">
        <f t="shared" si="9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7" t="s">
        <v>46</v>
      </c>
      <c r="B10" s="17" t="s">
        <v>44</v>
      </c>
      <c r="C10" s="17">
        <v>2034</v>
      </c>
      <c r="D10" s="17">
        <v>567</v>
      </c>
      <c r="E10" s="17">
        <v>1345</v>
      </c>
      <c r="F10" s="17">
        <v>936</v>
      </c>
      <c r="G10" s="18">
        <v>0.45</v>
      </c>
      <c r="H10" s="17">
        <v>45</v>
      </c>
      <c r="I10" s="10" t="s">
        <v>47</v>
      </c>
      <c r="J10" s="10"/>
      <c r="K10" s="17">
        <v>1386</v>
      </c>
      <c r="L10" s="17">
        <f t="shared" si="3"/>
        <v>-41</v>
      </c>
      <c r="M10" s="17">
        <f t="shared" si="4"/>
        <v>1225</v>
      </c>
      <c r="N10" s="17">
        <v>120</v>
      </c>
      <c r="O10" s="17">
        <v>200</v>
      </c>
      <c r="P10" s="17">
        <v>2500</v>
      </c>
      <c r="Q10" s="17">
        <f t="shared" si="5"/>
        <v>245</v>
      </c>
      <c r="R10" s="19"/>
      <c r="S10" s="5">
        <f t="shared" si="10"/>
        <v>0</v>
      </c>
      <c r="T10" s="19"/>
      <c r="U10" s="19"/>
      <c r="V10" s="17"/>
      <c r="W10" s="17">
        <f t="shared" si="7"/>
        <v>14.840816326530613</v>
      </c>
      <c r="X10" s="17">
        <f t="shared" si="8"/>
        <v>14.840816326530613</v>
      </c>
      <c r="Y10" s="17">
        <v>239.6</v>
      </c>
      <c r="Z10" s="17">
        <v>284.22899999999998</v>
      </c>
      <c r="AA10" s="17">
        <v>303.62900000000002</v>
      </c>
      <c r="AB10" s="17">
        <v>328.6</v>
      </c>
      <c r="AC10" s="17">
        <v>308.39999999999998</v>
      </c>
      <c r="AD10" s="17">
        <v>102.304</v>
      </c>
      <c r="AE10" s="17">
        <v>221.904</v>
      </c>
      <c r="AF10" s="17">
        <v>628.79999999999995</v>
      </c>
      <c r="AG10" s="17">
        <v>574.4</v>
      </c>
      <c r="AH10" s="17">
        <v>536.89679999999998</v>
      </c>
      <c r="AI10" s="17" t="s">
        <v>48</v>
      </c>
      <c r="AJ10" s="1">
        <f t="shared" si="11"/>
        <v>0</v>
      </c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44</v>
      </c>
      <c r="C11" s="1">
        <v>289</v>
      </c>
      <c r="D11" s="1"/>
      <c r="E11" s="1">
        <v>79</v>
      </c>
      <c r="F11" s="1">
        <v>208</v>
      </c>
      <c r="G11" s="7">
        <v>0.17</v>
      </c>
      <c r="H11" s="1">
        <v>180</v>
      </c>
      <c r="I11" s="1" t="s">
        <v>38</v>
      </c>
      <c r="J11" s="1"/>
      <c r="K11" s="1">
        <v>79</v>
      </c>
      <c r="L11" s="1">
        <f t="shared" si="3"/>
        <v>0</v>
      </c>
      <c r="M11" s="1">
        <f t="shared" si="4"/>
        <v>79</v>
      </c>
      <c r="N11" s="1"/>
      <c r="O11" s="1"/>
      <c r="P11" s="1">
        <v>0</v>
      </c>
      <c r="Q11" s="1">
        <f t="shared" si="5"/>
        <v>15.8</v>
      </c>
      <c r="R11" s="5"/>
      <c r="S11" s="5">
        <f t="shared" si="10"/>
        <v>0</v>
      </c>
      <c r="T11" s="5"/>
      <c r="U11" s="5"/>
      <c r="V11" s="1"/>
      <c r="W11" s="1">
        <f t="shared" si="7"/>
        <v>13.164556962025316</v>
      </c>
      <c r="X11" s="1">
        <f t="shared" si="8"/>
        <v>13.164556962025316</v>
      </c>
      <c r="Y11" s="1">
        <v>16.600000000000001</v>
      </c>
      <c r="Z11" s="1">
        <v>19.2</v>
      </c>
      <c r="AA11" s="1">
        <v>19</v>
      </c>
      <c r="AB11" s="1">
        <v>11.8</v>
      </c>
      <c r="AC11" s="1">
        <v>20.399999999999999</v>
      </c>
      <c r="AD11" s="1">
        <v>41.4</v>
      </c>
      <c r="AE11" s="1">
        <v>29</v>
      </c>
      <c r="AF11" s="1">
        <v>8.8000000000000007</v>
      </c>
      <c r="AG11" s="1">
        <v>8.8000000000000007</v>
      </c>
      <c r="AH11" s="1">
        <v>23.6</v>
      </c>
      <c r="AI11" s="1" t="s">
        <v>45</v>
      </c>
      <c r="AJ11" s="1">
        <f t="shared" si="11"/>
        <v>0</v>
      </c>
      <c r="AK11" s="1">
        <f t="shared" si="9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44</v>
      </c>
      <c r="C12" s="1">
        <v>2</v>
      </c>
      <c r="D12" s="1">
        <v>12</v>
      </c>
      <c r="E12" s="1">
        <v>1</v>
      </c>
      <c r="F12" s="1">
        <v>12</v>
      </c>
      <c r="G12" s="7">
        <v>0.3</v>
      </c>
      <c r="H12" s="1">
        <v>40</v>
      </c>
      <c r="I12" s="1" t="s">
        <v>38</v>
      </c>
      <c r="J12" s="1"/>
      <c r="K12" s="1">
        <v>7</v>
      </c>
      <c r="L12" s="1">
        <f t="shared" si="3"/>
        <v>-6</v>
      </c>
      <c r="M12" s="1">
        <f t="shared" si="4"/>
        <v>1</v>
      </c>
      <c r="N12" s="1"/>
      <c r="O12" s="1"/>
      <c r="P12" s="1">
        <v>6.7999999999999989</v>
      </c>
      <c r="Q12" s="1">
        <f t="shared" si="5"/>
        <v>0.2</v>
      </c>
      <c r="R12" s="5"/>
      <c r="S12" s="5">
        <f t="shared" si="10"/>
        <v>0</v>
      </c>
      <c r="T12" s="5"/>
      <c r="U12" s="5"/>
      <c r="V12" s="1"/>
      <c r="W12" s="1">
        <f t="shared" si="7"/>
        <v>93.999999999999986</v>
      </c>
      <c r="X12" s="1">
        <f t="shared" si="8"/>
        <v>93.999999999999986</v>
      </c>
      <c r="Y12" s="1">
        <v>1.6</v>
      </c>
      <c r="Z12" s="1">
        <v>1.6</v>
      </c>
      <c r="AA12" s="1">
        <v>0.4</v>
      </c>
      <c r="AB12" s="1">
        <v>1</v>
      </c>
      <c r="AC12" s="1">
        <v>1</v>
      </c>
      <c r="AD12" s="1">
        <v>1.4</v>
      </c>
      <c r="AE12" s="1">
        <v>1.2</v>
      </c>
      <c r="AF12" s="1">
        <v>0.6</v>
      </c>
      <c r="AG12" s="1">
        <v>0.4</v>
      </c>
      <c r="AH12" s="1">
        <v>2</v>
      </c>
      <c r="AI12" s="1"/>
      <c r="AJ12" s="1">
        <f t="shared" si="11"/>
        <v>0</v>
      </c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44</v>
      </c>
      <c r="C13" s="1">
        <v>220</v>
      </c>
      <c r="D13" s="1">
        <v>270</v>
      </c>
      <c r="E13" s="1">
        <v>192</v>
      </c>
      <c r="F13" s="1">
        <v>239</v>
      </c>
      <c r="G13" s="7">
        <v>0.17</v>
      </c>
      <c r="H13" s="1">
        <v>180</v>
      </c>
      <c r="I13" s="1" t="s">
        <v>38</v>
      </c>
      <c r="J13" s="1"/>
      <c r="K13" s="1">
        <v>194</v>
      </c>
      <c r="L13" s="1">
        <f t="shared" si="3"/>
        <v>-2</v>
      </c>
      <c r="M13" s="1">
        <f t="shared" si="4"/>
        <v>102</v>
      </c>
      <c r="N13" s="1">
        <v>90</v>
      </c>
      <c r="O13" s="1"/>
      <c r="P13" s="1">
        <v>0</v>
      </c>
      <c r="Q13" s="1">
        <f t="shared" si="5"/>
        <v>20.399999999999999</v>
      </c>
      <c r="R13" s="5"/>
      <c r="S13" s="5">
        <f t="shared" si="10"/>
        <v>0</v>
      </c>
      <c r="T13" s="5"/>
      <c r="U13" s="5"/>
      <c r="V13" s="1"/>
      <c r="W13" s="1">
        <f t="shared" si="7"/>
        <v>11.715686274509805</v>
      </c>
      <c r="X13" s="1">
        <f t="shared" si="8"/>
        <v>11.715686274509805</v>
      </c>
      <c r="Y13" s="1">
        <v>20.6</v>
      </c>
      <c r="Z13" s="1">
        <v>38</v>
      </c>
      <c r="AA13" s="1">
        <v>41</v>
      </c>
      <c r="AB13" s="1">
        <v>37.200000000000003</v>
      </c>
      <c r="AC13" s="1">
        <v>26.6</v>
      </c>
      <c r="AD13" s="1">
        <v>21.2</v>
      </c>
      <c r="AE13" s="1">
        <v>31</v>
      </c>
      <c r="AF13" s="1">
        <v>32.4</v>
      </c>
      <c r="AG13" s="1">
        <v>17.2</v>
      </c>
      <c r="AH13" s="1">
        <v>30.4</v>
      </c>
      <c r="AI13" s="1"/>
      <c r="AJ13" s="1">
        <f t="shared" si="11"/>
        <v>0</v>
      </c>
      <c r="AK13" s="1">
        <f t="shared" si="9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44</v>
      </c>
      <c r="C14" s="1">
        <v>16</v>
      </c>
      <c r="D14" s="1">
        <v>1</v>
      </c>
      <c r="E14" s="1">
        <v>6</v>
      </c>
      <c r="F14" s="1">
        <v>4</v>
      </c>
      <c r="G14" s="7">
        <v>0.35</v>
      </c>
      <c r="H14" s="1">
        <v>50</v>
      </c>
      <c r="I14" s="1" t="s">
        <v>38</v>
      </c>
      <c r="J14" s="1"/>
      <c r="K14" s="1">
        <v>7</v>
      </c>
      <c r="L14" s="1">
        <f t="shared" si="3"/>
        <v>-1</v>
      </c>
      <c r="M14" s="1">
        <f t="shared" si="4"/>
        <v>6</v>
      </c>
      <c r="N14" s="1"/>
      <c r="O14" s="1"/>
      <c r="P14" s="1">
        <v>0</v>
      </c>
      <c r="Q14" s="1">
        <f t="shared" si="5"/>
        <v>1.2</v>
      </c>
      <c r="R14" s="5">
        <v>8</v>
      </c>
      <c r="S14" s="5">
        <f t="shared" si="10"/>
        <v>8</v>
      </c>
      <c r="T14" s="5"/>
      <c r="U14" s="5"/>
      <c r="V14" s="1"/>
      <c r="W14" s="1">
        <f t="shared" si="7"/>
        <v>10</v>
      </c>
      <c r="X14" s="1">
        <f t="shared" si="8"/>
        <v>3.3333333333333335</v>
      </c>
      <c r="Y14" s="1">
        <v>0.6</v>
      </c>
      <c r="Z14" s="1">
        <v>0</v>
      </c>
      <c r="AA14" s="1">
        <v>0</v>
      </c>
      <c r="AB14" s="1">
        <v>0.6</v>
      </c>
      <c r="AC14" s="1">
        <v>1.2</v>
      </c>
      <c r="AD14" s="1">
        <v>0.6</v>
      </c>
      <c r="AE14" s="1">
        <v>0.6</v>
      </c>
      <c r="AF14" s="1">
        <v>1.6</v>
      </c>
      <c r="AG14" s="1">
        <v>1.2</v>
      </c>
      <c r="AH14" s="1">
        <v>0.6</v>
      </c>
      <c r="AI14" s="1"/>
      <c r="AJ14" s="1">
        <f t="shared" si="11"/>
        <v>3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44</v>
      </c>
      <c r="C15" s="1">
        <v>179</v>
      </c>
      <c r="D15" s="1">
        <v>11</v>
      </c>
      <c r="E15" s="1">
        <v>69</v>
      </c>
      <c r="F15" s="1">
        <v>109</v>
      </c>
      <c r="G15" s="7">
        <v>0.35</v>
      </c>
      <c r="H15" s="1">
        <v>50</v>
      </c>
      <c r="I15" s="1" t="s">
        <v>38</v>
      </c>
      <c r="J15" s="1"/>
      <c r="K15" s="1">
        <v>80</v>
      </c>
      <c r="L15" s="1">
        <f t="shared" si="3"/>
        <v>-11</v>
      </c>
      <c r="M15" s="1">
        <f t="shared" si="4"/>
        <v>69</v>
      </c>
      <c r="N15" s="1"/>
      <c r="O15" s="1"/>
      <c r="P15" s="1">
        <v>29</v>
      </c>
      <c r="Q15" s="1">
        <f t="shared" si="5"/>
        <v>13.8</v>
      </c>
      <c r="R15" s="5">
        <f t="shared" si="6"/>
        <v>13.800000000000011</v>
      </c>
      <c r="S15" s="5">
        <f t="shared" si="10"/>
        <v>13.800000000000011</v>
      </c>
      <c r="T15" s="5"/>
      <c r="U15" s="5"/>
      <c r="V15" s="1"/>
      <c r="W15" s="1">
        <f t="shared" si="7"/>
        <v>11</v>
      </c>
      <c r="X15" s="1">
        <f t="shared" si="8"/>
        <v>10</v>
      </c>
      <c r="Y15" s="1">
        <v>14</v>
      </c>
      <c r="Z15" s="1">
        <v>12</v>
      </c>
      <c r="AA15" s="1">
        <v>9.8000000000000007</v>
      </c>
      <c r="AB15" s="1">
        <v>4.2</v>
      </c>
      <c r="AC15" s="1">
        <v>12.8</v>
      </c>
      <c r="AD15" s="1">
        <v>28.4</v>
      </c>
      <c r="AE15" s="1">
        <v>19.2</v>
      </c>
      <c r="AF15" s="1">
        <v>13.6</v>
      </c>
      <c r="AG15" s="1">
        <v>13</v>
      </c>
      <c r="AH15" s="1">
        <v>9.1999999999999993</v>
      </c>
      <c r="AI15" s="1" t="s">
        <v>45</v>
      </c>
      <c r="AJ15" s="1">
        <f t="shared" si="11"/>
        <v>5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0" t="s">
        <v>55</v>
      </c>
      <c r="B16" s="20" t="s">
        <v>37</v>
      </c>
      <c r="C16" s="20">
        <v>1938.3610000000001</v>
      </c>
      <c r="D16" s="20">
        <v>1231.624</v>
      </c>
      <c r="E16" s="20">
        <v>1138.8399999999999</v>
      </c>
      <c r="F16" s="20">
        <v>1883.876</v>
      </c>
      <c r="G16" s="21">
        <v>1</v>
      </c>
      <c r="H16" s="20">
        <v>55</v>
      </c>
      <c r="I16" s="20" t="s">
        <v>38</v>
      </c>
      <c r="J16" s="20"/>
      <c r="K16" s="20">
        <v>1133.472</v>
      </c>
      <c r="L16" s="20">
        <f t="shared" si="3"/>
        <v>5.3679999999999382</v>
      </c>
      <c r="M16" s="20">
        <f t="shared" si="4"/>
        <v>1138.8399999999999</v>
      </c>
      <c r="N16" s="20"/>
      <c r="O16" s="20">
        <v>150</v>
      </c>
      <c r="P16" s="20">
        <v>0</v>
      </c>
      <c r="Q16" s="20">
        <f t="shared" si="5"/>
        <v>227.76799999999997</v>
      </c>
      <c r="R16" s="22"/>
      <c r="S16" s="5">
        <f t="shared" si="10"/>
        <v>0</v>
      </c>
      <c r="T16" s="22"/>
      <c r="U16" s="22"/>
      <c r="V16" s="20"/>
      <c r="W16" s="20">
        <f t="shared" si="7"/>
        <v>8.9295950265182125</v>
      </c>
      <c r="X16" s="20">
        <f t="shared" si="8"/>
        <v>8.9295950265182125</v>
      </c>
      <c r="Y16" s="20">
        <v>222.2766</v>
      </c>
      <c r="Z16" s="20">
        <v>263.13159999999999</v>
      </c>
      <c r="AA16" s="20">
        <v>281.52699999999999</v>
      </c>
      <c r="AB16" s="20">
        <v>310.49520000000001</v>
      </c>
      <c r="AC16" s="20">
        <v>283.28559999999999</v>
      </c>
      <c r="AD16" s="20">
        <v>282.18599999999998</v>
      </c>
      <c r="AE16" s="20">
        <v>298.90179999999998</v>
      </c>
      <c r="AF16" s="20">
        <v>277.43360000000001</v>
      </c>
      <c r="AG16" s="20">
        <v>273.96859999999998</v>
      </c>
      <c r="AH16" s="20">
        <v>270.7568</v>
      </c>
      <c r="AI16" s="20" t="s">
        <v>56</v>
      </c>
      <c r="AJ16" s="1">
        <f t="shared" si="11"/>
        <v>0</v>
      </c>
      <c r="AK16" s="1">
        <f t="shared" si="9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7" t="s">
        <v>57</v>
      </c>
      <c r="B17" s="17" t="s">
        <v>37</v>
      </c>
      <c r="C17" s="17">
        <v>2619.63</v>
      </c>
      <c r="D17" s="17">
        <v>2912.8820000000001</v>
      </c>
      <c r="E17" s="17">
        <v>2358.8969999999999</v>
      </c>
      <c r="F17" s="17">
        <v>2642.453</v>
      </c>
      <c r="G17" s="18">
        <v>1</v>
      </c>
      <c r="H17" s="17">
        <v>50</v>
      </c>
      <c r="I17" s="17" t="s">
        <v>38</v>
      </c>
      <c r="J17" s="17"/>
      <c r="K17" s="17">
        <v>2791.2640000000001</v>
      </c>
      <c r="L17" s="17">
        <f t="shared" si="3"/>
        <v>-432.36700000000019</v>
      </c>
      <c r="M17" s="17">
        <f t="shared" si="4"/>
        <v>1833.1799999999998</v>
      </c>
      <c r="N17" s="17">
        <v>525.71699999999998</v>
      </c>
      <c r="O17" s="17"/>
      <c r="P17" s="17">
        <v>1055.8014000000001</v>
      </c>
      <c r="Q17" s="17">
        <f t="shared" si="5"/>
        <v>366.63599999999997</v>
      </c>
      <c r="R17" s="19">
        <f>14*Q17-P17-O17-F17</f>
        <v>1434.6495999999993</v>
      </c>
      <c r="S17" s="27">
        <f>R17-T17+Q17*0.3</f>
        <v>944.64039999999932</v>
      </c>
      <c r="T17" s="19">
        <v>600</v>
      </c>
      <c r="U17" s="19"/>
      <c r="V17" s="17"/>
      <c r="W17" s="17">
        <f t="shared" si="7"/>
        <v>13.999999999999998</v>
      </c>
      <c r="X17" s="17">
        <f t="shared" si="8"/>
        <v>10.086992002967522</v>
      </c>
      <c r="Y17" s="17">
        <v>369.18619999999999</v>
      </c>
      <c r="Z17" s="17">
        <v>363.07799999999997</v>
      </c>
      <c r="AA17" s="17">
        <v>488.7276</v>
      </c>
      <c r="AB17" s="17">
        <v>426.28399999999999</v>
      </c>
      <c r="AC17" s="17">
        <v>299.96379999999999</v>
      </c>
      <c r="AD17" s="17">
        <v>373.83339999999998</v>
      </c>
      <c r="AE17" s="17">
        <v>376.4812</v>
      </c>
      <c r="AF17" s="17">
        <v>320.01280000000003</v>
      </c>
      <c r="AG17" s="17">
        <v>339.12880000000001</v>
      </c>
      <c r="AH17" s="17">
        <v>426.31760000000003</v>
      </c>
      <c r="AI17" s="17" t="s">
        <v>39</v>
      </c>
      <c r="AJ17" s="1">
        <f t="shared" si="11"/>
        <v>945</v>
      </c>
      <c r="AK17" s="1">
        <f t="shared" si="9"/>
        <v>600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37</v>
      </c>
      <c r="C18" s="1">
        <v>265.39400000000001</v>
      </c>
      <c r="D18" s="1">
        <v>180.60499999999999</v>
      </c>
      <c r="E18" s="1">
        <v>180.77600000000001</v>
      </c>
      <c r="F18" s="1">
        <v>228.21</v>
      </c>
      <c r="G18" s="7">
        <v>1</v>
      </c>
      <c r="H18" s="1">
        <v>60</v>
      </c>
      <c r="I18" s="1" t="s">
        <v>38</v>
      </c>
      <c r="J18" s="1"/>
      <c r="K18" s="1">
        <v>193.245</v>
      </c>
      <c r="L18" s="1">
        <f t="shared" si="3"/>
        <v>-12.468999999999994</v>
      </c>
      <c r="M18" s="1">
        <f t="shared" si="4"/>
        <v>180.77600000000001</v>
      </c>
      <c r="N18" s="1"/>
      <c r="O18" s="1"/>
      <c r="P18" s="1">
        <v>120.8326</v>
      </c>
      <c r="Q18" s="1">
        <f t="shared" si="5"/>
        <v>36.155200000000001</v>
      </c>
      <c r="R18" s="5">
        <f t="shared" si="6"/>
        <v>48.664599999999979</v>
      </c>
      <c r="S18" s="5">
        <f t="shared" si="10"/>
        <v>48.664599999999979</v>
      </c>
      <c r="T18" s="5"/>
      <c r="U18" s="5"/>
      <c r="V18" s="1"/>
      <c r="W18" s="1">
        <f t="shared" si="7"/>
        <v>10.999999999999998</v>
      </c>
      <c r="X18" s="1">
        <f t="shared" si="8"/>
        <v>9.6540082754347925</v>
      </c>
      <c r="Y18" s="1">
        <v>36.334000000000003</v>
      </c>
      <c r="Z18" s="1">
        <v>33.494199999999999</v>
      </c>
      <c r="AA18" s="1">
        <v>38.275399999999998</v>
      </c>
      <c r="AB18" s="1">
        <v>38.110199999999999</v>
      </c>
      <c r="AC18" s="1">
        <v>37.614999999999988</v>
      </c>
      <c r="AD18" s="1">
        <v>43.551400000000001</v>
      </c>
      <c r="AE18" s="1">
        <v>41.4086</v>
      </c>
      <c r="AF18" s="1">
        <v>29.863800000000001</v>
      </c>
      <c r="AG18" s="1">
        <v>32.616599999999998</v>
      </c>
      <c r="AH18" s="1">
        <v>33.8748</v>
      </c>
      <c r="AI18" s="1"/>
      <c r="AJ18" s="1">
        <f t="shared" si="11"/>
        <v>49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0" t="s">
        <v>59</v>
      </c>
      <c r="B19" s="20" t="s">
        <v>37</v>
      </c>
      <c r="C19" s="20">
        <v>789.87300000000005</v>
      </c>
      <c r="D19" s="20">
        <v>1346.0409999999999</v>
      </c>
      <c r="E19" s="20">
        <v>701.53300000000002</v>
      </c>
      <c r="F19" s="20">
        <v>1280.3240000000001</v>
      </c>
      <c r="G19" s="21">
        <v>1</v>
      </c>
      <c r="H19" s="20">
        <v>60</v>
      </c>
      <c r="I19" s="20" t="s">
        <v>38</v>
      </c>
      <c r="J19" s="20"/>
      <c r="K19" s="20">
        <v>796.26099999999997</v>
      </c>
      <c r="L19" s="20">
        <f t="shared" si="3"/>
        <v>-94.727999999999952</v>
      </c>
      <c r="M19" s="20">
        <f t="shared" si="4"/>
        <v>701.53300000000002</v>
      </c>
      <c r="N19" s="20"/>
      <c r="O19" s="20">
        <v>150</v>
      </c>
      <c r="P19" s="20">
        <v>0</v>
      </c>
      <c r="Q19" s="20">
        <f t="shared" si="5"/>
        <v>140.3066</v>
      </c>
      <c r="R19" s="22"/>
      <c r="S19" s="5">
        <f t="shared" si="10"/>
        <v>0</v>
      </c>
      <c r="T19" s="22"/>
      <c r="U19" s="22"/>
      <c r="V19" s="20"/>
      <c r="W19" s="20">
        <f t="shared" si="7"/>
        <v>10.194274538760116</v>
      </c>
      <c r="X19" s="20">
        <f t="shared" si="8"/>
        <v>10.194274538760116</v>
      </c>
      <c r="Y19" s="20">
        <v>141.1234</v>
      </c>
      <c r="Z19" s="20">
        <v>170.99799999999999</v>
      </c>
      <c r="AA19" s="20">
        <v>181.6318</v>
      </c>
      <c r="AB19" s="20">
        <v>149.1874</v>
      </c>
      <c r="AC19" s="20">
        <v>144.8622</v>
      </c>
      <c r="AD19" s="20">
        <v>119.6842</v>
      </c>
      <c r="AE19" s="20">
        <v>108.6234</v>
      </c>
      <c r="AF19" s="20">
        <v>27.876200000000019</v>
      </c>
      <c r="AG19" s="20">
        <v>30.232800000000001</v>
      </c>
      <c r="AH19" s="20">
        <v>86.694600000000008</v>
      </c>
      <c r="AI19" s="20" t="s">
        <v>56</v>
      </c>
      <c r="AJ19" s="1">
        <f t="shared" si="11"/>
        <v>0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60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/>
      <c r="L20" s="14">
        <f t="shared" si="3"/>
        <v>0</v>
      </c>
      <c r="M20" s="14">
        <f t="shared" si="4"/>
        <v>0</v>
      </c>
      <c r="N20" s="14"/>
      <c r="O20" s="14"/>
      <c r="P20" s="14">
        <v>0</v>
      </c>
      <c r="Q20" s="14">
        <f t="shared" si="5"/>
        <v>0</v>
      </c>
      <c r="R20" s="16"/>
      <c r="S20" s="5">
        <f t="shared" si="10"/>
        <v>0</v>
      </c>
      <c r="T20" s="16"/>
      <c r="U20" s="16"/>
      <c r="V20" s="14"/>
      <c r="W20" s="14" t="e">
        <f t="shared" si="7"/>
        <v>#DIV/0!</v>
      </c>
      <c r="X20" s="14" t="e">
        <f t="shared" si="8"/>
        <v>#DIV/0!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 t="s">
        <v>61</v>
      </c>
      <c r="AJ20" s="1">
        <f t="shared" si="11"/>
        <v>0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7" t="s">
        <v>62</v>
      </c>
      <c r="B21" s="17" t="s">
        <v>37</v>
      </c>
      <c r="C21" s="17">
        <v>3461.3960000000002</v>
      </c>
      <c r="D21" s="17">
        <v>1907.451</v>
      </c>
      <c r="E21" s="17">
        <v>2132.587</v>
      </c>
      <c r="F21" s="17">
        <v>3029.3710000000001</v>
      </c>
      <c r="G21" s="18">
        <v>1</v>
      </c>
      <c r="H21" s="17">
        <v>60</v>
      </c>
      <c r="I21" s="17" t="s">
        <v>38</v>
      </c>
      <c r="J21" s="17"/>
      <c r="K21" s="17">
        <v>2114.4769999999999</v>
      </c>
      <c r="L21" s="17">
        <f t="shared" si="3"/>
        <v>18.110000000000127</v>
      </c>
      <c r="M21" s="17">
        <f t="shared" si="4"/>
        <v>2132.587</v>
      </c>
      <c r="N21" s="17"/>
      <c r="O21" s="17">
        <v>250</v>
      </c>
      <c r="P21" s="17">
        <v>1310.721</v>
      </c>
      <c r="Q21" s="17">
        <f t="shared" si="5"/>
        <v>426.51740000000001</v>
      </c>
      <c r="R21" s="19">
        <f t="shared" ref="R21:R22" si="12">14*Q21-P21-O21-F21</f>
        <v>1381.1516000000001</v>
      </c>
      <c r="S21" s="27">
        <f>R21-T21+Q21*0.3</f>
        <v>1009.1068200000002</v>
      </c>
      <c r="T21" s="19">
        <v>500</v>
      </c>
      <c r="U21" s="19"/>
      <c r="V21" s="17"/>
      <c r="W21" s="17">
        <f t="shared" si="7"/>
        <v>14.000000000000002</v>
      </c>
      <c r="X21" s="17">
        <f t="shared" si="8"/>
        <v>10.7617930710447</v>
      </c>
      <c r="Y21" s="17">
        <v>413.43419999999998</v>
      </c>
      <c r="Z21" s="17">
        <v>443.08659999999998</v>
      </c>
      <c r="AA21" s="17">
        <v>475.64760000000001</v>
      </c>
      <c r="AB21" s="17">
        <v>536.09860000000003</v>
      </c>
      <c r="AC21" s="17">
        <v>481.851</v>
      </c>
      <c r="AD21" s="17">
        <v>532.45860000000005</v>
      </c>
      <c r="AE21" s="17">
        <v>560.48699999999997</v>
      </c>
      <c r="AF21" s="17">
        <v>583.60320000000002</v>
      </c>
      <c r="AG21" s="17">
        <v>608.21260000000007</v>
      </c>
      <c r="AH21" s="17">
        <v>616.42139999999995</v>
      </c>
      <c r="AI21" s="17" t="s">
        <v>63</v>
      </c>
      <c r="AJ21" s="1">
        <f t="shared" si="11"/>
        <v>1009</v>
      </c>
      <c r="AK21" s="1">
        <f t="shared" si="9"/>
        <v>500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7" t="s">
        <v>64</v>
      </c>
      <c r="B22" s="17" t="s">
        <v>37</v>
      </c>
      <c r="C22" s="17">
        <v>518.45699999999999</v>
      </c>
      <c r="D22" s="17">
        <v>213.51499999999999</v>
      </c>
      <c r="E22" s="17">
        <v>322.14100000000002</v>
      </c>
      <c r="F22" s="17">
        <v>365.68200000000002</v>
      </c>
      <c r="G22" s="18">
        <v>1</v>
      </c>
      <c r="H22" s="17">
        <v>60</v>
      </c>
      <c r="I22" s="17" t="s">
        <v>38</v>
      </c>
      <c r="J22" s="17"/>
      <c r="K22" s="17">
        <v>310.94</v>
      </c>
      <c r="L22" s="17">
        <f t="shared" si="3"/>
        <v>11.201000000000022</v>
      </c>
      <c r="M22" s="17">
        <f t="shared" si="4"/>
        <v>322.14100000000002</v>
      </c>
      <c r="N22" s="17"/>
      <c r="O22" s="17">
        <v>150</v>
      </c>
      <c r="P22" s="17">
        <v>246.53459999999981</v>
      </c>
      <c r="Q22" s="17">
        <f t="shared" si="5"/>
        <v>64.428200000000004</v>
      </c>
      <c r="R22" s="19">
        <f t="shared" si="12"/>
        <v>139.7782000000002</v>
      </c>
      <c r="S22" s="5">
        <f t="shared" si="10"/>
        <v>139.7782000000002</v>
      </c>
      <c r="T22" s="19"/>
      <c r="U22" s="19"/>
      <c r="V22" s="17"/>
      <c r="W22" s="17">
        <f t="shared" si="7"/>
        <v>14</v>
      </c>
      <c r="X22" s="17">
        <f t="shared" si="8"/>
        <v>11.830481062640269</v>
      </c>
      <c r="Y22" s="17">
        <v>69.193399999999997</v>
      </c>
      <c r="Z22" s="17">
        <v>68.934600000000003</v>
      </c>
      <c r="AA22" s="17">
        <v>61.4846</v>
      </c>
      <c r="AB22" s="17">
        <v>84.766999999999996</v>
      </c>
      <c r="AC22" s="17">
        <v>72.485799999999998</v>
      </c>
      <c r="AD22" s="17">
        <v>66.390799999999999</v>
      </c>
      <c r="AE22" s="17">
        <v>72.370599999999996</v>
      </c>
      <c r="AF22" s="17">
        <v>101.00700000000001</v>
      </c>
      <c r="AG22" s="17">
        <v>95.676199999999994</v>
      </c>
      <c r="AH22" s="17">
        <v>89.529199999999989</v>
      </c>
      <c r="AI22" s="17" t="s">
        <v>39</v>
      </c>
      <c r="AJ22" s="1">
        <f t="shared" si="11"/>
        <v>140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0" t="s">
        <v>65</v>
      </c>
      <c r="B23" s="20" t="s">
        <v>37</v>
      </c>
      <c r="C23" s="20">
        <v>926.50300000000004</v>
      </c>
      <c r="D23" s="20">
        <v>1480.9269999999999</v>
      </c>
      <c r="E23" s="20">
        <v>717.68499999999995</v>
      </c>
      <c r="F23" s="20">
        <v>719.77099999999996</v>
      </c>
      <c r="G23" s="21">
        <v>1</v>
      </c>
      <c r="H23" s="20">
        <v>60</v>
      </c>
      <c r="I23" s="20" t="s">
        <v>38</v>
      </c>
      <c r="J23" s="20"/>
      <c r="K23" s="20">
        <v>740.18200000000002</v>
      </c>
      <c r="L23" s="20">
        <f t="shared" si="3"/>
        <v>-22.497000000000071</v>
      </c>
      <c r="M23" s="20">
        <f t="shared" si="4"/>
        <v>717.68499999999995</v>
      </c>
      <c r="N23" s="20"/>
      <c r="O23" s="20">
        <v>150</v>
      </c>
      <c r="P23" s="20">
        <v>134.71250000000009</v>
      </c>
      <c r="Q23" s="20">
        <f t="shared" si="5"/>
        <v>143.53699999999998</v>
      </c>
      <c r="R23" s="22">
        <f>8*Q23-P23-O23-F23</f>
        <v>143.81249999999977</v>
      </c>
      <c r="S23" s="5">
        <f t="shared" si="10"/>
        <v>143.81249999999977</v>
      </c>
      <c r="T23" s="22"/>
      <c r="U23" s="22"/>
      <c r="V23" s="20"/>
      <c r="W23" s="20">
        <f t="shared" si="7"/>
        <v>8</v>
      </c>
      <c r="X23" s="20">
        <f t="shared" si="8"/>
        <v>6.9980806342615507</v>
      </c>
      <c r="Y23" s="20">
        <v>142.4836</v>
      </c>
      <c r="Z23" s="20">
        <v>145.7704</v>
      </c>
      <c r="AA23" s="20">
        <v>145.315</v>
      </c>
      <c r="AB23" s="20">
        <v>157.33860000000001</v>
      </c>
      <c r="AC23" s="20">
        <v>141.76599999999999</v>
      </c>
      <c r="AD23" s="20">
        <v>133.7424</v>
      </c>
      <c r="AE23" s="20">
        <v>120.908</v>
      </c>
      <c r="AF23" s="20">
        <v>116.2358</v>
      </c>
      <c r="AG23" s="20">
        <v>113.04640000000001</v>
      </c>
      <c r="AH23" s="20">
        <v>121.14319999999999</v>
      </c>
      <c r="AI23" s="20" t="s">
        <v>56</v>
      </c>
      <c r="AJ23" s="1">
        <f t="shared" si="11"/>
        <v>144</v>
      </c>
      <c r="AK23" s="1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7" t="s">
        <v>66</v>
      </c>
      <c r="B24" s="17" t="s">
        <v>37</v>
      </c>
      <c r="C24" s="17">
        <v>1264.3869999999999</v>
      </c>
      <c r="D24" s="17">
        <v>1186.8800000000001</v>
      </c>
      <c r="E24" s="17">
        <v>809.04499999999996</v>
      </c>
      <c r="F24" s="17">
        <v>1537.789</v>
      </c>
      <c r="G24" s="18">
        <v>1</v>
      </c>
      <c r="H24" s="17">
        <v>60</v>
      </c>
      <c r="I24" s="17" t="s">
        <v>38</v>
      </c>
      <c r="J24" s="17"/>
      <c r="K24" s="17">
        <v>777.52099999999996</v>
      </c>
      <c r="L24" s="17">
        <f t="shared" si="3"/>
        <v>31.524000000000001</v>
      </c>
      <c r="M24" s="17">
        <f t="shared" si="4"/>
        <v>809.04499999999996</v>
      </c>
      <c r="N24" s="17"/>
      <c r="O24" s="17">
        <v>250</v>
      </c>
      <c r="P24" s="17">
        <v>0</v>
      </c>
      <c r="Q24" s="17">
        <f t="shared" si="5"/>
        <v>161.809</v>
      </c>
      <c r="R24" s="19">
        <f>14*Q24-P24-O24-F24</f>
        <v>477.53700000000003</v>
      </c>
      <c r="S24" s="27">
        <f>R24-T24+Q24*0.3</f>
        <v>326.0797</v>
      </c>
      <c r="T24" s="19">
        <v>200</v>
      </c>
      <c r="U24" s="19"/>
      <c r="V24" s="17"/>
      <c r="W24" s="17">
        <f t="shared" si="7"/>
        <v>14</v>
      </c>
      <c r="X24" s="17">
        <f t="shared" si="8"/>
        <v>11.048761193753128</v>
      </c>
      <c r="Y24" s="17">
        <v>165.93960000000001</v>
      </c>
      <c r="Z24" s="17">
        <v>215.41540000000001</v>
      </c>
      <c r="AA24" s="17">
        <v>212.8638</v>
      </c>
      <c r="AB24" s="17">
        <v>217.4144</v>
      </c>
      <c r="AC24" s="17">
        <v>204.43459999999999</v>
      </c>
      <c r="AD24" s="17">
        <v>203.12479999999999</v>
      </c>
      <c r="AE24" s="17">
        <v>220.59139999999999</v>
      </c>
      <c r="AF24" s="17">
        <v>229.04679999999999</v>
      </c>
      <c r="AG24" s="17">
        <v>239.0916</v>
      </c>
      <c r="AH24" s="17">
        <v>261.97739999999999</v>
      </c>
      <c r="AI24" s="17" t="s">
        <v>39</v>
      </c>
      <c r="AJ24" s="1">
        <f t="shared" si="11"/>
        <v>326</v>
      </c>
      <c r="AK24" s="1">
        <f t="shared" si="9"/>
        <v>200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67</v>
      </c>
      <c r="B25" s="14" t="s">
        <v>37</v>
      </c>
      <c r="C25" s="14"/>
      <c r="D25" s="14"/>
      <c r="E25" s="14"/>
      <c r="F25" s="14"/>
      <c r="G25" s="15">
        <v>0</v>
      </c>
      <c r="H25" s="14">
        <v>30</v>
      </c>
      <c r="I25" s="14" t="s">
        <v>38</v>
      </c>
      <c r="J25" s="14"/>
      <c r="K25" s="14"/>
      <c r="L25" s="14">
        <f t="shared" si="3"/>
        <v>0</v>
      </c>
      <c r="M25" s="14">
        <f t="shared" si="4"/>
        <v>0</v>
      </c>
      <c r="N25" s="14"/>
      <c r="O25" s="14"/>
      <c r="P25" s="14">
        <v>0</v>
      </c>
      <c r="Q25" s="14">
        <f t="shared" si="5"/>
        <v>0</v>
      </c>
      <c r="R25" s="16"/>
      <c r="S25" s="5">
        <f t="shared" si="10"/>
        <v>0</v>
      </c>
      <c r="T25" s="16"/>
      <c r="U25" s="16"/>
      <c r="V25" s="14"/>
      <c r="W25" s="14" t="e">
        <f t="shared" si="7"/>
        <v>#DIV/0!</v>
      </c>
      <c r="X25" s="14" t="e">
        <f t="shared" si="8"/>
        <v>#DIV/0!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 t="s">
        <v>61</v>
      </c>
      <c r="AJ25" s="1">
        <f t="shared" si="11"/>
        <v>0</v>
      </c>
      <c r="AK25" s="1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68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/>
      <c r="L26" s="14">
        <f t="shared" si="3"/>
        <v>0</v>
      </c>
      <c r="M26" s="14">
        <f t="shared" si="4"/>
        <v>0</v>
      </c>
      <c r="N26" s="14"/>
      <c r="O26" s="14"/>
      <c r="P26" s="14">
        <v>0</v>
      </c>
      <c r="Q26" s="14">
        <f t="shared" si="5"/>
        <v>0</v>
      </c>
      <c r="R26" s="16"/>
      <c r="S26" s="5">
        <f t="shared" si="10"/>
        <v>0</v>
      </c>
      <c r="T26" s="16"/>
      <c r="U26" s="16"/>
      <c r="V26" s="14"/>
      <c r="W26" s="14" t="e">
        <f t="shared" si="7"/>
        <v>#DIV/0!</v>
      </c>
      <c r="X26" s="14" t="e">
        <f t="shared" si="8"/>
        <v>#DIV/0!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 t="s">
        <v>61</v>
      </c>
      <c r="AJ26" s="1">
        <f t="shared" si="11"/>
        <v>0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37</v>
      </c>
      <c r="C27" s="1">
        <v>845.77800000000002</v>
      </c>
      <c r="D27" s="1">
        <v>1401.4369999999999</v>
      </c>
      <c r="E27" s="1">
        <v>901.37300000000005</v>
      </c>
      <c r="F27" s="1">
        <v>1173.039</v>
      </c>
      <c r="G27" s="7">
        <v>1</v>
      </c>
      <c r="H27" s="1">
        <v>30</v>
      </c>
      <c r="I27" s="1" t="s">
        <v>38</v>
      </c>
      <c r="J27" s="1"/>
      <c r="K27" s="1">
        <v>1036.5239999999999</v>
      </c>
      <c r="L27" s="1">
        <f t="shared" si="3"/>
        <v>-135.15099999999984</v>
      </c>
      <c r="M27" s="1">
        <f t="shared" si="4"/>
        <v>901.37300000000005</v>
      </c>
      <c r="N27" s="1"/>
      <c r="O27" s="1">
        <v>200</v>
      </c>
      <c r="P27" s="1">
        <v>366.34320000000002</v>
      </c>
      <c r="Q27" s="1">
        <f t="shared" si="5"/>
        <v>180.27460000000002</v>
      </c>
      <c r="R27" s="5">
        <f>11*Q27-P27-O27-F27</f>
        <v>243.63840000000027</v>
      </c>
      <c r="S27" s="5">
        <f t="shared" si="10"/>
        <v>243.63840000000027</v>
      </c>
      <c r="T27" s="5"/>
      <c r="U27" s="5"/>
      <c r="V27" s="1"/>
      <c r="W27" s="1">
        <f t="shared" si="7"/>
        <v>11</v>
      </c>
      <c r="X27" s="1">
        <f t="shared" si="8"/>
        <v>9.6485150986328616</v>
      </c>
      <c r="Y27" s="1">
        <v>186.61340000000001</v>
      </c>
      <c r="Z27" s="1">
        <v>204.44980000000001</v>
      </c>
      <c r="AA27" s="1">
        <v>198.4836</v>
      </c>
      <c r="AB27" s="1">
        <v>180.18020000000001</v>
      </c>
      <c r="AC27" s="1">
        <v>167.57220000000001</v>
      </c>
      <c r="AD27" s="1">
        <v>205.40979999999999</v>
      </c>
      <c r="AE27" s="1">
        <v>203.8066</v>
      </c>
      <c r="AF27" s="1">
        <v>160.0608</v>
      </c>
      <c r="AG27" s="1">
        <v>145.3192</v>
      </c>
      <c r="AH27" s="1">
        <v>186.51240000000001</v>
      </c>
      <c r="AI27" s="1"/>
      <c r="AJ27" s="1">
        <f t="shared" si="11"/>
        <v>244</v>
      </c>
      <c r="AK27" s="1">
        <f t="shared" si="9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70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/>
      <c r="L28" s="14">
        <f t="shared" si="3"/>
        <v>0</v>
      </c>
      <c r="M28" s="14">
        <f t="shared" si="4"/>
        <v>0</v>
      </c>
      <c r="N28" s="14"/>
      <c r="O28" s="14"/>
      <c r="P28" s="14">
        <v>0</v>
      </c>
      <c r="Q28" s="14">
        <f t="shared" si="5"/>
        <v>0</v>
      </c>
      <c r="R28" s="16"/>
      <c r="S28" s="5">
        <f t="shared" si="10"/>
        <v>0</v>
      </c>
      <c r="T28" s="16"/>
      <c r="U28" s="16"/>
      <c r="V28" s="14"/>
      <c r="W28" s="14" t="e">
        <f t="shared" si="7"/>
        <v>#DIV/0!</v>
      </c>
      <c r="X28" s="14" t="e">
        <f t="shared" si="8"/>
        <v>#DIV/0!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 t="s">
        <v>61</v>
      </c>
      <c r="AJ28" s="1">
        <f t="shared" si="11"/>
        <v>0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71</v>
      </c>
      <c r="B29" s="14" t="s">
        <v>37</v>
      </c>
      <c r="C29" s="14"/>
      <c r="D29" s="14"/>
      <c r="E29" s="14"/>
      <c r="F29" s="14"/>
      <c r="G29" s="15">
        <v>0</v>
      </c>
      <c r="H29" s="14">
        <v>40</v>
      </c>
      <c r="I29" s="14" t="s">
        <v>38</v>
      </c>
      <c r="J29" s="14"/>
      <c r="K29" s="14"/>
      <c r="L29" s="14">
        <f t="shared" si="3"/>
        <v>0</v>
      </c>
      <c r="M29" s="14">
        <f t="shared" si="4"/>
        <v>0</v>
      </c>
      <c r="N29" s="14"/>
      <c r="O29" s="14"/>
      <c r="P29" s="14">
        <v>0</v>
      </c>
      <c r="Q29" s="14">
        <f t="shared" si="5"/>
        <v>0</v>
      </c>
      <c r="R29" s="16"/>
      <c r="S29" s="5">
        <f t="shared" si="10"/>
        <v>0</v>
      </c>
      <c r="T29" s="16"/>
      <c r="U29" s="16"/>
      <c r="V29" s="14"/>
      <c r="W29" s="14" t="e">
        <f t="shared" si="7"/>
        <v>#DIV/0!</v>
      </c>
      <c r="X29" s="14" t="e">
        <f t="shared" si="8"/>
        <v>#DIV/0!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 t="s">
        <v>61</v>
      </c>
      <c r="AJ29" s="1">
        <f t="shared" si="11"/>
        <v>0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72</v>
      </c>
      <c r="B30" s="14" t="s">
        <v>37</v>
      </c>
      <c r="C30" s="14"/>
      <c r="D30" s="14"/>
      <c r="E30" s="14"/>
      <c r="F30" s="14"/>
      <c r="G30" s="15">
        <v>0</v>
      </c>
      <c r="H30" s="14">
        <v>30</v>
      </c>
      <c r="I30" s="14" t="s">
        <v>38</v>
      </c>
      <c r="J30" s="14"/>
      <c r="K30" s="14"/>
      <c r="L30" s="14">
        <f t="shared" si="3"/>
        <v>0</v>
      </c>
      <c r="M30" s="14">
        <f t="shared" si="4"/>
        <v>0</v>
      </c>
      <c r="N30" s="14"/>
      <c r="O30" s="14"/>
      <c r="P30" s="14">
        <v>0</v>
      </c>
      <c r="Q30" s="14">
        <f t="shared" si="5"/>
        <v>0</v>
      </c>
      <c r="R30" s="16"/>
      <c r="S30" s="5">
        <f t="shared" si="10"/>
        <v>0</v>
      </c>
      <c r="T30" s="16"/>
      <c r="U30" s="16"/>
      <c r="V30" s="14"/>
      <c r="W30" s="14" t="e">
        <f t="shared" si="7"/>
        <v>#DIV/0!</v>
      </c>
      <c r="X30" s="14" t="e">
        <f t="shared" si="8"/>
        <v>#DIV/0!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 t="s">
        <v>61</v>
      </c>
      <c r="AJ30" s="1">
        <f t="shared" si="11"/>
        <v>0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73</v>
      </c>
      <c r="B31" s="14" t="s">
        <v>37</v>
      </c>
      <c r="C31" s="14"/>
      <c r="D31" s="14"/>
      <c r="E31" s="14"/>
      <c r="F31" s="14"/>
      <c r="G31" s="15">
        <v>0</v>
      </c>
      <c r="H31" s="14">
        <v>50</v>
      </c>
      <c r="I31" s="14" t="s">
        <v>38</v>
      </c>
      <c r="J31" s="14"/>
      <c r="K31" s="14"/>
      <c r="L31" s="14">
        <f t="shared" si="3"/>
        <v>0</v>
      </c>
      <c r="M31" s="14">
        <f t="shared" si="4"/>
        <v>0</v>
      </c>
      <c r="N31" s="14"/>
      <c r="O31" s="14"/>
      <c r="P31" s="14">
        <v>0</v>
      </c>
      <c r="Q31" s="14">
        <f t="shared" si="5"/>
        <v>0</v>
      </c>
      <c r="R31" s="16"/>
      <c r="S31" s="5">
        <f t="shared" si="10"/>
        <v>0</v>
      </c>
      <c r="T31" s="16"/>
      <c r="U31" s="16"/>
      <c r="V31" s="14"/>
      <c r="W31" s="14" t="e">
        <f t="shared" si="7"/>
        <v>#DIV/0!</v>
      </c>
      <c r="X31" s="14" t="e">
        <f t="shared" si="8"/>
        <v>#DIV/0!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 t="s">
        <v>61</v>
      </c>
      <c r="AJ31" s="1">
        <f t="shared" si="11"/>
        <v>0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37</v>
      </c>
      <c r="C32" s="1">
        <v>11.042999999999999</v>
      </c>
      <c r="D32" s="1">
        <v>0.93500000000000005</v>
      </c>
      <c r="E32" s="1">
        <v>2.7690000000000001</v>
      </c>
      <c r="F32" s="1">
        <v>0.91400000000000003</v>
      </c>
      <c r="G32" s="7">
        <v>1</v>
      </c>
      <c r="H32" s="1">
        <v>50</v>
      </c>
      <c r="I32" s="1" t="s">
        <v>38</v>
      </c>
      <c r="J32" s="1"/>
      <c r="K32" s="1">
        <v>3</v>
      </c>
      <c r="L32" s="1">
        <f t="shared" si="3"/>
        <v>-0.23099999999999987</v>
      </c>
      <c r="M32" s="1">
        <f t="shared" si="4"/>
        <v>2.7690000000000001</v>
      </c>
      <c r="N32" s="1"/>
      <c r="O32" s="1"/>
      <c r="P32" s="1">
        <v>4</v>
      </c>
      <c r="Q32" s="1">
        <f t="shared" si="5"/>
        <v>0.55380000000000007</v>
      </c>
      <c r="R32" s="5">
        <v>4</v>
      </c>
      <c r="S32" s="5">
        <f t="shared" si="10"/>
        <v>4</v>
      </c>
      <c r="T32" s="5"/>
      <c r="U32" s="5"/>
      <c r="V32" s="1"/>
      <c r="W32" s="1">
        <f t="shared" si="7"/>
        <v>16.09606356085229</v>
      </c>
      <c r="X32" s="1">
        <f t="shared" si="8"/>
        <v>8.8732394366197163</v>
      </c>
      <c r="Y32" s="1">
        <v>0.55380000000000007</v>
      </c>
      <c r="Z32" s="1">
        <v>0.36299999999999999</v>
      </c>
      <c r="AA32" s="1">
        <v>0.36299999999999999</v>
      </c>
      <c r="AB32" s="1">
        <v>0.91080000000000005</v>
      </c>
      <c r="AC32" s="1">
        <v>0.91080000000000005</v>
      </c>
      <c r="AD32" s="1">
        <v>0.55599999999999994</v>
      </c>
      <c r="AE32" s="1">
        <v>0.55599999999999994</v>
      </c>
      <c r="AF32" s="1">
        <v>0</v>
      </c>
      <c r="AG32" s="1">
        <v>0.36759999999999998</v>
      </c>
      <c r="AH32" s="1">
        <v>0.10100000000000001</v>
      </c>
      <c r="AI32" s="1" t="s">
        <v>75</v>
      </c>
      <c r="AJ32" s="1">
        <f t="shared" si="11"/>
        <v>4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44</v>
      </c>
      <c r="C33" s="1">
        <v>1226</v>
      </c>
      <c r="D33" s="1">
        <v>1649</v>
      </c>
      <c r="E33" s="1">
        <v>1289</v>
      </c>
      <c r="F33" s="1">
        <v>1408</v>
      </c>
      <c r="G33" s="7">
        <v>0.4</v>
      </c>
      <c r="H33" s="1">
        <v>45</v>
      </c>
      <c r="I33" s="1" t="s">
        <v>38</v>
      </c>
      <c r="J33" s="1"/>
      <c r="K33" s="1">
        <v>1426</v>
      </c>
      <c r="L33" s="1">
        <f t="shared" si="3"/>
        <v>-137</v>
      </c>
      <c r="M33" s="1">
        <f t="shared" si="4"/>
        <v>1139</v>
      </c>
      <c r="N33" s="1">
        <v>150</v>
      </c>
      <c r="O33" s="1">
        <v>200</v>
      </c>
      <c r="P33" s="1">
        <v>413</v>
      </c>
      <c r="Q33" s="1">
        <f t="shared" si="5"/>
        <v>227.8</v>
      </c>
      <c r="R33" s="5">
        <f>12*Q33-P33-O33-F33</f>
        <v>712.60000000000036</v>
      </c>
      <c r="S33" s="27">
        <f>R33-T33+Q33</f>
        <v>940.40000000000032</v>
      </c>
      <c r="T33" s="5"/>
      <c r="U33" s="5"/>
      <c r="V33" s="1"/>
      <c r="W33" s="1">
        <f t="shared" si="7"/>
        <v>12.000000000000002</v>
      </c>
      <c r="X33" s="1">
        <f t="shared" si="8"/>
        <v>8.8718173836698853</v>
      </c>
      <c r="Y33" s="1">
        <v>231.4</v>
      </c>
      <c r="Z33" s="1">
        <v>253</v>
      </c>
      <c r="AA33" s="1">
        <v>256.60000000000002</v>
      </c>
      <c r="AB33" s="1">
        <v>243.8</v>
      </c>
      <c r="AC33" s="1">
        <v>234.2</v>
      </c>
      <c r="AD33" s="1">
        <v>277</v>
      </c>
      <c r="AE33" s="1">
        <v>281.60000000000002</v>
      </c>
      <c r="AF33" s="1">
        <v>274</v>
      </c>
      <c r="AG33" s="1">
        <v>278.2</v>
      </c>
      <c r="AH33" s="1">
        <v>313.2</v>
      </c>
      <c r="AI33" s="1" t="s">
        <v>45</v>
      </c>
      <c r="AJ33" s="1">
        <f t="shared" si="11"/>
        <v>376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44</v>
      </c>
      <c r="C34" s="1">
        <v>378</v>
      </c>
      <c r="D34" s="1">
        <v>420</v>
      </c>
      <c r="E34" s="1">
        <v>338</v>
      </c>
      <c r="F34" s="1">
        <v>169</v>
      </c>
      <c r="G34" s="7">
        <v>0.45</v>
      </c>
      <c r="H34" s="1">
        <v>50</v>
      </c>
      <c r="I34" s="10" t="s">
        <v>47</v>
      </c>
      <c r="J34" s="10"/>
      <c r="K34" s="1">
        <v>381</v>
      </c>
      <c r="L34" s="1">
        <f t="shared" si="3"/>
        <v>-43</v>
      </c>
      <c r="M34" s="1">
        <f t="shared" si="4"/>
        <v>338</v>
      </c>
      <c r="N34" s="1"/>
      <c r="O34" s="1">
        <v>200</v>
      </c>
      <c r="P34" s="1">
        <v>1700</v>
      </c>
      <c r="Q34" s="1">
        <f t="shared" si="5"/>
        <v>67.599999999999994</v>
      </c>
      <c r="R34" s="5"/>
      <c r="S34" s="5">
        <f t="shared" si="10"/>
        <v>0</v>
      </c>
      <c r="T34" s="5"/>
      <c r="U34" s="5"/>
      <c r="V34" s="1"/>
      <c r="W34" s="1">
        <f t="shared" si="7"/>
        <v>30.606508875739646</v>
      </c>
      <c r="X34" s="1">
        <f t="shared" si="8"/>
        <v>30.606508875739646</v>
      </c>
      <c r="Y34" s="1">
        <v>71</v>
      </c>
      <c r="Z34" s="1">
        <v>79.599999999999994</v>
      </c>
      <c r="AA34" s="1">
        <v>79.400000000000006</v>
      </c>
      <c r="AB34" s="1">
        <v>63.2</v>
      </c>
      <c r="AC34" s="1">
        <v>69.599999999999994</v>
      </c>
      <c r="AD34" s="1">
        <v>94.2</v>
      </c>
      <c r="AE34" s="1">
        <v>94.2</v>
      </c>
      <c r="AF34" s="1">
        <v>75.400000000000006</v>
      </c>
      <c r="AG34" s="1">
        <v>68.599999999999994</v>
      </c>
      <c r="AH34" s="1">
        <v>197.55779999999999</v>
      </c>
      <c r="AI34" s="1" t="s">
        <v>45</v>
      </c>
      <c r="AJ34" s="1">
        <f t="shared" si="11"/>
        <v>0</v>
      </c>
      <c r="AK34" s="1">
        <f t="shared" si="9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7" t="s">
        <v>78</v>
      </c>
      <c r="B35" s="17" t="s">
        <v>44</v>
      </c>
      <c r="C35" s="17">
        <v>494</v>
      </c>
      <c r="D35" s="17">
        <v>1456</v>
      </c>
      <c r="E35" s="17">
        <v>959</v>
      </c>
      <c r="F35" s="17">
        <v>920</v>
      </c>
      <c r="G35" s="18">
        <v>0.4</v>
      </c>
      <c r="H35" s="17">
        <v>45</v>
      </c>
      <c r="I35" s="17" t="s">
        <v>38</v>
      </c>
      <c r="J35" s="17"/>
      <c r="K35" s="17">
        <v>1043</v>
      </c>
      <c r="L35" s="17">
        <f t="shared" si="3"/>
        <v>-84</v>
      </c>
      <c r="M35" s="17">
        <f t="shared" si="4"/>
        <v>809</v>
      </c>
      <c r="N35" s="17">
        <v>150</v>
      </c>
      <c r="O35" s="17"/>
      <c r="P35" s="17">
        <v>522.80000000000007</v>
      </c>
      <c r="Q35" s="17">
        <f t="shared" si="5"/>
        <v>161.80000000000001</v>
      </c>
      <c r="R35" s="19">
        <f>14*Q35-P35-O35-F35</f>
        <v>822.40000000000009</v>
      </c>
      <c r="S35" s="27">
        <f>R35-T35+Q35*0.3</f>
        <v>870.94</v>
      </c>
      <c r="T35" s="19"/>
      <c r="U35" s="19"/>
      <c r="V35" s="17"/>
      <c r="W35" s="17">
        <f t="shared" si="7"/>
        <v>14</v>
      </c>
      <c r="X35" s="17">
        <f t="shared" si="8"/>
        <v>8.9171817058096412</v>
      </c>
      <c r="Y35" s="17">
        <v>145.4</v>
      </c>
      <c r="Z35" s="17">
        <v>165</v>
      </c>
      <c r="AA35" s="17">
        <v>203</v>
      </c>
      <c r="AB35" s="17">
        <v>127.4</v>
      </c>
      <c r="AC35" s="17">
        <v>96.6</v>
      </c>
      <c r="AD35" s="17">
        <v>201.6</v>
      </c>
      <c r="AE35" s="17">
        <v>217.4</v>
      </c>
      <c r="AF35" s="17">
        <v>190.2</v>
      </c>
      <c r="AG35" s="17">
        <v>183.6</v>
      </c>
      <c r="AH35" s="17">
        <v>238.4</v>
      </c>
      <c r="AI35" s="17" t="s">
        <v>39</v>
      </c>
      <c r="AJ35" s="1">
        <f t="shared" si="11"/>
        <v>348</v>
      </c>
      <c r="AK35" s="1">
        <f t="shared" si="9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37</v>
      </c>
      <c r="C36" s="1">
        <v>298.83300000000003</v>
      </c>
      <c r="D36" s="1">
        <v>910.83600000000001</v>
      </c>
      <c r="E36" s="1">
        <v>409.82799999999997</v>
      </c>
      <c r="F36" s="1">
        <v>601.88800000000003</v>
      </c>
      <c r="G36" s="7">
        <v>1</v>
      </c>
      <c r="H36" s="1">
        <v>45</v>
      </c>
      <c r="I36" s="1" t="s">
        <v>38</v>
      </c>
      <c r="J36" s="1"/>
      <c r="K36" s="1">
        <v>550.61500000000001</v>
      </c>
      <c r="L36" s="1">
        <f t="shared" si="3"/>
        <v>-140.78700000000003</v>
      </c>
      <c r="M36" s="1">
        <f t="shared" si="4"/>
        <v>326.89699999999999</v>
      </c>
      <c r="N36" s="1">
        <v>82.930999999999997</v>
      </c>
      <c r="O36" s="1"/>
      <c r="P36" s="1">
        <v>11.64939999999967</v>
      </c>
      <c r="Q36" s="1">
        <f t="shared" si="5"/>
        <v>65.379400000000004</v>
      </c>
      <c r="R36" s="5">
        <f>12*Q36-P36-O36-F36</f>
        <v>171.01540000000034</v>
      </c>
      <c r="S36" s="5">
        <f t="shared" si="10"/>
        <v>171.01540000000034</v>
      </c>
      <c r="T36" s="5"/>
      <c r="U36" s="5"/>
      <c r="V36" s="1"/>
      <c r="W36" s="1">
        <f t="shared" si="7"/>
        <v>12</v>
      </c>
      <c r="X36" s="1">
        <f t="shared" si="8"/>
        <v>9.3842617093457523</v>
      </c>
      <c r="Y36" s="1">
        <v>70.510799999999989</v>
      </c>
      <c r="Z36" s="1">
        <v>91.172600000000017</v>
      </c>
      <c r="AA36" s="1">
        <v>93.395399999999995</v>
      </c>
      <c r="AB36" s="1">
        <v>68.459000000000003</v>
      </c>
      <c r="AC36" s="1">
        <v>60.324199999999998</v>
      </c>
      <c r="AD36" s="1">
        <v>75.522799999999989</v>
      </c>
      <c r="AE36" s="1">
        <v>79.190799999999996</v>
      </c>
      <c r="AF36" s="1">
        <v>54.948800000000013</v>
      </c>
      <c r="AG36" s="1">
        <v>51.843000000000004</v>
      </c>
      <c r="AH36" s="1">
        <v>78.605800000000002</v>
      </c>
      <c r="AI36" s="1"/>
      <c r="AJ36" s="1">
        <f t="shared" si="11"/>
        <v>171</v>
      </c>
      <c r="AK36" s="1">
        <f t="shared" si="9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80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si="3"/>
        <v>0</v>
      </c>
      <c r="M37" s="14">
        <f t="shared" si="4"/>
        <v>0</v>
      </c>
      <c r="N37" s="14"/>
      <c r="O37" s="14"/>
      <c r="P37" s="14">
        <v>0</v>
      </c>
      <c r="Q37" s="14">
        <f t="shared" si="5"/>
        <v>0</v>
      </c>
      <c r="R37" s="16"/>
      <c r="S37" s="5">
        <f t="shared" si="10"/>
        <v>0</v>
      </c>
      <c r="T37" s="16"/>
      <c r="U37" s="16"/>
      <c r="V37" s="14"/>
      <c r="W37" s="14" t="e">
        <f t="shared" si="7"/>
        <v>#DIV/0!</v>
      </c>
      <c r="X37" s="14" t="e">
        <f t="shared" si="8"/>
        <v>#DIV/0!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 t="s">
        <v>81</v>
      </c>
      <c r="AJ37" s="1">
        <f t="shared" si="11"/>
        <v>0</v>
      </c>
      <c r="AK37" s="1">
        <f t="shared" si="9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44</v>
      </c>
      <c r="C38" s="1">
        <v>288</v>
      </c>
      <c r="D38" s="1">
        <v>238</v>
      </c>
      <c r="E38" s="1">
        <v>256</v>
      </c>
      <c r="F38" s="1">
        <v>225</v>
      </c>
      <c r="G38" s="7">
        <v>0.35</v>
      </c>
      <c r="H38" s="1">
        <v>40</v>
      </c>
      <c r="I38" s="1" t="s">
        <v>38</v>
      </c>
      <c r="J38" s="1"/>
      <c r="K38" s="1">
        <v>263</v>
      </c>
      <c r="L38" s="1">
        <f t="shared" ref="L38:L69" si="13">E38-K38</f>
        <v>-7</v>
      </c>
      <c r="M38" s="1">
        <f t="shared" si="4"/>
        <v>226</v>
      </c>
      <c r="N38" s="1">
        <v>30</v>
      </c>
      <c r="O38" s="1"/>
      <c r="P38" s="1">
        <v>80.600000000000023</v>
      </c>
      <c r="Q38" s="1">
        <f t="shared" si="5"/>
        <v>45.2</v>
      </c>
      <c r="R38" s="5">
        <f t="shared" ref="R38:R42" si="14">11*Q38-P38-O38-F38</f>
        <v>191.60000000000002</v>
      </c>
      <c r="S38" s="27">
        <f>R38-T38+Q38</f>
        <v>236.8</v>
      </c>
      <c r="T38" s="5"/>
      <c r="U38" s="5"/>
      <c r="V38" s="1"/>
      <c r="W38" s="1">
        <f t="shared" si="7"/>
        <v>11</v>
      </c>
      <c r="X38" s="1">
        <f t="shared" si="8"/>
        <v>6.7610619469026547</v>
      </c>
      <c r="Y38" s="1">
        <v>38.799999999999997</v>
      </c>
      <c r="Z38" s="1">
        <v>43.4</v>
      </c>
      <c r="AA38" s="1">
        <v>50.2</v>
      </c>
      <c r="AB38" s="1">
        <v>44.8</v>
      </c>
      <c r="AC38" s="1">
        <v>39</v>
      </c>
      <c r="AD38" s="1">
        <v>48</v>
      </c>
      <c r="AE38" s="1">
        <v>56.6</v>
      </c>
      <c r="AF38" s="1">
        <v>70.8</v>
      </c>
      <c r="AG38" s="1">
        <v>66.400000000000006</v>
      </c>
      <c r="AH38" s="1">
        <v>70.8</v>
      </c>
      <c r="AI38" s="1"/>
      <c r="AJ38" s="1">
        <f t="shared" si="11"/>
        <v>83</v>
      </c>
      <c r="AK38" s="1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37</v>
      </c>
      <c r="C39" s="1">
        <v>34.072000000000003</v>
      </c>
      <c r="D39" s="1">
        <v>35.244</v>
      </c>
      <c r="E39" s="1">
        <v>38.085000000000001</v>
      </c>
      <c r="F39" s="1">
        <v>24.786999999999999</v>
      </c>
      <c r="G39" s="7">
        <v>1</v>
      </c>
      <c r="H39" s="1">
        <v>40</v>
      </c>
      <c r="I39" s="1" t="s">
        <v>38</v>
      </c>
      <c r="J39" s="1"/>
      <c r="K39" s="1">
        <v>44.793999999999997</v>
      </c>
      <c r="L39" s="1">
        <f t="shared" si="13"/>
        <v>-6.7089999999999961</v>
      </c>
      <c r="M39" s="1">
        <f t="shared" si="4"/>
        <v>38.085000000000001</v>
      </c>
      <c r="N39" s="1"/>
      <c r="O39" s="1"/>
      <c r="P39" s="1">
        <v>44.334199999999989</v>
      </c>
      <c r="Q39" s="1">
        <f t="shared" si="5"/>
        <v>7.617</v>
      </c>
      <c r="R39" s="5">
        <f t="shared" si="14"/>
        <v>14.665800000000019</v>
      </c>
      <c r="S39" s="5">
        <f t="shared" si="10"/>
        <v>14.665800000000019</v>
      </c>
      <c r="T39" s="5"/>
      <c r="U39" s="5"/>
      <c r="V39" s="1"/>
      <c r="W39" s="1">
        <f t="shared" si="7"/>
        <v>11</v>
      </c>
      <c r="X39" s="1">
        <f t="shared" si="8"/>
        <v>9.0745962977550203</v>
      </c>
      <c r="Y39" s="1">
        <v>7.5939999999999994</v>
      </c>
      <c r="Z39" s="1">
        <v>4.9908000000000001</v>
      </c>
      <c r="AA39" s="1">
        <v>4.2778</v>
      </c>
      <c r="AB39" s="1">
        <v>5.4527999999999999</v>
      </c>
      <c r="AC39" s="1">
        <v>5.7385999999999999</v>
      </c>
      <c r="AD39" s="1">
        <v>4.9293999999999993</v>
      </c>
      <c r="AE39" s="1">
        <v>4.4947999999999997</v>
      </c>
      <c r="AF39" s="1">
        <v>4.4398</v>
      </c>
      <c r="AG39" s="1">
        <v>4.2988</v>
      </c>
      <c r="AH39" s="1">
        <v>3.1671999999999998</v>
      </c>
      <c r="AI39" s="1"/>
      <c r="AJ39" s="1">
        <f t="shared" si="11"/>
        <v>15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44</v>
      </c>
      <c r="C40" s="1">
        <v>235</v>
      </c>
      <c r="D40" s="1">
        <v>462</v>
      </c>
      <c r="E40" s="1">
        <v>267</v>
      </c>
      <c r="F40" s="1">
        <v>360</v>
      </c>
      <c r="G40" s="7">
        <v>0.4</v>
      </c>
      <c r="H40" s="1">
        <v>40</v>
      </c>
      <c r="I40" s="1" t="s">
        <v>38</v>
      </c>
      <c r="J40" s="1"/>
      <c r="K40" s="1">
        <v>283</v>
      </c>
      <c r="L40" s="1">
        <f t="shared" si="13"/>
        <v>-16</v>
      </c>
      <c r="M40" s="1">
        <f t="shared" si="4"/>
        <v>267</v>
      </c>
      <c r="N40" s="1"/>
      <c r="O40" s="1"/>
      <c r="P40" s="1">
        <v>39.600000000000023</v>
      </c>
      <c r="Q40" s="1">
        <f t="shared" si="5"/>
        <v>53.4</v>
      </c>
      <c r="R40" s="5">
        <f t="shared" ref="R40:R41" si="15">12*Q40-P40-O40-F40</f>
        <v>241.19999999999993</v>
      </c>
      <c r="S40" s="5">
        <f t="shared" si="10"/>
        <v>241.19999999999993</v>
      </c>
      <c r="T40" s="5"/>
      <c r="U40" s="5"/>
      <c r="V40" s="1"/>
      <c r="W40" s="1">
        <f t="shared" si="7"/>
        <v>12</v>
      </c>
      <c r="X40" s="1">
        <f t="shared" si="8"/>
        <v>7.4831460674157313</v>
      </c>
      <c r="Y40" s="1">
        <v>42.8</v>
      </c>
      <c r="Z40" s="1">
        <v>56.4</v>
      </c>
      <c r="AA40" s="1">
        <v>62.2</v>
      </c>
      <c r="AB40" s="1">
        <v>53.8</v>
      </c>
      <c r="AC40" s="1">
        <v>57.2</v>
      </c>
      <c r="AD40" s="1">
        <v>51.8</v>
      </c>
      <c r="AE40" s="1">
        <v>56</v>
      </c>
      <c r="AF40" s="1">
        <v>56.4</v>
      </c>
      <c r="AG40" s="1">
        <v>57.6</v>
      </c>
      <c r="AH40" s="1">
        <v>42.8</v>
      </c>
      <c r="AI40" s="1"/>
      <c r="AJ40" s="1">
        <f t="shared" si="11"/>
        <v>96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44</v>
      </c>
      <c r="C41" s="1">
        <v>392</v>
      </c>
      <c r="D41" s="1">
        <v>750</v>
      </c>
      <c r="E41" s="1">
        <v>451</v>
      </c>
      <c r="F41" s="1">
        <v>630</v>
      </c>
      <c r="G41" s="7">
        <v>0.4</v>
      </c>
      <c r="H41" s="1">
        <v>45</v>
      </c>
      <c r="I41" s="1" t="s">
        <v>38</v>
      </c>
      <c r="J41" s="1"/>
      <c r="K41" s="1">
        <v>467</v>
      </c>
      <c r="L41" s="1">
        <f t="shared" si="13"/>
        <v>-16</v>
      </c>
      <c r="M41" s="1">
        <f t="shared" si="4"/>
        <v>451</v>
      </c>
      <c r="N41" s="1"/>
      <c r="O41" s="1">
        <v>100</v>
      </c>
      <c r="P41" s="1">
        <v>162.59999999999991</v>
      </c>
      <c r="Q41" s="1">
        <f t="shared" si="5"/>
        <v>90.2</v>
      </c>
      <c r="R41" s="5">
        <f t="shared" si="15"/>
        <v>189.80000000000018</v>
      </c>
      <c r="S41" s="27">
        <f>R41-T41+Q41</f>
        <v>280.00000000000017</v>
      </c>
      <c r="T41" s="5"/>
      <c r="U41" s="5"/>
      <c r="V41" s="1"/>
      <c r="W41" s="1">
        <f t="shared" si="7"/>
        <v>12</v>
      </c>
      <c r="X41" s="1">
        <f t="shared" si="8"/>
        <v>9.8957871396895776</v>
      </c>
      <c r="Y41" s="1">
        <v>94.8</v>
      </c>
      <c r="Z41" s="1">
        <v>102.4</v>
      </c>
      <c r="AA41" s="1">
        <v>96.8</v>
      </c>
      <c r="AB41" s="1">
        <v>82.2</v>
      </c>
      <c r="AC41" s="1">
        <v>80.2</v>
      </c>
      <c r="AD41" s="1">
        <v>87</v>
      </c>
      <c r="AE41" s="1">
        <v>87</v>
      </c>
      <c r="AF41" s="1">
        <v>78.599999999999994</v>
      </c>
      <c r="AG41" s="1">
        <v>75.599999999999994</v>
      </c>
      <c r="AH41" s="1">
        <v>94</v>
      </c>
      <c r="AI41" s="1" t="s">
        <v>45</v>
      </c>
      <c r="AJ41" s="1">
        <f t="shared" si="11"/>
        <v>112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37</v>
      </c>
      <c r="C42" s="1">
        <v>105.97199999999999</v>
      </c>
      <c r="D42" s="1">
        <v>36.151000000000003</v>
      </c>
      <c r="E42" s="1">
        <v>91.225999999999999</v>
      </c>
      <c r="F42" s="1">
        <v>39.027000000000001</v>
      </c>
      <c r="G42" s="7">
        <v>1</v>
      </c>
      <c r="H42" s="1">
        <v>40</v>
      </c>
      <c r="I42" s="1" t="s">
        <v>38</v>
      </c>
      <c r="J42" s="1"/>
      <c r="K42" s="1">
        <v>101.21599999999999</v>
      </c>
      <c r="L42" s="1">
        <f t="shared" si="13"/>
        <v>-9.9899999999999949</v>
      </c>
      <c r="M42" s="1">
        <f t="shared" si="4"/>
        <v>52.385999999999996</v>
      </c>
      <c r="N42" s="1">
        <v>38.840000000000003</v>
      </c>
      <c r="O42" s="1"/>
      <c r="P42" s="1">
        <v>15.208999999999991</v>
      </c>
      <c r="Q42" s="1">
        <f t="shared" si="5"/>
        <v>10.4772</v>
      </c>
      <c r="R42" s="5">
        <f t="shared" si="14"/>
        <v>61.013200000000012</v>
      </c>
      <c r="S42" s="5">
        <f t="shared" si="10"/>
        <v>61.013200000000012</v>
      </c>
      <c r="T42" s="5"/>
      <c r="U42" s="5"/>
      <c r="V42" s="1"/>
      <c r="W42" s="1">
        <f t="shared" si="7"/>
        <v>11</v>
      </c>
      <c r="X42" s="1">
        <f t="shared" si="8"/>
        <v>5.176573893788416</v>
      </c>
      <c r="Y42" s="1">
        <v>10.0306</v>
      </c>
      <c r="Z42" s="1">
        <v>11.473000000000001</v>
      </c>
      <c r="AA42" s="1">
        <v>12.897600000000001</v>
      </c>
      <c r="AB42" s="1">
        <v>14.566800000000001</v>
      </c>
      <c r="AC42" s="1">
        <v>13.571999999999999</v>
      </c>
      <c r="AD42" s="1">
        <v>9.0924000000000014</v>
      </c>
      <c r="AE42" s="1">
        <v>7.8176000000000014</v>
      </c>
      <c r="AF42" s="1">
        <v>12.893000000000001</v>
      </c>
      <c r="AG42" s="1">
        <v>13.034800000000001</v>
      </c>
      <c r="AH42" s="1">
        <v>8.8361999999999998</v>
      </c>
      <c r="AI42" s="1"/>
      <c r="AJ42" s="1">
        <f t="shared" si="11"/>
        <v>61</v>
      </c>
      <c r="AK42" s="1">
        <f t="shared" si="9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44</v>
      </c>
      <c r="C43" s="1">
        <v>393</v>
      </c>
      <c r="D43" s="1">
        <v>430</v>
      </c>
      <c r="E43" s="1">
        <v>476</v>
      </c>
      <c r="F43" s="1">
        <v>316</v>
      </c>
      <c r="G43" s="7">
        <v>0.35</v>
      </c>
      <c r="H43" s="1">
        <v>40</v>
      </c>
      <c r="I43" s="1" t="s">
        <v>38</v>
      </c>
      <c r="J43" s="1"/>
      <c r="K43" s="1">
        <v>480</v>
      </c>
      <c r="L43" s="1">
        <f t="shared" si="13"/>
        <v>-4</v>
      </c>
      <c r="M43" s="1">
        <f t="shared" si="4"/>
        <v>416</v>
      </c>
      <c r="N43" s="1">
        <v>60</v>
      </c>
      <c r="O43" s="1"/>
      <c r="P43" s="1">
        <v>320.2</v>
      </c>
      <c r="Q43" s="1">
        <f t="shared" si="5"/>
        <v>83.2</v>
      </c>
      <c r="R43" s="5">
        <f t="shared" ref="R43:R44" si="16">12*Q43-P43-O43-F43</f>
        <v>362.20000000000005</v>
      </c>
      <c r="S43" s="27">
        <f t="shared" ref="S43:S44" si="17">R43-T43+Q43</f>
        <v>445.40000000000003</v>
      </c>
      <c r="T43" s="5"/>
      <c r="U43" s="5"/>
      <c r="V43" s="1"/>
      <c r="W43" s="1">
        <f t="shared" si="7"/>
        <v>12</v>
      </c>
      <c r="X43" s="1">
        <f t="shared" si="8"/>
        <v>7.6466346153846159</v>
      </c>
      <c r="Y43" s="1">
        <v>77.8</v>
      </c>
      <c r="Z43" s="1">
        <v>67.8</v>
      </c>
      <c r="AA43" s="1">
        <v>76</v>
      </c>
      <c r="AB43" s="1">
        <v>70.599999999999994</v>
      </c>
      <c r="AC43" s="1">
        <v>57.6</v>
      </c>
      <c r="AD43" s="1">
        <v>92</v>
      </c>
      <c r="AE43" s="1">
        <v>105.2</v>
      </c>
      <c r="AF43" s="1">
        <v>108</v>
      </c>
      <c r="AG43" s="1">
        <v>103.2</v>
      </c>
      <c r="AH43" s="1">
        <v>107.2</v>
      </c>
      <c r="AI43" s="1" t="s">
        <v>45</v>
      </c>
      <c r="AJ43" s="1">
        <f t="shared" si="11"/>
        <v>156</v>
      </c>
      <c r="AK43" s="1">
        <f t="shared" si="9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44</v>
      </c>
      <c r="C44" s="1">
        <v>473</v>
      </c>
      <c r="D44" s="1">
        <v>236</v>
      </c>
      <c r="E44" s="1">
        <v>396</v>
      </c>
      <c r="F44" s="1">
        <v>230</v>
      </c>
      <c r="G44" s="7">
        <v>0.4</v>
      </c>
      <c r="H44" s="1">
        <v>40</v>
      </c>
      <c r="I44" s="1" t="s">
        <v>38</v>
      </c>
      <c r="J44" s="1"/>
      <c r="K44" s="1">
        <v>458</v>
      </c>
      <c r="L44" s="1">
        <f t="shared" si="13"/>
        <v>-62</v>
      </c>
      <c r="M44" s="1">
        <f t="shared" si="4"/>
        <v>396</v>
      </c>
      <c r="N44" s="1"/>
      <c r="O44" s="1"/>
      <c r="P44" s="1">
        <v>478.8</v>
      </c>
      <c r="Q44" s="1">
        <f t="shared" si="5"/>
        <v>79.2</v>
      </c>
      <c r="R44" s="5">
        <f t="shared" si="16"/>
        <v>241.60000000000008</v>
      </c>
      <c r="S44" s="27">
        <f t="shared" si="17"/>
        <v>320.80000000000007</v>
      </c>
      <c r="T44" s="5"/>
      <c r="U44" s="5"/>
      <c r="V44" s="1"/>
      <c r="W44" s="1">
        <f t="shared" si="7"/>
        <v>12</v>
      </c>
      <c r="X44" s="1">
        <f t="shared" si="8"/>
        <v>8.9494949494949481</v>
      </c>
      <c r="Y44" s="1">
        <v>75.8</v>
      </c>
      <c r="Z44" s="1">
        <v>54.2</v>
      </c>
      <c r="AA44" s="1">
        <v>54.6</v>
      </c>
      <c r="AB44" s="1">
        <v>68.400000000000006</v>
      </c>
      <c r="AC44" s="1">
        <v>70</v>
      </c>
      <c r="AD44" s="1">
        <v>47.8</v>
      </c>
      <c r="AE44" s="1">
        <v>43.2</v>
      </c>
      <c r="AF44" s="1">
        <v>70</v>
      </c>
      <c r="AG44" s="1">
        <v>72.400000000000006</v>
      </c>
      <c r="AH44" s="1">
        <v>29</v>
      </c>
      <c r="AI44" s="1" t="s">
        <v>45</v>
      </c>
      <c r="AJ44" s="1">
        <f t="shared" si="11"/>
        <v>128</v>
      </c>
      <c r="AK44" s="1">
        <f t="shared" si="9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37</v>
      </c>
      <c r="C45" s="1">
        <v>79.492000000000004</v>
      </c>
      <c r="D45" s="1">
        <v>282.66800000000001</v>
      </c>
      <c r="E45" s="1">
        <v>66.245999999999995</v>
      </c>
      <c r="F45" s="1">
        <v>263.798</v>
      </c>
      <c r="G45" s="7">
        <v>1</v>
      </c>
      <c r="H45" s="1">
        <v>50</v>
      </c>
      <c r="I45" s="1" t="s">
        <v>38</v>
      </c>
      <c r="J45" s="1"/>
      <c r="K45" s="1">
        <v>68.3</v>
      </c>
      <c r="L45" s="1">
        <f t="shared" si="13"/>
        <v>-2.054000000000002</v>
      </c>
      <c r="M45" s="1">
        <f t="shared" si="4"/>
        <v>66.245999999999995</v>
      </c>
      <c r="N45" s="1"/>
      <c r="O45" s="1"/>
      <c r="P45" s="1">
        <v>0</v>
      </c>
      <c r="Q45" s="1">
        <f t="shared" si="5"/>
        <v>13.249199999999998</v>
      </c>
      <c r="R45" s="5"/>
      <c r="S45" s="5">
        <f t="shared" si="10"/>
        <v>0</v>
      </c>
      <c r="T45" s="5"/>
      <c r="U45" s="5"/>
      <c r="V45" s="1"/>
      <c r="W45" s="1">
        <f t="shared" si="7"/>
        <v>19.910485161368236</v>
      </c>
      <c r="X45" s="1">
        <f t="shared" si="8"/>
        <v>19.910485161368236</v>
      </c>
      <c r="Y45" s="1">
        <v>13.148400000000001</v>
      </c>
      <c r="Z45" s="1">
        <v>26.236999999999998</v>
      </c>
      <c r="AA45" s="1">
        <v>28.0672</v>
      </c>
      <c r="AB45" s="1">
        <v>16.2944</v>
      </c>
      <c r="AC45" s="1">
        <v>17.2834</v>
      </c>
      <c r="AD45" s="1">
        <v>12.0724</v>
      </c>
      <c r="AE45" s="1">
        <v>14.651400000000001</v>
      </c>
      <c r="AF45" s="1">
        <v>30.092199999999998</v>
      </c>
      <c r="AG45" s="1">
        <v>28.0672</v>
      </c>
      <c r="AH45" s="1">
        <v>28.759399999999999</v>
      </c>
      <c r="AI45" s="1"/>
      <c r="AJ45" s="1">
        <f t="shared" si="11"/>
        <v>0</v>
      </c>
      <c r="AK45" s="1">
        <f t="shared" si="9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0" t="s">
        <v>90</v>
      </c>
      <c r="B46" s="20" t="s">
        <v>37</v>
      </c>
      <c r="C46" s="20">
        <v>600.56500000000005</v>
      </c>
      <c r="D46" s="20">
        <v>2337.0219999999999</v>
      </c>
      <c r="E46" s="20">
        <v>820.86199999999997</v>
      </c>
      <c r="F46" s="20">
        <v>1315.0250000000001</v>
      </c>
      <c r="G46" s="21">
        <v>1</v>
      </c>
      <c r="H46" s="20">
        <v>50</v>
      </c>
      <c r="I46" s="20" t="s">
        <v>38</v>
      </c>
      <c r="J46" s="20"/>
      <c r="K46" s="20">
        <v>919.73099999999999</v>
      </c>
      <c r="L46" s="20">
        <f t="shared" si="13"/>
        <v>-98.869000000000028</v>
      </c>
      <c r="M46" s="20">
        <f t="shared" si="4"/>
        <v>820.86199999999997</v>
      </c>
      <c r="N46" s="20"/>
      <c r="O46" s="20">
        <v>250</v>
      </c>
      <c r="P46" s="20">
        <v>0</v>
      </c>
      <c r="Q46" s="20">
        <f t="shared" si="5"/>
        <v>164.17239999999998</v>
      </c>
      <c r="R46" s="22"/>
      <c r="S46" s="5">
        <f t="shared" si="10"/>
        <v>0</v>
      </c>
      <c r="T46" s="22"/>
      <c r="U46" s="22"/>
      <c r="V46" s="20"/>
      <c r="W46" s="20">
        <f t="shared" si="7"/>
        <v>9.532814285470641</v>
      </c>
      <c r="X46" s="20">
        <f t="shared" si="8"/>
        <v>9.532814285470641</v>
      </c>
      <c r="Y46" s="20">
        <v>173.8176</v>
      </c>
      <c r="Z46" s="20">
        <v>188.05459999999999</v>
      </c>
      <c r="AA46" s="20">
        <v>172.08459999999999</v>
      </c>
      <c r="AB46" s="20">
        <v>141.43379999999999</v>
      </c>
      <c r="AC46" s="20">
        <v>147.00219999999999</v>
      </c>
      <c r="AD46" s="20">
        <v>156.27979999999999</v>
      </c>
      <c r="AE46" s="20">
        <v>159.8218</v>
      </c>
      <c r="AF46" s="20">
        <v>129.34139999999999</v>
      </c>
      <c r="AG46" s="20">
        <v>123.6818</v>
      </c>
      <c r="AH46" s="20">
        <v>167.66900000000001</v>
      </c>
      <c r="AI46" s="20" t="s">
        <v>56</v>
      </c>
      <c r="AJ46" s="1">
        <f t="shared" si="11"/>
        <v>0</v>
      </c>
      <c r="AK46" s="1">
        <f t="shared" si="9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4" t="s">
        <v>91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/>
      <c r="L47" s="14">
        <f t="shared" si="13"/>
        <v>0</v>
      </c>
      <c r="M47" s="14">
        <f t="shared" si="4"/>
        <v>0</v>
      </c>
      <c r="N47" s="14"/>
      <c r="O47" s="14"/>
      <c r="P47" s="14">
        <v>0</v>
      </c>
      <c r="Q47" s="14">
        <f t="shared" si="5"/>
        <v>0</v>
      </c>
      <c r="R47" s="16"/>
      <c r="S47" s="5">
        <f t="shared" si="10"/>
        <v>0</v>
      </c>
      <c r="T47" s="16"/>
      <c r="U47" s="16"/>
      <c r="V47" s="14"/>
      <c r="W47" s="14" t="e">
        <f t="shared" si="7"/>
        <v>#DIV/0!</v>
      </c>
      <c r="X47" s="14" t="e">
        <f t="shared" si="8"/>
        <v>#DIV/0!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 t="s">
        <v>61</v>
      </c>
      <c r="AJ47" s="1">
        <f t="shared" si="11"/>
        <v>0</v>
      </c>
      <c r="AK47" s="1">
        <f t="shared" si="9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92</v>
      </c>
      <c r="B48" s="1" t="s">
        <v>44</v>
      </c>
      <c r="C48" s="1">
        <v>123</v>
      </c>
      <c r="D48" s="1">
        <v>608</v>
      </c>
      <c r="E48" s="1">
        <v>141</v>
      </c>
      <c r="F48" s="1">
        <v>480</v>
      </c>
      <c r="G48" s="7">
        <v>0.45</v>
      </c>
      <c r="H48" s="1">
        <v>50</v>
      </c>
      <c r="I48" s="1" t="s">
        <v>38</v>
      </c>
      <c r="J48" s="1"/>
      <c r="K48" s="1">
        <v>141</v>
      </c>
      <c r="L48" s="1">
        <f t="shared" si="13"/>
        <v>0</v>
      </c>
      <c r="M48" s="1">
        <f t="shared" si="4"/>
        <v>141</v>
      </c>
      <c r="N48" s="1"/>
      <c r="O48" s="1"/>
      <c r="P48" s="1">
        <v>0</v>
      </c>
      <c r="Q48" s="1">
        <f t="shared" si="5"/>
        <v>28.2</v>
      </c>
      <c r="R48" s="5"/>
      <c r="S48" s="5">
        <f t="shared" si="10"/>
        <v>0</v>
      </c>
      <c r="T48" s="5"/>
      <c r="U48" s="5"/>
      <c r="V48" s="1"/>
      <c r="W48" s="1">
        <f t="shared" si="7"/>
        <v>17.021276595744681</v>
      </c>
      <c r="X48" s="1">
        <f t="shared" si="8"/>
        <v>17.021276595744681</v>
      </c>
      <c r="Y48" s="1">
        <v>26.2</v>
      </c>
      <c r="Z48" s="1">
        <v>49.8</v>
      </c>
      <c r="AA48" s="1">
        <v>49.8</v>
      </c>
      <c r="AB48" s="1">
        <v>33.799999999999997</v>
      </c>
      <c r="AC48" s="1">
        <v>33.200000000000003</v>
      </c>
      <c r="AD48" s="1">
        <v>34.6</v>
      </c>
      <c r="AE48" s="1">
        <v>38.799999999999997</v>
      </c>
      <c r="AF48" s="1">
        <v>26.6</v>
      </c>
      <c r="AG48" s="1">
        <v>29.4</v>
      </c>
      <c r="AH48" s="1">
        <v>32.200000000000003</v>
      </c>
      <c r="AI48" s="1" t="s">
        <v>45</v>
      </c>
      <c r="AJ48" s="1">
        <f t="shared" si="11"/>
        <v>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93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/>
      <c r="L49" s="14">
        <f t="shared" si="13"/>
        <v>0</v>
      </c>
      <c r="M49" s="14">
        <f t="shared" si="4"/>
        <v>0</v>
      </c>
      <c r="N49" s="14"/>
      <c r="O49" s="14"/>
      <c r="P49" s="14">
        <v>0</v>
      </c>
      <c r="Q49" s="14">
        <f t="shared" si="5"/>
        <v>0</v>
      </c>
      <c r="R49" s="16"/>
      <c r="S49" s="5">
        <f t="shared" si="10"/>
        <v>0</v>
      </c>
      <c r="T49" s="16"/>
      <c r="U49" s="16"/>
      <c r="V49" s="14"/>
      <c r="W49" s="14" t="e">
        <f t="shared" si="7"/>
        <v>#DIV/0!</v>
      </c>
      <c r="X49" s="14" t="e">
        <f t="shared" si="8"/>
        <v>#DIV/0!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 t="s">
        <v>81</v>
      </c>
      <c r="AJ49" s="1">
        <f t="shared" si="11"/>
        <v>0</v>
      </c>
      <c r="AK49" s="1">
        <f t="shared" si="9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94</v>
      </c>
      <c r="B50" s="1" t="s">
        <v>44</v>
      </c>
      <c r="C50" s="1">
        <v>115</v>
      </c>
      <c r="D50" s="1">
        <v>2</v>
      </c>
      <c r="E50" s="1">
        <v>39</v>
      </c>
      <c r="F50" s="1">
        <v>65</v>
      </c>
      <c r="G50" s="7">
        <v>0.4</v>
      </c>
      <c r="H50" s="1">
        <v>40</v>
      </c>
      <c r="I50" s="1" t="s">
        <v>38</v>
      </c>
      <c r="J50" s="1"/>
      <c r="K50" s="1">
        <v>49</v>
      </c>
      <c r="L50" s="1">
        <f t="shared" si="13"/>
        <v>-10</v>
      </c>
      <c r="M50" s="1">
        <f t="shared" si="4"/>
        <v>39</v>
      </c>
      <c r="N50" s="1"/>
      <c r="O50" s="1"/>
      <c r="P50" s="1">
        <v>49</v>
      </c>
      <c r="Q50" s="1">
        <f t="shared" si="5"/>
        <v>7.8</v>
      </c>
      <c r="R50" s="5"/>
      <c r="S50" s="5">
        <f t="shared" si="10"/>
        <v>0</v>
      </c>
      <c r="T50" s="5"/>
      <c r="U50" s="5"/>
      <c r="V50" s="1"/>
      <c r="W50" s="1">
        <f t="shared" si="7"/>
        <v>14.615384615384615</v>
      </c>
      <c r="X50" s="1">
        <f t="shared" si="8"/>
        <v>14.615384615384615</v>
      </c>
      <c r="Y50" s="1">
        <v>11.6</v>
      </c>
      <c r="Z50" s="1">
        <v>9.1999999999999993</v>
      </c>
      <c r="AA50" s="1">
        <v>7.6</v>
      </c>
      <c r="AB50" s="1">
        <v>15.4</v>
      </c>
      <c r="AC50" s="1">
        <v>15.8</v>
      </c>
      <c r="AD50" s="1">
        <v>11.4</v>
      </c>
      <c r="AE50" s="1">
        <v>12.8</v>
      </c>
      <c r="AF50" s="1">
        <v>13.2</v>
      </c>
      <c r="AG50" s="1">
        <v>13.8</v>
      </c>
      <c r="AH50" s="1">
        <v>19.600000000000001</v>
      </c>
      <c r="AI50" s="1"/>
      <c r="AJ50" s="1">
        <f t="shared" si="11"/>
        <v>0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95</v>
      </c>
      <c r="B51" s="1" t="s">
        <v>44</v>
      </c>
      <c r="C51" s="1">
        <v>52</v>
      </c>
      <c r="D51" s="1">
        <v>32</v>
      </c>
      <c r="E51" s="1">
        <v>41</v>
      </c>
      <c r="F51" s="1">
        <v>37</v>
      </c>
      <c r="G51" s="7">
        <v>0.4</v>
      </c>
      <c r="H51" s="1">
        <v>40</v>
      </c>
      <c r="I51" s="1" t="s">
        <v>38</v>
      </c>
      <c r="J51" s="1"/>
      <c r="K51" s="1">
        <v>42</v>
      </c>
      <c r="L51" s="1">
        <f t="shared" si="13"/>
        <v>-1</v>
      </c>
      <c r="M51" s="1">
        <f t="shared" si="4"/>
        <v>41</v>
      </c>
      <c r="N51" s="1"/>
      <c r="O51" s="1"/>
      <c r="P51" s="1">
        <v>56.400000000000013</v>
      </c>
      <c r="Q51" s="1">
        <f t="shared" si="5"/>
        <v>8.1999999999999993</v>
      </c>
      <c r="R51" s="5"/>
      <c r="S51" s="5">
        <f t="shared" si="10"/>
        <v>0</v>
      </c>
      <c r="T51" s="5"/>
      <c r="U51" s="5"/>
      <c r="V51" s="1"/>
      <c r="W51" s="1">
        <f t="shared" si="7"/>
        <v>11.390243902439027</v>
      </c>
      <c r="X51" s="1">
        <f t="shared" si="8"/>
        <v>11.390243902439027</v>
      </c>
      <c r="Y51" s="1">
        <v>9.6</v>
      </c>
      <c r="Z51" s="1">
        <v>6.6</v>
      </c>
      <c r="AA51" s="1">
        <v>7</v>
      </c>
      <c r="AB51" s="1">
        <v>9.8000000000000007</v>
      </c>
      <c r="AC51" s="1">
        <v>9.4</v>
      </c>
      <c r="AD51" s="1">
        <v>11.8</v>
      </c>
      <c r="AE51" s="1">
        <v>14.6</v>
      </c>
      <c r="AF51" s="1">
        <v>11</v>
      </c>
      <c r="AG51" s="1">
        <v>11.4</v>
      </c>
      <c r="AH51" s="1">
        <v>15.6</v>
      </c>
      <c r="AI51" s="1" t="s">
        <v>96</v>
      </c>
      <c r="AJ51" s="1">
        <f t="shared" si="11"/>
        <v>0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37</v>
      </c>
      <c r="C52" s="1">
        <v>78.822999999999993</v>
      </c>
      <c r="D52" s="1">
        <v>489.08300000000003</v>
      </c>
      <c r="E52" s="1">
        <v>101.604</v>
      </c>
      <c r="F52" s="1">
        <v>412.255</v>
      </c>
      <c r="G52" s="7">
        <v>1</v>
      </c>
      <c r="H52" s="1">
        <v>50</v>
      </c>
      <c r="I52" s="1" t="s">
        <v>38</v>
      </c>
      <c r="J52" s="1"/>
      <c r="K52" s="1">
        <v>150.54599999999999</v>
      </c>
      <c r="L52" s="1">
        <f t="shared" si="13"/>
        <v>-48.941999999999993</v>
      </c>
      <c r="M52" s="1">
        <f t="shared" si="4"/>
        <v>101.604</v>
      </c>
      <c r="N52" s="1"/>
      <c r="O52" s="1">
        <v>100</v>
      </c>
      <c r="P52" s="1">
        <v>0</v>
      </c>
      <c r="Q52" s="1">
        <f t="shared" si="5"/>
        <v>20.320799999999998</v>
      </c>
      <c r="R52" s="5"/>
      <c r="S52" s="5">
        <f t="shared" si="10"/>
        <v>0</v>
      </c>
      <c r="T52" s="5"/>
      <c r="U52" s="5"/>
      <c r="V52" s="1"/>
      <c r="W52" s="1">
        <f t="shared" si="7"/>
        <v>25.208407149324831</v>
      </c>
      <c r="X52" s="1">
        <f t="shared" si="8"/>
        <v>25.208407149324831</v>
      </c>
      <c r="Y52" s="1">
        <v>23.4438</v>
      </c>
      <c r="Z52" s="1">
        <v>50.064800000000012</v>
      </c>
      <c r="AA52" s="1">
        <v>45.537599999999998</v>
      </c>
      <c r="AB52" s="1">
        <v>30.7804</v>
      </c>
      <c r="AC52" s="1">
        <v>27.782599999999999</v>
      </c>
      <c r="AD52" s="1">
        <v>28.766999999999999</v>
      </c>
      <c r="AE52" s="1">
        <v>30.027000000000001</v>
      </c>
      <c r="AF52" s="1">
        <v>36.059600000000003</v>
      </c>
      <c r="AG52" s="1">
        <v>44.324399999999997</v>
      </c>
      <c r="AH52" s="1">
        <v>31.622199999999999</v>
      </c>
      <c r="AI52" s="1"/>
      <c r="AJ52" s="1">
        <f t="shared" si="11"/>
        <v>0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20" t="s">
        <v>98</v>
      </c>
      <c r="B53" s="20" t="s">
        <v>37</v>
      </c>
      <c r="C53" s="20">
        <v>856.28</v>
      </c>
      <c r="D53" s="20">
        <v>1380.854</v>
      </c>
      <c r="E53" s="20">
        <v>631.86199999999997</v>
      </c>
      <c r="F53" s="20">
        <v>1466.856</v>
      </c>
      <c r="G53" s="21">
        <v>1</v>
      </c>
      <c r="H53" s="20">
        <v>50</v>
      </c>
      <c r="I53" s="20" t="s">
        <v>38</v>
      </c>
      <c r="J53" s="20"/>
      <c r="K53" s="20">
        <v>687.26300000000003</v>
      </c>
      <c r="L53" s="20">
        <f t="shared" si="13"/>
        <v>-55.401000000000067</v>
      </c>
      <c r="M53" s="20">
        <f t="shared" si="4"/>
        <v>631.86199999999997</v>
      </c>
      <c r="N53" s="20"/>
      <c r="O53" s="20">
        <v>200</v>
      </c>
      <c r="P53" s="20">
        <v>0</v>
      </c>
      <c r="Q53" s="20">
        <f t="shared" si="5"/>
        <v>126.3724</v>
      </c>
      <c r="R53" s="22"/>
      <c r="S53" s="5">
        <f t="shared" si="10"/>
        <v>0</v>
      </c>
      <c r="T53" s="22"/>
      <c r="U53" s="22"/>
      <c r="V53" s="20"/>
      <c r="W53" s="20">
        <f t="shared" si="7"/>
        <v>13.190032000658372</v>
      </c>
      <c r="X53" s="20">
        <f t="shared" si="8"/>
        <v>13.190032000658372</v>
      </c>
      <c r="Y53" s="20">
        <v>141.85839999999999</v>
      </c>
      <c r="Z53" s="20">
        <v>189.42920000000001</v>
      </c>
      <c r="AA53" s="20">
        <v>183.75460000000001</v>
      </c>
      <c r="AB53" s="20">
        <v>159.328</v>
      </c>
      <c r="AC53" s="20">
        <v>155.935</v>
      </c>
      <c r="AD53" s="20">
        <v>134.61859999999999</v>
      </c>
      <c r="AE53" s="20">
        <v>152.9828</v>
      </c>
      <c r="AF53" s="20">
        <v>145.63560000000001</v>
      </c>
      <c r="AG53" s="20">
        <v>120.2748</v>
      </c>
      <c r="AH53" s="20">
        <v>101.80880000000001</v>
      </c>
      <c r="AI53" s="20" t="s">
        <v>56</v>
      </c>
      <c r="AJ53" s="1">
        <f t="shared" si="11"/>
        <v>0</v>
      </c>
      <c r="AK53" s="1">
        <f t="shared" si="9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37</v>
      </c>
      <c r="C54" s="1">
        <v>128.66200000000001</v>
      </c>
      <c r="D54" s="1">
        <v>461.65300000000002</v>
      </c>
      <c r="E54" s="1">
        <v>170.947</v>
      </c>
      <c r="F54" s="1">
        <v>196.29900000000001</v>
      </c>
      <c r="G54" s="7">
        <v>1</v>
      </c>
      <c r="H54" s="1">
        <v>50</v>
      </c>
      <c r="I54" s="1" t="s">
        <v>38</v>
      </c>
      <c r="J54" s="1"/>
      <c r="K54" s="1">
        <v>223.66900000000001</v>
      </c>
      <c r="L54" s="1">
        <f t="shared" si="13"/>
        <v>-52.722000000000008</v>
      </c>
      <c r="M54" s="1">
        <f t="shared" si="4"/>
        <v>105.39</v>
      </c>
      <c r="N54" s="1">
        <v>65.557000000000002</v>
      </c>
      <c r="O54" s="1"/>
      <c r="P54" s="1">
        <v>18.884199999999911</v>
      </c>
      <c r="Q54" s="1">
        <f t="shared" si="5"/>
        <v>21.077999999999999</v>
      </c>
      <c r="R54" s="5">
        <f t="shared" ref="R54:R61" si="18">11*Q54-P54-O54-F54</f>
        <v>16.67480000000009</v>
      </c>
      <c r="S54" s="5">
        <f t="shared" si="10"/>
        <v>16.67480000000009</v>
      </c>
      <c r="T54" s="5"/>
      <c r="U54" s="5"/>
      <c r="V54" s="1"/>
      <c r="W54" s="1">
        <f t="shared" si="7"/>
        <v>11</v>
      </c>
      <c r="X54" s="1">
        <f t="shared" si="8"/>
        <v>10.208900275168418</v>
      </c>
      <c r="Y54" s="1">
        <v>25.469799999999999</v>
      </c>
      <c r="Z54" s="1">
        <v>27.5564</v>
      </c>
      <c r="AA54" s="1">
        <v>27.777200000000001</v>
      </c>
      <c r="AB54" s="1">
        <v>27.0106</v>
      </c>
      <c r="AC54" s="1">
        <v>16.651599999999998</v>
      </c>
      <c r="AD54" s="1">
        <v>15.7514</v>
      </c>
      <c r="AE54" s="1">
        <v>18.7562</v>
      </c>
      <c r="AF54" s="1">
        <v>15.9808</v>
      </c>
      <c r="AG54" s="1">
        <v>15.172599999999999</v>
      </c>
      <c r="AH54" s="1">
        <v>19.634</v>
      </c>
      <c r="AI54" s="1" t="s">
        <v>100</v>
      </c>
      <c r="AJ54" s="1">
        <f t="shared" si="11"/>
        <v>17</v>
      </c>
      <c r="AK54" s="1">
        <f t="shared" si="9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44</v>
      </c>
      <c r="C55" s="1">
        <v>457</v>
      </c>
      <c r="D55" s="1"/>
      <c r="E55" s="1">
        <v>156</v>
      </c>
      <c r="F55" s="1">
        <v>301</v>
      </c>
      <c r="G55" s="7">
        <v>0.4</v>
      </c>
      <c r="H55" s="1">
        <v>50</v>
      </c>
      <c r="I55" s="1" t="s">
        <v>38</v>
      </c>
      <c r="J55" s="1"/>
      <c r="K55" s="1">
        <v>156</v>
      </c>
      <c r="L55" s="1">
        <f t="shared" si="13"/>
        <v>0</v>
      </c>
      <c r="M55" s="1">
        <f t="shared" si="4"/>
        <v>116</v>
      </c>
      <c r="N55" s="1">
        <v>40</v>
      </c>
      <c r="O55" s="1"/>
      <c r="P55" s="1">
        <v>0</v>
      </c>
      <c r="Q55" s="1">
        <f t="shared" si="5"/>
        <v>23.2</v>
      </c>
      <c r="R55" s="5"/>
      <c r="S55" s="5">
        <f t="shared" si="10"/>
        <v>0</v>
      </c>
      <c r="T55" s="5"/>
      <c r="U55" s="5"/>
      <c r="V55" s="1"/>
      <c r="W55" s="1">
        <f t="shared" si="7"/>
        <v>12.974137931034484</v>
      </c>
      <c r="X55" s="1">
        <f t="shared" si="8"/>
        <v>12.974137931034484</v>
      </c>
      <c r="Y55" s="1">
        <v>18.600000000000001</v>
      </c>
      <c r="Z55" s="1">
        <v>26</v>
      </c>
      <c r="AA55" s="1">
        <v>36.200000000000003</v>
      </c>
      <c r="AB55" s="1">
        <v>51.571599999999997</v>
      </c>
      <c r="AC55" s="1">
        <v>38.571599999999997</v>
      </c>
      <c r="AD55" s="1">
        <v>31</v>
      </c>
      <c r="AE55" s="1">
        <v>35.799999999999997</v>
      </c>
      <c r="AF55" s="1">
        <v>30.8</v>
      </c>
      <c r="AG55" s="1">
        <v>26.4</v>
      </c>
      <c r="AH55" s="1">
        <v>33.200000000000003</v>
      </c>
      <c r="AI55" s="23" t="s">
        <v>102</v>
      </c>
      <c r="AJ55" s="1">
        <f t="shared" si="11"/>
        <v>0</v>
      </c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44</v>
      </c>
      <c r="C56" s="1">
        <v>1578</v>
      </c>
      <c r="D56" s="1">
        <v>229</v>
      </c>
      <c r="E56" s="1">
        <v>1019.192</v>
      </c>
      <c r="F56" s="1">
        <v>683.80799999999999</v>
      </c>
      <c r="G56" s="7">
        <v>0.4</v>
      </c>
      <c r="H56" s="1">
        <v>40</v>
      </c>
      <c r="I56" s="1" t="s">
        <v>38</v>
      </c>
      <c r="J56" s="1"/>
      <c r="K56" s="1">
        <v>1056</v>
      </c>
      <c r="L56" s="1">
        <f t="shared" si="13"/>
        <v>-36.807999999999993</v>
      </c>
      <c r="M56" s="1">
        <f t="shared" si="4"/>
        <v>929.19200000000001</v>
      </c>
      <c r="N56" s="1">
        <v>90</v>
      </c>
      <c r="O56" s="1">
        <v>50</v>
      </c>
      <c r="P56" s="1">
        <v>956.3760000000002</v>
      </c>
      <c r="Q56" s="1">
        <f t="shared" si="5"/>
        <v>185.83840000000001</v>
      </c>
      <c r="R56" s="5">
        <f t="shared" ref="R56:R58" si="19">12*Q56-P56-O56-F56</f>
        <v>539.8768</v>
      </c>
      <c r="S56" s="5">
        <f t="shared" si="10"/>
        <v>539.8768</v>
      </c>
      <c r="T56" s="5"/>
      <c r="U56" s="5"/>
      <c r="V56" s="1"/>
      <c r="W56" s="1">
        <f t="shared" si="7"/>
        <v>12</v>
      </c>
      <c r="X56" s="1">
        <f t="shared" si="8"/>
        <v>9.0949125691999075</v>
      </c>
      <c r="Y56" s="1">
        <v>195.63839999999999</v>
      </c>
      <c r="Z56" s="1">
        <v>154.19999999999999</v>
      </c>
      <c r="AA56" s="1">
        <v>148.80000000000001</v>
      </c>
      <c r="AB56" s="1">
        <v>223.8</v>
      </c>
      <c r="AC56" s="1">
        <v>205.2</v>
      </c>
      <c r="AD56" s="1">
        <v>120.4</v>
      </c>
      <c r="AE56" s="1">
        <v>120.4956</v>
      </c>
      <c r="AF56" s="1">
        <v>128.19999999999999</v>
      </c>
      <c r="AG56" s="1">
        <v>126.6</v>
      </c>
      <c r="AH56" s="1">
        <v>153.4</v>
      </c>
      <c r="AI56" s="1"/>
      <c r="AJ56" s="1">
        <f t="shared" si="11"/>
        <v>216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104</v>
      </c>
      <c r="B57" s="1" t="s">
        <v>44</v>
      </c>
      <c r="C57" s="1">
        <v>875</v>
      </c>
      <c r="D57" s="1">
        <v>292</v>
      </c>
      <c r="E57" s="1">
        <v>581</v>
      </c>
      <c r="F57" s="1">
        <v>531</v>
      </c>
      <c r="G57" s="7">
        <v>0.4</v>
      </c>
      <c r="H57" s="1">
        <v>40</v>
      </c>
      <c r="I57" s="1" t="s">
        <v>38</v>
      </c>
      <c r="J57" s="1"/>
      <c r="K57" s="1">
        <v>608</v>
      </c>
      <c r="L57" s="1">
        <f t="shared" si="13"/>
        <v>-27</v>
      </c>
      <c r="M57" s="1">
        <f t="shared" si="4"/>
        <v>491</v>
      </c>
      <c r="N57" s="1">
        <v>90</v>
      </c>
      <c r="O57" s="1"/>
      <c r="P57" s="1">
        <v>284.2</v>
      </c>
      <c r="Q57" s="1">
        <f t="shared" si="5"/>
        <v>98.2</v>
      </c>
      <c r="R57" s="5">
        <f t="shared" si="19"/>
        <v>363.20000000000005</v>
      </c>
      <c r="S57" s="5">
        <f t="shared" si="10"/>
        <v>363.20000000000005</v>
      </c>
      <c r="T57" s="5"/>
      <c r="U57" s="5"/>
      <c r="V57" s="1"/>
      <c r="W57" s="1">
        <f t="shared" si="7"/>
        <v>12</v>
      </c>
      <c r="X57" s="1">
        <f t="shared" si="8"/>
        <v>8.3014256619144611</v>
      </c>
      <c r="Y57" s="1">
        <v>98.2</v>
      </c>
      <c r="Z57" s="1">
        <v>98.8</v>
      </c>
      <c r="AA57" s="1">
        <v>104.2</v>
      </c>
      <c r="AB57" s="1">
        <v>130.80000000000001</v>
      </c>
      <c r="AC57" s="1">
        <v>115</v>
      </c>
      <c r="AD57" s="1">
        <v>89.2</v>
      </c>
      <c r="AE57" s="1">
        <v>87.8</v>
      </c>
      <c r="AF57" s="1">
        <v>99.8</v>
      </c>
      <c r="AG57" s="1">
        <v>105</v>
      </c>
      <c r="AH57" s="1">
        <v>127.8</v>
      </c>
      <c r="AI57" s="1"/>
      <c r="AJ57" s="1">
        <f t="shared" si="11"/>
        <v>145</v>
      </c>
      <c r="AK57" s="1">
        <f t="shared" si="9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37</v>
      </c>
      <c r="C58" s="1">
        <v>418.50400000000002</v>
      </c>
      <c r="D58" s="1">
        <v>369.30500000000001</v>
      </c>
      <c r="E58" s="1">
        <v>289.96600000000001</v>
      </c>
      <c r="F58" s="1">
        <v>308.53199999999998</v>
      </c>
      <c r="G58" s="7">
        <v>1</v>
      </c>
      <c r="H58" s="1">
        <v>40</v>
      </c>
      <c r="I58" s="1" t="s">
        <v>38</v>
      </c>
      <c r="J58" s="1"/>
      <c r="K58" s="1">
        <v>420.18799999999999</v>
      </c>
      <c r="L58" s="1">
        <f t="shared" si="13"/>
        <v>-130.22199999999998</v>
      </c>
      <c r="M58" s="1">
        <f t="shared" si="4"/>
        <v>262.39300000000003</v>
      </c>
      <c r="N58" s="1">
        <v>27.573</v>
      </c>
      <c r="O58" s="1">
        <v>50</v>
      </c>
      <c r="P58" s="1">
        <v>89.632199999999955</v>
      </c>
      <c r="Q58" s="1">
        <f t="shared" si="5"/>
        <v>52.478600000000007</v>
      </c>
      <c r="R58" s="5">
        <f t="shared" si="19"/>
        <v>181.57900000000012</v>
      </c>
      <c r="S58" s="27">
        <f>R58-T58+Q58*0.3</f>
        <v>197.32258000000013</v>
      </c>
      <c r="T58" s="5"/>
      <c r="U58" s="5"/>
      <c r="V58" s="1"/>
      <c r="W58" s="1">
        <f t="shared" si="7"/>
        <v>12</v>
      </c>
      <c r="X58" s="1">
        <f t="shared" si="8"/>
        <v>8.5399419954038382</v>
      </c>
      <c r="Y58" s="1">
        <v>51.276200000000003</v>
      </c>
      <c r="Z58" s="1">
        <v>58.291800000000002</v>
      </c>
      <c r="AA58" s="1">
        <v>53.048999999999999</v>
      </c>
      <c r="AB58" s="1">
        <v>66.669000000000011</v>
      </c>
      <c r="AC58" s="1">
        <v>61.232199999999999</v>
      </c>
      <c r="AD58" s="1">
        <v>47.312800000000003</v>
      </c>
      <c r="AE58" s="1">
        <v>60.075800000000001</v>
      </c>
      <c r="AF58" s="1">
        <v>47.107199999999999</v>
      </c>
      <c r="AG58" s="1">
        <v>43.979399999999998</v>
      </c>
      <c r="AH58" s="1">
        <v>39.788600000000002</v>
      </c>
      <c r="AI58" s="1"/>
      <c r="AJ58" s="1">
        <f t="shared" si="11"/>
        <v>197</v>
      </c>
      <c r="AK58" s="1">
        <f t="shared" si="9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37</v>
      </c>
      <c r="C59" s="1">
        <v>183.83099999999999</v>
      </c>
      <c r="D59" s="1">
        <v>430.66500000000002</v>
      </c>
      <c r="E59" s="1">
        <v>211.67400000000001</v>
      </c>
      <c r="F59" s="1">
        <v>242.869</v>
      </c>
      <c r="G59" s="7">
        <v>1</v>
      </c>
      <c r="H59" s="1">
        <v>40</v>
      </c>
      <c r="I59" s="1" t="s">
        <v>38</v>
      </c>
      <c r="J59" s="1"/>
      <c r="K59" s="1">
        <v>311.70499999999998</v>
      </c>
      <c r="L59" s="1">
        <f t="shared" si="13"/>
        <v>-100.03099999999998</v>
      </c>
      <c r="M59" s="1">
        <f t="shared" si="4"/>
        <v>184.20000000000002</v>
      </c>
      <c r="N59" s="1">
        <v>27.474</v>
      </c>
      <c r="O59" s="1">
        <v>50</v>
      </c>
      <c r="P59" s="1">
        <v>102.62820000000001</v>
      </c>
      <c r="Q59" s="1">
        <f t="shared" si="5"/>
        <v>36.840000000000003</v>
      </c>
      <c r="R59" s="5">
        <f t="shared" si="18"/>
        <v>9.7428000000000168</v>
      </c>
      <c r="S59" s="5">
        <f t="shared" si="10"/>
        <v>9.7428000000000168</v>
      </c>
      <c r="T59" s="5"/>
      <c r="U59" s="5"/>
      <c r="V59" s="1"/>
      <c r="W59" s="1">
        <f t="shared" si="7"/>
        <v>11</v>
      </c>
      <c r="X59" s="1">
        <f t="shared" si="8"/>
        <v>10.735537459283387</v>
      </c>
      <c r="Y59" s="1">
        <v>43.027000000000001</v>
      </c>
      <c r="Z59" s="1">
        <v>44.9788</v>
      </c>
      <c r="AA59" s="1">
        <v>36.600999999999999</v>
      </c>
      <c r="AB59" s="1">
        <v>38.829599999999999</v>
      </c>
      <c r="AC59" s="1">
        <v>35.846600000000002</v>
      </c>
      <c r="AD59" s="1">
        <v>29.340599999999998</v>
      </c>
      <c r="AE59" s="1">
        <v>35.486199999999997</v>
      </c>
      <c r="AF59" s="1">
        <v>36.2254</v>
      </c>
      <c r="AG59" s="1">
        <v>33.7896</v>
      </c>
      <c r="AH59" s="1">
        <v>24.6</v>
      </c>
      <c r="AI59" s="1"/>
      <c r="AJ59" s="1">
        <f t="shared" si="11"/>
        <v>10</v>
      </c>
      <c r="AK59" s="1">
        <f t="shared" si="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37</v>
      </c>
      <c r="C60" s="1">
        <v>336.35500000000002</v>
      </c>
      <c r="D60" s="1">
        <v>635.83799999999997</v>
      </c>
      <c r="E60" s="1">
        <v>354.54700000000003</v>
      </c>
      <c r="F60" s="1">
        <v>392.60899999999998</v>
      </c>
      <c r="G60" s="7">
        <v>1</v>
      </c>
      <c r="H60" s="1">
        <v>40</v>
      </c>
      <c r="I60" s="1" t="s">
        <v>38</v>
      </c>
      <c r="J60" s="1"/>
      <c r="K60" s="1">
        <v>516.65899999999999</v>
      </c>
      <c r="L60" s="1">
        <f t="shared" si="13"/>
        <v>-162.11199999999997</v>
      </c>
      <c r="M60" s="1">
        <f t="shared" si="4"/>
        <v>326.93900000000002</v>
      </c>
      <c r="N60" s="1">
        <v>27.608000000000001</v>
      </c>
      <c r="O60" s="1"/>
      <c r="P60" s="1">
        <v>195.07560000000009</v>
      </c>
      <c r="Q60" s="1">
        <f t="shared" si="5"/>
        <v>65.387799999999999</v>
      </c>
      <c r="R60" s="5">
        <f>12*Q60-P60-O60-F60</f>
        <v>196.96899999999988</v>
      </c>
      <c r="S60" s="27">
        <f>R60-T60+Q60</f>
        <v>262.35679999999991</v>
      </c>
      <c r="T60" s="5"/>
      <c r="U60" s="5"/>
      <c r="V60" s="1"/>
      <c r="W60" s="1">
        <f t="shared" si="7"/>
        <v>11.999999999999998</v>
      </c>
      <c r="X60" s="1">
        <f t="shared" si="8"/>
        <v>8.9876796588966155</v>
      </c>
      <c r="Y60" s="1">
        <v>64.643000000000001</v>
      </c>
      <c r="Z60" s="1">
        <v>67.442399999999992</v>
      </c>
      <c r="AA60" s="1">
        <v>68.181600000000003</v>
      </c>
      <c r="AB60" s="1">
        <v>61.302399999999999</v>
      </c>
      <c r="AC60" s="1">
        <v>57.3996</v>
      </c>
      <c r="AD60" s="1">
        <v>47.546199999999999</v>
      </c>
      <c r="AE60" s="1">
        <v>54.610799999999998</v>
      </c>
      <c r="AF60" s="1">
        <v>47.081400000000002</v>
      </c>
      <c r="AG60" s="1">
        <v>46.383399999999988</v>
      </c>
      <c r="AH60" s="1">
        <v>37.1708</v>
      </c>
      <c r="AI60" s="1"/>
      <c r="AJ60" s="1">
        <f t="shared" si="11"/>
        <v>262</v>
      </c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37</v>
      </c>
      <c r="C61" s="1">
        <v>49.668999999999997</v>
      </c>
      <c r="D61" s="1">
        <v>137.74100000000001</v>
      </c>
      <c r="E61" s="1">
        <v>62.191000000000003</v>
      </c>
      <c r="F61" s="1">
        <v>63.576000000000001</v>
      </c>
      <c r="G61" s="7">
        <v>1</v>
      </c>
      <c r="H61" s="1">
        <v>30</v>
      </c>
      <c r="I61" s="1" t="s">
        <v>38</v>
      </c>
      <c r="J61" s="1"/>
      <c r="K61" s="1">
        <v>66.099999999999994</v>
      </c>
      <c r="L61" s="1">
        <f t="shared" si="13"/>
        <v>-3.9089999999999918</v>
      </c>
      <c r="M61" s="1">
        <f t="shared" si="4"/>
        <v>62.191000000000003</v>
      </c>
      <c r="N61" s="1"/>
      <c r="O61" s="1"/>
      <c r="P61" s="1">
        <v>39.289800000000007</v>
      </c>
      <c r="Q61" s="1">
        <f t="shared" si="5"/>
        <v>12.4382</v>
      </c>
      <c r="R61" s="5">
        <f t="shared" si="18"/>
        <v>33.954399999999985</v>
      </c>
      <c r="S61" s="5">
        <f t="shared" si="10"/>
        <v>33.954399999999985</v>
      </c>
      <c r="T61" s="5"/>
      <c r="U61" s="5"/>
      <c r="V61" s="1"/>
      <c r="W61" s="1">
        <f t="shared" si="7"/>
        <v>11</v>
      </c>
      <c r="X61" s="1">
        <f t="shared" si="8"/>
        <v>8.2701516296570254</v>
      </c>
      <c r="Y61" s="1">
        <v>11.193199999999999</v>
      </c>
      <c r="Z61" s="1">
        <v>10.946199999999999</v>
      </c>
      <c r="AA61" s="1">
        <v>10.2014</v>
      </c>
      <c r="AB61" s="1">
        <v>9.4382000000000001</v>
      </c>
      <c r="AC61" s="1">
        <v>8.8924000000000003</v>
      </c>
      <c r="AD61" s="1">
        <v>9.2004000000000001</v>
      </c>
      <c r="AE61" s="1">
        <v>10.5406</v>
      </c>
      <c r="AF61" s="1">
        <v>10.351000000000001</v>
      </c>
      <c r="AG61" s="1">
        <v>9.0686</v>
      </c>
      <c r="AH61" s="1">
        <v>15.5664</v>
      </c>
      <c r="AI61" s="1"/>
      <c r="AJ61" s="1">
        <f t="shared" si="11"/>
        <v>34</v>
      </c>
      <c r="AK61" s="1">
        <f t="shared" si="9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109</v>
      </c>
      <c r="B62" s="1" t="s">
        <v>44</v>
      </c>
      <c r="C62" s="1">
        <v>391</v>
      </c>
      <c r="D62" s="1">
        <v>216</v>
      </c>
      <c r="E62" s="1">
        <v>516</v>
      </c>
      <c r="F62" s="1">
        <v>91</v>
      </c>
      <c r="G62" s="7">
        <v>0.6</v>
      </c>
      <c r="H62" s="1">
        <v>60</v>
      </c>
      <c r="I62" s="10" t="s">
        <v>47</v>
      </c>
      <c r="J62" s="10"/>
      <c r="K62" s="1">
        <v>502</v>
      </c>
      <c r="L62" s="1">
        <f t="shared" si="13"/>
        <v>14</v>
      </c>
      <c r="M62" s="1">
        <f t="shared" si="4"/>
        <v>516</v>
      </c>
      <c r="N62" s="1"/>
      <c r="O62" s="1">
        <v>80</v>
      </c>
      <c r="P62" s="1">
        <v>100</v>
      </c>
      <c r="Q62" s="1">
        <f t="shared" si="5"/>
        <v>103.2</v>
      </c>
      <c r="R62" s="5">
        <v>160</v>
      </c>
      <c r="S62" s="27">
        <f>R62-T62+Q62</f>
        <v>263.2</v>
      </c>
      <c r="T62" s="5"/>
      <c r="U62" s="5"/>
      <c r="V62" s="1"/>
      <c r="W62" s="1">
        <f t="shared" si="7"/>
        <v>4.1763565891472867</v>
      </c>
      <c r="X62" s="1">
        <f t="shared" si="8"/>
        <v>2.6259689922480618</v>
      </c>
      <c r="Y62" s="1">
        <v>191</v>
      </c>
      <c r="Z62" s="1">
        <v>211.8</v>
      </c>
      <c r="AA62" s="1">
        <v>115.2</v>
      </c>
      <c r="AB62" s="1">
        <v>14.6</v>
      </c>
      <c r="AC62" s="1">
        <v>31.4</v>
      </c>
      <c r="AD62" s="1">
        <v>61</v>
      </c>
      <c r="AE62" s="1">
        <v>46.6</v>
      </c>
      <c r="AF62" s="1">
        <v>27.6</v>
      </c>
      <c r="AG62" s="1">
        <v>31.2</v>
      </c>
      <c r="AH62" s="1">
        <v>41.6</v>
      </c>
      <c r="AI62" s="1" t="s">
        <v>45</v>
      </c>
      <c r="AJ62" s="1">
        <f t="shared" si="11"/>
        <v>158</v>
      </c>
      <c r="AK62" s="1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110</v>
      </c>
      <c r="B63" s="14" t="s">
        <v>44</v>
      </c>
      <c r="C63" s="14"/>
      <c r="D63" s="14"/>
      <c r="E63" s="14"/>
      <c r="F63" s="14"/>
      <c r="G63" s="15">
        <v>0</v>
      </c>
      <c r="H63" s="14">
        <v>50</v>
      </c>
      <c r="I63" s="14" t="s">
        <v>38</v>
      </c>
      <c r="J63" s="14"/>
      <c r="K63" s="14"/>
      <c r="L63" s="14">
        <f t="shared" si="13"/>
        <v>0</v>
      </c>
      <c r="M63" s="14">
        <f t="shared" si="4"/>
        <v>0</v>
      </c>
      <c r="N63" s="14"/>
      <c r="O63" s="14"/>
      <c r="P63" s="14">
        <v>0</v>
      </c>
      <c r="Q63" s="14">
        <f t="shared" si="5"/>
        <v>0</v>
      </c>
      <c r="R63" s="16"/>
      <c r="S63" s="5">
        <f t="shared" si="10"/>
        <v>0</v>
      </c>
      <c r="T63" s="16"/>
      <c r="U63" s="16"/>
      <c r="V63" s="14"/>
      <c r="W63" s="14" t="e">
        <f t="shared" si="7"/>
        <v>#DIV/0!</v>
      </c>
      <c r="X63" s="14" t="e">
        <f t="shared" si="8"/>
        <v>#DIV/0!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 t="s">
        <v>61</v>
      </c>
      <c r="AJ63" s="1">
        <f t="shared" si="11"/>
        <v>0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111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/>
      <c r="L64" s="14">
        <f t="shared" si="13"/>
        <v>0</v>
      </c>
      <c r="M64" s="14">
        <f t="shared" si="4"/>
        <v>0</v>
      </c>
      <c r="N64" s="14"/>
      <c r="O64" s="14"/>
      <c r="P64" s="14">
        <v>0</v>
      </c>
      <c r="Q64" s="14">
        <f t="shared" si="5"/>
        <v>0</v>
      </c>
      <c r="R64" s="16"/>
      <c r="S64" s="5">
        <f t="shared" si="10"/>
        <v>0</v>
      </c>
      <c r="T64" s="16"/>
      <c r="U64" s="16"/>
      <c r="V64" s="14"/>
      <c r="W64" s="14" t="e">
        <f t="shared" si="7"/>
        <v>#DIV/0!</v>
      </c>
      <c r="X64" s="14" t="e">
        <f t="shared" si="8"/>
        <v>#DIV/0!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 t="s">
        <v>61</v>
      </c>
      <c r="AJ64" s="1">
        <f t="shared" si="11"/>
        <v>0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4" t="s">
        <v>112</v>
      </c>
      <c r="B65" s="14" t="s">
        <v>44</v>
      </c>
      <c r="C65" s="14"/>
      <c r="D65" s="14"/>
      <c r="E65" s="14"/>
      <c r="F65" s="14"/>
      <c r="G65" s="15">
        <v>0</v>
      </c>
      <c r="H65" s="14">
        <v>30</v>
      </c>
      <c r="I65" s="14" t="s">
        <v>38</v>
      </c>
      <c r="J65" s="14"/>
      <c r="K65" s="14"/>
      <c r="L65" s="14">
        <f t="shared" si="13"/>
        <v>0</v>
      </c>
      <c r="M65" s="14">
        <f t="shared" si="4"/>
        <v>0</v>
      </c>
      <c r="N65" s="14"/>
      <c r="O65" s="14"/>
      <c r="P65" s="14">
        <v>0</v>
      </c>
      <c r="Q65" s="14">
        <f t="shared" si="5"/>
        <v>0</v>
      </c>
      <c r="R65" s="16"/>
      <c r="S65" s="5">
        <f t="shared" si="10"/>
        <v>0</v>
      </c>
      <c r="T65" s="16"/>
      <c r="U65" s="16"/>
      <c r="V65" s="14"/>
      <c r="W65" s="14" t="e">
        <f t="shared" si="7"/>
        <v>#DIV/0!</v>
      </c>
      <c r="X65" s="14" t="e">
        <f t="shared" si="8"/>
        <v>#DIV/0!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 t="s">
        <v>61</v>
      </c>
      <c r="AJ65" s="1">
        <f t="shared" si="11"/>
        <v>0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113</v>
      </c>
      <c r="B66" s="1" t="s">
        <v>44</v>
      </c>
      <c r="C66" s="1">
        <v>857</v>
      </c>
      <c r="D66" s="1">
        <v>10</v>
      </c>
      <c r="E66" s="1">
        <v>144</v>
      </c>
      <c r="F66" s="1">
        <v>713</v>
      </c>
      <c r="G66" s="7">
        <v>0.6</v>
      </c>
      <c r="H66" s="1">
        <v>55</v>
      </c>
      <c r="I66" s="1" t="s">
        <v>38</v>
      </c>
      <c r="J66" s="1"/>
      <c r="K66" s="1">
        <v>152</v>
      </c>
      <c r="L66" s="1">
        <f t="shared" si="13"/>
        <v>-8</v>
      </c>
      <c r="M66" s="1">
        <f t="shared" si="4"/>
        <v>144</v>
      </c>
      <c r="N66" s="1"/>
      <c r="O66" s="1"/>
      <c r="P66" s="1">
        <v>0</v>
      </c>
      <c r="Q66" s="1">
        <f t="shared" si="5"/>
        <v>28.8</v>
      </c>
      <c r="R66" s="5"/>
      <c r="S66" s="5">
        <f t="shared" si="10"/>
        <v>0</v>
      </c>
      <c r="T66" s="5"/>
      <c r="U66" s="5"/>
      <c r="V66" s="1"/>
      <c r="W66" s="1">
        <f t="shared" si="7"/>
        <v>24.756944444444443</v>
      </c>
      <c r="X66" s="1">
        <f t="shared" si="8"/>
        <v>24.756944444444443</v>
      </c>
      <c r="Y66" s="1">
        <v>30.4</v>
      </c>
      <c r="Z66" s="1">
        <v>23.4</v>
      </c>
      <c r="AA66" s="1">
        <v>18</v>
      </c>
      <c r="AB66" s="1">
        <v>11.2</v>
      </c>
      <c r="AC66" s="1">
        <v>44.8</v>
      </c>
      <c r="AD66" s="1">
        <v>98.6</v>
      </c>
      <c r="AE66" s="1">
        <v>77</v>
      </c>
      <c r="AF66" s="1">
        <v>51.2</v>
      </c>
      <c r="AG66" s="1">
        <v>48.4</v>
      </c>
      <c r="AH66" s="1">
        <v>74.400000000000006</v>
      </c>
      <c r="AI66" s="24" t="s">
        <v>153</v>
      </c>
      <c r="AJ66" s="1">
        <f t="shared" si="11"/>
        <v>0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114</v>
      </c>
      <c r="B67" s="14" t="s">
        <v>44</v>
      </c>
      <c r="C67" s="14"/>
      <c r="D67" s="14"/>
      <c r="E67" s="14"/>
      <c r="F67" s="14"/>
      <c r="G67" s="15">
        <v>0</v>
      </c>
      <c r="H67" s="14">
        <v>40</v>
      </c>
      <c r="I67" s="14" t="s">
        <v>38</v>
      </c>
      <c r="J67" s="14"/>
      <c r="K67" s="14"/>
      <c r="L67" s="14">
        <f t="shared" si="13"/>
        <v>0</v>
      </c>
      <c r="M67" s="14">
        <f t="shared" si="4"/>
        <v>0</v>
      </c>
      <c r="N67" s="14"/>
      <c r="O67" s="14"/>
      <c r="P67" s="14">
        <v>0</v>
      </c>
      <c r="Q67" s="14">
        <f t="shared" si="5"/>
        <v>0</v>
      </c>
      <c r="R67" s="16"/>
      <c r="S67" s="5">
        <f t="shared" si="10"/>
        <v>0</v>
      </c>
      <c r="T67" s="16"/>
      <c r="U67" s="16"/>
      <c r="V67" s="14"/>
      <c r="W67" s="14" t="e">
        <f t="shared" si="7"/>
        <v>#DIV/0!</v>
      </c>
      <c r="X67" s="14" t="e">
        <f t="shared" si="8"/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 t="s">
        <v>61</v>
      </c>
      <c r="AJ67" s="1">
        <f t="shared" si="11"/>
        <v>0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115</v>
      </c>
      <c r="B68" s="1" t="s">
        <v>44</v>
      </c>
      <c r="C68" s="1">
        <v>76</v>
      </c>
      <c r="D68" s="1">
        <v>60</v>
      </c>
      <c r="E68" s="1">
        <v>49</v>
      </c>
      <c r="F68" s="1">
        <v>84</v>
      </c>
      <c r="G68" s="7">
        <v>0.4</v>
      </c>
      <c r="H68" s="1">
        <v>50</v>
      </c>
      <c r="I68" s="1" t="s">
        <v>38</v>
      </c>
      <c r="J68" s="1"/>
      <c r="K68" s="1">
        <v>51</v>
      </c>
      <c r="L68" s="1">
        <f t="shared" si="13"/>
        <v>-2</v>
      </c>
      <c r="M68" s="1">
        <f t="shared" si="4"/>
        <v>49</v>
      </c>
      <c r="N68" s="1"/>
      <c r="O68" s="1"/>
      <c r="P68" s="1">
        <v>25.800000000000011</v>
      </c>
      <c r="Q68" s="1">
        <f t="shared" si="5"/>
        <v>9.8000000000000007</v>
      </c>
      <c r="R68" s="5"/>
      <c r="S68" s="5">
        <f t="shared" si="10"/>
        <v>0</v>
      </c>
      <c r="T68" s="5"/>
      <c r="U68" s="5"/>
      <c r="V68" s="1"/>
      <c r="W68" s="1">
        <f t="shared" si="7"/>
        <v>11.204081632653061</v>
      </c>
      <c r="X68" s="1">
        <f t="shared" si="8"/>
        <v>11.204081632653061</v>
      </c>
      <c r="Y68" s="1">
        <v>11.2</v>
      </c>
      <c r="Z68" s="1">
        <v>11.2</v>
      </c>
      <c r="AA68" s="1">
        <v>11.8</v>
      </c>
      <c r="AB68" s="1">
        <v>11.8</v>
      </c>
      <c r="AC68" s="1">
        <v>12.2</v>
      </c>
      <c r="AD68" s="1">
        <v>7.2</v>
      </c>
      <c r="AE68" s="1">
        <v>7.4</v>
      </c>
      <c r="AF68" s="1">
        <v>13</v>
      </c>
      <c r="AG68" s="1">
        <v>12</v>
      </c>
      <c r="AH68" s="1">
        <v>7.6</v>
      </c>
      <c r="AI68" s="1" t="s">
        <v>45</v>
      </c>
      <c r="AJ68" s="1">
        <f t="shared" si="11"/>
        <v>0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116</v>
      </c>
      <c r="B69" s="11" t="s">
        <v>37</v>
      </c>
      <c r="C69" s="11">
        <v>-7.9649999999999999</v>
      </c>
      <c r="D69" s="11">
        <v>7.9649999999999999</v>
      </c>
      <c r="E69" s="11"/>
      <c r="F69" s="11"/>
      <c r="G69" s="12">
        <v>0</v>
      </c>
      <c r="H69" s="11" t="e">
        <v>#N/A</v>
      </c>
      <c r="I69" s="11" t="s">
        <v>117</v>
      </c>
      <c r="J69" s="11" t="s">
        <v>41</v>
      </c>
      <c r="K69" s="11"/>
      <c r="L69" s="11">
        <f t="shared" si="13"/>
        <v>0</v>
      </c>
      <c r="M69" s="11">
        <f t="shared" si="4"/>
        <v>0</v>
      </c>
      <c r="N69" s="11"/>
      <c r="O69" s="11"/>
      <c r="P69" s="11">
        <v>0</v>
      </c>
      <c r="Q69" s="11">
        <f t="shared" si="5"/>
        <v>0</v>
      </c>
      <c r="R69" s="13"/>
      <c r="S69" s="5">
        <f t="shared" si="10"/>
        <v>0</v>
      </c>
      <c r="T69" s="13"/>
      <c r="U69" s="13"/>
      <c r="V69" s="11"/>
      <c r="W69" s="11" t="e">
        <f t="shared" si="7"/>
        <v>#DIV/0!</v>
      </c>
      <c r="X69" s="11" t="e">
        <f t="shared" si="8"/>
        <v>#DIV/0!</v>
      </c>
      <c r="Y69" s="11">
        <v>0</v>
      </c>
      <c r="Z69" s="11">
        <v>1.593</v>
      </c>
      <c r="AA69" s="11">
        <v>2.4026000000000001</v>
      </c>
      <c r="AB69" s="11">
        <v>2.9929999999999999</v>
      </c>
      <c r="AC69" s="11">
        <v>1.9079999999999999</v>
      </c>
      <c r="AD69" s="11">
        <v>0.27479999999999999</v>
      </c>
      <c r="AE69" s="11">
        <v>0.27479999999999999</v>
      </c>
      <c r="AF69" s="11">
        <v>0</v>
      </c>
      <c r="AG69" s="11">
        <v>0</v>
      </c>
      <c r="AH69" s="11">
        <v>0</v>
      </c>
      <c r="AI69" s="11" t="s">
        <v>118</v>
      </c>
      <c r="AJ69" s="1">
        <f t="shared" si="11"/>
        <v>0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119</v>
      </c>
      <c r="B70" s="1" t="s">
        <v>44</v>
      </c>
      <c r="C70" s="1">
        <v>18</v>
      </c>
      <c r="D70" s="1"/>
      <c r="E70" s="1">
        <v>2</v>
      </c>
      <c r="F70" s="1">
        <v>16</v>
      </c>
      <c r="G70" s="7">
        <v>0.4</v>
      </c>
      <c r="H70" s="1">
        <v>55</v>
      </c>
      <c r="I70" s="1" t="s">
        <v>38</v>
      </c>
      <c r="J70" s="1"/>
      <c r="K70" s="1">
        <v>2</v>
      </c>
      <c r="L70" s="1">
        <f t="shared" ref="L70:L95" si="20">E70-K70</f>
        <v>0</v>
      </c>
      <c r="M70" s="1">
        <f t="shared" si="4"/>
        <v>2</v>
      </c>
      <c r="N70" s="1"/>
      <c r="O70" s="1"/>
      <c r="P70" s="1">
        <v>0</v>
      </c>
      <c r="Q70" s="1">
        <f t="shared" si="5"/>
        <v>0.4</v>
      </c>
      <c r="R70" s="5"/>
      <c r="S70" s="5">
        <f t="shared" si="10"/>
        <v>0</v>
      </c>
      <c r="T70" s="5"/>
      <c r="U70" s="5"/>
      <c r="V70" s="1"/>
      <c r="W70" s="1">
        <f t="shared" si="7"/>
        <v>40</v>
      </c>
      <c r="X70" s="1">
        <f t="shared" si="8"/>
        <v>40</v>
      </c>
      <c r="Y70" s="1">
        <v>0.8</v>
      </c>
      <c r="Z70" s="1">
        <v>0.4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0.4</v>
      </c>
      <c r="AI70" s="24" t="s">
        <v>154</v>
      </c>
      <c r="AJ70" s="1">
        <f t="shared" si="11"/>
        <v>0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120</v>
      </c>
      <c r="B71" s="1" t="s">
        <v>37</v>
      </c>
      <c r="C71" s="1">
        <v>11.561</v>
      </c>
      <c r="D71" s="1"/>
      <c r="E71" s="1">
        <v>2.8919999999999999</v>
      </c>
      <c r="F71" s="1">
        <v>8.6690000000000005</v>
      </c>
      <c r="G71" s="7">
        <v>1</v>
      </c>
      <c r="H71" s="1">
        <v>55</v>
      </c>
      <c r="I71" s="1" t="s">
        <v>38</v>
      </c>
      <c r="J71" s="1"/>
      <c r="K71" s="1">
        <v>2.6</v>
      </c>
      <c r="L71" s="1">
        <f t="shared" si="20"/>
        <v>0.29199999999999982</v>
      </c>
      <c r="M71" s="1">
        <f t="shared" ref="M71:M95" si="21">E71-N71</f>
        <v>2.8919999999999999</v>
      </c>
      <c r="N71" s="1"/>
      <c r="O71" s="1"/>
      <c r="P71" s="1">
        <v>0</v>
      </c>
      <c r="Q71" s="1">
        <f t="shared" ref="Q71:Q95" si="22">M71/5</f>
        <v>0.57840000000000003</v>
      </c>
      <c r="R71" s="5"/>
      <c r="S71" s="5">
        <f t="shared" si="10"/>
        <v>0</v>
      </c>
      <c r="T71" s="5"/>
      <c r="U71" s="5"/>
      <c r="V71" s="1"/>
      <c r="W71" s="1">
        <f t="shared" ref="W71:W95" si="23">(F71+O71+P71+R71)/Q71</f>
        <v>14.987897648686031</v>
      </c>
      <c r="X71" s="1">
        <f t="shared" ref="X71:X95" si="24">(F71+O71+P71)/Q71</f>
        <v>14.987897648686031</v>
      </c>
      <c r="Y71" s="1">
        <v>0.57840000000000003</v>
      </c>
      <c r="Z71" s="1">
        <v>0.57599999999999996</v>
      </c>
      <c r="AA71" s="1">
        <v>0.86280000000000001</v>
      </c>
      <c r="AB71" s="1">
        <v>0.85980000000000012</v>
      </c>
      <c r="AC71" s="1">
        <v>0.57300000000000006</v>
      </c>
      <c r="AD71" s="1">
        <v>0.2918</v>
      </c>
      <c r="AE71" s="1">
        <v>0.2918</v>
      </c>
      <c r="AF71" s="1">
        <v>1.1574</v>
      </c>
      <c r="AG71" s="1">
        <v>1.1574</v>
      </c>
      <c r="AH71" s="1">
        <v>0.5756</v>
      </c>
      <c r="AI71" s="24" t="s">
        <v>155</v>
      </c>
      <c r="AJ71" s="1">
        <f t="shared" si="11"/>
        <v>0</v>
      </c>
      <c r="AK71" s="1">
        <f t="shared" ref="AK71:AK95" si="25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121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20"/>
        <v>0</v>
      </c>
      <c r="M72" s="14">
        <f t="shared" si="21"/>
        <v>0</v>
      </c>
      <c r="N72" s="14"/>
      <c r="O72" s="14"/>
      <c r="P72" s="14">
        <v>0</v>
      </c>
      <c r="Q72" s="14">
        <f t="shared" si="22"/>
        <v>0</v>
      </c>
      <c r="R72" s="16"/>
      <c r="S72" s="5">
        <f t="shared" ref="S72:S95" si="26">R72-T72</f>
        <v>0</v>
      </c>
      <c r="T72" s="16"/>
      <c r="U72" s="16"/>
      <c r="V72" s="14"/>
      <c r="W72" s="14" t="e">
        <f t="shared" si="23"/>
        <v>#DIV/0!</v>
      </c>
      <c r="X72" s="14" t="e">
        <f t="shared" si="24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122</v>
      </c>
      <c r="AJ72" s="1">
        <f t="shared" ref="AJ72:AJ95" si="27">ROUND(G72*S72,0)</f>
        <v>0</v>
      </c>
      <c r="AK72" s="1">
        <f t="shared" si="25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44</v>
      </c>
      <c r="C73" s="1">
        <v>25</v>
      </c>
      <c r="D73" s="1"/>
      <c r="E73" s="1">
        <v>8</v>
      </c>
      <c r="F73" s="1">
        <v>16</v>
      </c>
      <c r="G73" s="7">
        <v>0.2</v>
      </c>
      <c r="H73" s="1">
        <v>35</v>
      </c>
      <c r="I73" s="1" t="s">
        <v>38</v>
      </c>
      <c r="J73" s="1"/>
      <c r="K73" s="1">
        <v>9</v>
      </c>
      <c r="L73" s="1">
        <f t="shared" si="20"/>
        <v>-1</v>
      </c>
      <c r="M73" s="1">
        <f t="shared" si="21"/>
        <v>8</v>
      </c>
      <c r="N73" s="1"/>
      <c r="O73" s="1"/>
      <c r="P73" s="1">
        <v>0</v>
      </c>
      <c r="Q73" s="1">
        <f t="shared" si="22"/>
        <v>1.6</v>
      </c>
      <c r="R73" s="5"/>
      <c r="S73" s="5">
        <f t="shared" si="26"/>
        <v>0</v>
      </c>
      <c r="T73" s="5"/>
      <c r="U73" s="5"/>
      <c r="V73" s="1"/>
      <c r="W73" s="1">
        <f t="shared" si="23"/>
        <v>10</v>
      </c>
      <c r="X73" s="1">
        <f t="shared" si="24"/>
        <v>10</v>
      </c>
      <c r="Y73" s="1">
        <v>1.6</v>
      </c>
      <c r="Z73" s="1">
        <v>0.2</v>
      </c>
      <c r="AA73" s="1">
        <v>0.2</v>
      </c>
      <c r="AB73" s="1">
        <v>1.6</v>
      </c>
      <c r="AC73" s="1">
        <v>2</v>
      </c>
      <c r="AD73" s="1">
        <v>0.4</v>
      </c>
      <c r="AE73" s="1">
        <v>0.6</v>
      </c>
      <c r="AF73" s="1">
        <v>1.2</v>
      </c>
      <c r="AG73" s="1">
        <v>1</v>
      </c>
      <c r="AH73" s="1">
        <v>0.4</v>
      </c>
      <c r="AI73" s="24" t="s">
        <v>158</v>
      </c>
      <c r="AJ73" s="1">
        <f t="shared" si="27"/>
        <v>0</v>
      </c>
      <c r="AK73" s="1">
        <f t="shared" si="25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7" t="s">
        <v>124</v>
      </c>
      <c r="B74" s="17" t="s">
        <v>37</v>
      </c>
      <c r="C74" s="17">
        <v>3236.0479999999998</v>
      </c>
      <c r="D74" s="17">
        <v>2350.614</v>
      </c>
      <c r="E74" s="17">
        <v>1948.4829999999999</v>
      </c>
      <c r="F74" s="17">
        <v>2629.366</v>
      </c>
      <c r="G74" s="18">
        <v>1</v>
      </c>
      <c r="H74" s="17">
        <v>60</v>
      </c>
      <c r="I74" s="17" t="s">
        <v>38</v>
      </c>
      <c r="J74" s="17"/>
      <c r="K74" s="17">
        <v>1911.77</v>
      </c>
      <c r="L74" s="17">
        <f t="shared" si="20"/>
        <v>36.712999999999965</v>
      </c>
      <c r="M74" s="17">
        <f t="shared" si="21"/>
        <v>1420.3429999999998</v>
      </c>
      <c r="N74" s="17">
        <v>528.14</v>
      </c>
      <c r="O74" s="17"/>
      <c r="P74" s="17">
        <v>0</v>
      </c>
      <c r="Q74" s="17">
        <f t="shared" si="22"/>
        <v>284.06859999999995</v>
      </c>
      <c r="R74" s="19">
        <f>14*Q74-P74-O74-F74</f>
        <v>1347.594399999999</v>
      </c>
      <c r="S74" s="27">
        <f>R74-T74+Q74*0.3</f>
        <v>832.81497999999897</v>
      </c>
      <c r="T74" s="19">
        <v>600</v>
      </c>
      <c r="U74" s="19"/>
      <c r="V74" s="17"/>
      <c r="W74" s="17">
        <f t="shared" si="23"/>
        <v>14</v>
      </c>
      <c r="X74" s="17">
        <f t="shared" si="24"/>
        <v>9.256095182642504</v>
      </c>
      <c r="Y74" s="17">
        <v>279.81020000000001</v>
      </c>
      <c r="Z74" s="17">
        <v>352.4794</v>
      </c>
      <c r="AA74" s="17">
        <v>432.38479999999998</v>
      </c>
      <c r="AB74" s="17">
        <v>486.60919999999999</v>
      </c>
      <c r="AC74" s="17">
        <v>344.62799999999999</v>
      </c>
      <c r="AD74" s="17">
        <v>377.65280000000001</v>
      </c>
      <c r="AE74" s="17">
        <v>405.61160000000001</v>
      </c>
      <c r="AF74" s="17">
        <v>340.64659999999998</v>
      </c>
      <c r="AG74" s="17">
        <v>330.88459999999998</v>
      </c>
      <c r="AH74" s="17">
        <v>353.96100000000013</v>
      </c>
      <c r="AI74" s="17" t="s">
        <v>63</v>
      </c>
      <c r="AJ74" s="1">
        <f t="shared" si="27"/>
        <v>833</v>
      </c>
      <c r="AK74" s="1">
        <f t="shared" si="25"/>
        <v>600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20" t="s">
        <v>125</v>
      </c>
      <c r="B75" s="20" t="s">
        <v>37</v>
      </c>
      <c r="C75" s="20">
        <v>1947.4690000000001</v>
      </c>
      <c r="D75" s="20">
        <v>451.71</v>
      </c>
      <c r="E75" s="20">
        <v>1025.0309999999999</v>
      </c>
      <c r="F75" s="20">
        <v>1226.2</v>
      </c>
      <c r="G75" s="21">
        <v>1</v>
      </c>
      <c r="H75" s="20">
        <v>60</v>
      </c>
      <c r="I75" s="20" t="s">
        <v>38</v>
      </c>
      <c r="J75" s="20"/>
      <c r="K75" s="20">
        <v>1120.3800000000001</v>
      </c>
      <c r="L75" s="20">
        <f t="shared" si="20"/>
        <v>-95.34900000000016</v>
      </c>
      <c r="M75" s="20">
        <f t="shared" si="21"/>
        <v>575.82099999999991</v>
      </c>
      <c r="N75" s="20">
        <v>449.21</v>
      </c>
      <c r="O75" s="20">
        <v>150</v>
      </c>
      <c r="P75" s="20">
        <v>0</v>
      </c>
      <c r="Q75" s="20">
        <f t="shared" si="22"/>
        <v>115.16419999999998</v>
      </c>
      <c r="R75" s="22"/>
      <c r="S75" s="5">
        <f t="shared" si="26"/>
        <v>0</v>
      </c>
      <c r="T75" s="22"/>
      <c r="U75" s="22"/>
      <c r="V75" s="20"/>
      <c r="W75" s="20">
        <f t="shared" si="23"/>
        <v>11.949894151133774</v>
      </c>
      <c r="X75" s="20">
        <f t="shared" si="24"/>
        <v>11.949894151133774</v>
      </c>
      <c r="Y75" s="20">
        <v>118.05240000000001</v>
      </c>
      <c r="Z75" s="20">
        <v>196.964</v>
      </c>
      <c r="AA75" s="20">
        <v>201.60499999999999</v>
      </c>
      <c r="AB75" s="20">
        <v>268.37520000000001</v>
      </c>
      <c r="AC75" s="20">
        <v>209.9144</v>
      </c>
      <c r="AD75" s="20">
        <v>244.78319999999999</v>
      </c>
      <c r="AE75" s="20">
        <v>286.63299999999998</v>
      </c>
      <c r="AF75" s="20">
        <v>221.16399999999999</v>
      </c>
      <c r="AG75" s="20">
        <v>155.34880000000001</v>
      </c>
      <c r="AH75" s="20">
        <v>169.43</v>
      </c>
      <c r="AI75" s="25" t="s">
        <v>56</v>
      </c>
      <c r="AJ75" s="1">
        <f t="shared" si="27"/>
        <v>0</v>
      </c>
      <c r="AK75" s="1">
        <f t="shared" si="25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0" t="s">
        <v>126</v>
      </c>
      <c r="B76" s="20" t="s">
        <v>37</v>
      </c>
      <c r="C76" s="20">
        <v>4821.643</v>
      </c>
      <c r="D76" s="20">
        <v>943.88400000000001</v>
      </c>
      <c r="E76" s="20">
        <v>2122.9690000000001</v>
      </c>
      <c r="F76" s="20">
        <v>2668.0859999999998</v>
      </c>
      <c r="G76" s="21">
        <v>1</v>
      </c>
      <c r="H76" s="20">
        <v>60</v>
      </c>
      <c r="I76" s="20" t="s">
        <v>38</v>
      </c>
      <c r="J76" s="20"/>
      <c r="K76" s="20">
        <v>3009.9690000000001</v>
      </c>
      <c r="L76" s="20">
        <f t="shared" si="20"/>
        <v>-887</v>
      </c>
      <c r="M76" s="20">
        <f t="shared" si="21"/>
        <v>2122.9690000000001</v>
      </c>
      <c r="N76" s="20"/>
      <c r="O76" s="20"/>
      <c r="P76" s="20">
        <v>512.73460000000023</v>
      </c>
      <c r="Q76" s="20">
        <f t="shared" si="22"/>
        <v>424.59379999999999</v>
      </c>
      <c r="R76" s="22">
        <f t="shared" ref="R76" si="28">8*Q76-P76-O76-F76</f>
        <v>215.92979999999989</v>
      </c>
      <c r="S76" s="5">
        <f t="shared" si="26"/>
        <v>215.92979999999989</v>
      </c>
      <c r="T76" s="22"/>
      <c r="U76" s="22"/>
      <c r="V76" s="20"/>
      <c r="W76" s="20">
        <f t="shared" si="23"/>
        <v>8</v>
      </c>
      <c r="X76" s="20">
        <f t="shared" si="24"/>
        <v>7.4914438223073443</v>
      </c>
      <c r="Y76" s="20">
        <v>427.21620000000001</v>
      </c>
      <c r="Z76" s="20">
        <v>408.4228</v>
      </c>
      <c r="AA76" s="20">
        <v>411.75339999999989</v>
      </c>
      <c r="AB76" s="20">
        <v>657.21620000000007</v>
      </c>
      <c r="AC76" s="20">
        <v>525.09860000000003</v>
      </c>
      <c r="AD76" s="20">
        <v>408.19779999999997</v>
      </c>
      <c r="AE76" s="20">
        <v>423.7281999999999</v>
      </c>
      <c r="AF76" s="20">
        <v>366.18040000000002</v>
      </c>
      <c r="AG76" s="20">
        <v>416.7996</v>
      </c>
      <c r="AH76" s="20">
        <v>356.87740000000002</v>
      </c>
      <c r="AI76" s="20" t="s">
        <v>127</v>
      </c>
      <c r="AJ76" s="1">
        <f t="shared" si="27"/>
        <v>216</v>
      </c>
      <c r="AK76" s="1">
        <f t="shared" si="25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7" t="s">
        <v>128</v>
      </c>
      <c r="B77" s="17" t="s">
        <v>37</v>
      </c>
      <c r="C77" s="17">
        <v>3801.2579999999998</v>
      </c>
      <c r="D77" s="17">
        <v>1566.7429999999999</v>
      </c>
      <c r="E77" s="17">
        <v>2347.5650000000001</v>
      </c>
      <c r="F77" s="17">
        <v>2760.3470000000002</v>
      </c>
      <c r="G77" s="18">
        <v>1</v>
      </c>
      <c r="H77" s="17">
        <v>60</v>
      </c>
      <c r="I77" s="17" t="s">
        <v>38</v>
      </c>
      <c r="J77" s="17"/>
      <c r="K77" s="17">
        <v>2534.3220000000001</v>
      </c>
      <c r="L77" s="17">
        <f t="shared" si="20"/>
        <v>-186.75700000000006</v>
      </c>
      <c r="M77" s="17">
        <f t="shared" si="21"/>
        <v>1630.7190000000001</v>
      </c>
      <c r="N77" s="17">
        <v>716.846</v>
      </c>
      <c r="O77" s="17">
        <v>210</v>
      </c>
      <c r="P77" s="17">
        <v>0</v>
      </c>
      <c r="Q77" s="17">
        <f t="shared" si="22"/>
        <v>326.1438</v>
      </c>
      <c r="R77" s="19">
        <f>14*Q77-P77-O77-F77</f>
        <v>1595.6662000000001</v>
      </c>
      <c r="S77" s="27">
        <f>R77-T77+Q77*0.3</f>
        <v>1053.5093400000001</v>
      </c>
      <c r="T77" s="19">
        <v>640</v>
      </c>
      <c r="U77" s="19"/>
      <c r="V77" s="17"/>
      <c r="W77" s="17">
        <f t="shared" si="23"/>
        <v>14.000000000000002</v>
      </c>
      <c r="X77" s="17">
        <f t="shared" si="24"/>
        <v>9.1074765180267114</v>
      </c>
      <c r="Y77" s="17">
        <v>333.50799999999998</v>
      </c>
      <c r="Z77" s="17">
        <v>438.57060000000001</v>
      </c>
      <c r="AA77" s="17">
        <v>465.31819999999999</v>
      </c>
      <c r="AB77" s="17">
        <v>554.47979999999995</v>
      </c>
      <c r="AC77" s="17">
        <v>454.45080000000002</v>
      </c>
      <c r="AD77" s="17">
        <v>517.57159999999999</v>
      </c>
      <c r="AE77" s="17">
        <v>548.38819999999998</v>
      </c>
      <c r="AF77" s="17">
        <v>477.37939999999998</v>
      </c>
      <c r="AG77" s="17">
        <v>500.42099999999999</v>
      </c>
      <c r="AH77" s="17">
        <v>529.08639999999991</v>
      </c>
      <c r="AI77" s="17" t="s">
        <v>39</v>
      </c>
      <c r="AJ77" s="1">
        <f t="shared" si="27"/>
        <v>1054</v>
      </c>
      <c r="AK77" s="1">
        <f t="shared" si="25"/>
        <v>640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129</v>
      </c>
      <c r="B78" s="1" t="s">
        <v>37</v>
      </c>
      <c r="C78" s="1">
        <v>13.66</v>
      </c>
      <c r="D78" s="1"/>
      <c r="E78" s="1">
        <v>6.7709999999999999</v>
      </c>
      <c r="F78" s="1">
        <v>4.1740000000000004</v>
      </c>
      <c r="G78" s="7">
        <v>1</v>
      </c>
      <c r="H78" s="1">
        <v>55</v>
      </c>
      <c r="I78" s="1" t="s">
        <v>38</v>
      </c>
      <c r="J78" s="1"/>
      <c r="K78" s="1">
        <v>9.1999999999999993</v>
      </c>
      <c r="L78" s="1">
        <f t="shared" si="20"/>
        <v>-2.4289999999999994</v>
      </c>
      <c r="M78" s="1">
        <f t="shared" si="21"/>
        <v>6.7709999999999999</v>
      </c>
      <c r="N78" s="1"/>
      <c r="O78" s="1"/>
      <c r="P78" s="1">
        <v>15.0998</v>
      </c>
      <c r="Q78" s="1">
        <f t="shared" si="22"/>
        <v>1.3542000000000001</v>
      </c>
      <c r="R78" s="5"/>
      <c r="S78" s="5">
        <f t="shared" si="26"/>
        <v>0</v>
      </c>
      <c r="T78" s="5"/>
      <c r="U78" s="5"/>
      <c r="V78" s="1"/>
      <c r="W78" s="1">
        <f t="shared" si="23"/>
        <v>14.232609658839168</v>
      </c>
      <c r="X78" s="1">
        <f t="shared" si="24"/>
        <v>14.232609658839168</v>
      </c>
      <c r="Y78" s="1">
        <v>2.4432</v>
      </c>
      <c r="Z78" s="1">
        <v>1.089</v>
      </c>
      <c r="AA78" s="1">
        <v>0.27460000000000001</v>
      </c>
      <c r="AB78" s="1">
        <v>1.099</v>
      </c>
      <c r="AC78" s="1">
        <v>1.099</v>
      </c>
      <c r="AD78" s="1">
        <v>0.54560000000000008</v>
      </c>
      <c r="AE78" s="1">
        <v>0.27100000000000002</v>
      </c>
      <c r="AF78" s="1">
        <v>1.6292</v>
      </c>
      <c r="AG78" s="1">
        <v>1.6292</v>
      </c>
      <c r="AH78" s="1">
        <v>0.26579999999999998</v>
      </c>
      <c r="AI78" s="1" t="s">
        <v>130</v>
      </c>
      <c r="AJ78" s="1">
        <f t="shared" si="27"/>
        <v>0</v>
      </c>
      <c r="AK78" s="1">
        <f t="shared" si="25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131</v>
      </c>
      <c r="B79" s="1" t="s">
        <v>37</v>
      </c>
      <c r="C79" s="1">
        <v>17.292000000000002</v>
      </c>
      <c r="D79" s="1"/>
      <c r="E79" s="1">
        <v>5.298</v>
      </c>
      <c r="F79" s="1">
        <v>11.994</v>
      </c>
      <c r="G79" s="7">
        <v>1</v>
      </c>
      <c r="H79" s="1">
        <v>55</v>
      </c>
      <c r="I79" s="1" t="s">
        <v>38</v>
      </c>
      <c r="J79" s="1"/>
      <c r="K79" s="1">
        <v>5.2</v>
      </c>
      <c r="L79" s="1">
        <f t="shared" si="20"/>
        <v>9.7999999999999865E-2</v>
      </c>
      <c r="M79" s="1">
        <f t="shared" si="21"/>
        <v>5.298</v>
      </c>
      <c r="N79" s="1"/>
      <c r="O79" s="1"/>
      <c r="P79" s="1">
        <v>0</v>
      </c>
      <c r="Q79" s="1">
        <f t="shared" si="22"/>
        <v>1.0596000000000001</v>
      </c>
      <c r="R79" s="5"/>
      <c r="S79" s="5">
        <f t="shared" si="26"/>
        <v>0</v>
      </c>
      <c r="T79" s="5"/>
      <c r="U79" s="5"/>
      <c r="V79" s="1"/>
      <c r="W79" s="1">
        <f t="shared" si="23"/>
        <v>11.319365798414495</v>
      </c>
      <c r="X79" s="1">
        <f t="shared" si="24"/>
        <v>11.319365798414495</v>
      </c>
      <c r="Y79" s="1">
        <v>1.0596000000000001</v>
      </c>
      <c r="Z79" s="1">
        <v>0</v>
      </c>
      <c r="AA79" s="1">
        <v>0.16719999999999999</v>
      </c>
      <c r="AB79" s="1">
        <v>0.68959999999999999</v>
      </c>
      <c r="AC79" s="1">
        <v>0.79800000000000004</v>
      </c>
      <c r="AD79" s="1">
        <v>0.27560000000000001</v>
      </c>
      <c r="AE79" s="1">
        <v>0.98580000000000001</v>
      </c>
      <c r="AF79" s="1">
        <v>1.3580000000000001</v>
      </c>
      <c r="AG79" s="1">
        <v>0.64359999999999995</v>
      </c>
      <c r="AH79" s="1">
        <v>0.53959999999999997</v>
      </c>
      <c r="AI79" s="24" t="s">
        <v>156</v>
      </c>
      <c r="AJ79" s="1">
        <f t="shared" si="27"/>
        <v>0</v>
      </c>
      <c r="AK79" s="1">
        <f t="shared" si="25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132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20"/>
        <v>0</v>
      </c>
      <c r="M80" s="14">
        <f t="shared" si="21"/>
        <v>0</v>
      </c>
      <c r="N80" s="14"/>
      <c r="O80" s="14"/>
      <c r="P80" s="14">
        <v>0</v>
      </c>
      <c r="Q80" s="14">
        <f t="shared" si="22"/>
        <v>0</v>
      </c>
      <c r="R80" s="16"/>
      <c r="S80" s="5">
        <f t="shared" si="26"/>
        <v>0</v>
      </c>
      <c r="T80" s="16"/>
      <c r="U80" s="16"/>
      <c r="V80" s="14"/>
      <c r="W80" s="14" t="e">
        <f t="shared" si="23"/>
        <v>#DIV/0!</v>
      </c>
      <c r="X80" s="14" t="e">
        <f t="shared" si="24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133</v>
      </c>
      <c r="AJ80" s="1">
        <f t="shared" si="27"/>
        <v>0</v>
      </c>
      <c r="AK80" s="1">
        <f t="shared" si="25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134</v>
      </c>
      <c r="B81" s="1" t="s">
        <v>37</v>
      </c>
      <c r="C81" s="1">
        <v>22.469000000000001</v>
      </c>
      <c r="D81" s="1">
        <v>97.796000000000006</v>
      </c>
      <c r="E81" s="1">
        <v>12.055999999999999</v>
      </c>
      <c r="F81" s="1">
        <v>81.763000000000005</v>
      </c>
      <c r="G81" s="7">
        <v>1</v>
      </c>
      <c r="H81" s="1">
        <v>60</v>
      </c>
      <c r="I81" s="1" t="s">
        <v>38</v>
      </c>
      <c r="J81" s="1"/>
      <c r="K81" s="1">
        <v>24.056000000000001</v>
      </c>
      <c r="L81" s="1">
        <f t="shared" si="20"/>
        <v>-12.000000000000002</v>
      </c>
      <c r="M81" s="1">
        <f t="shared" si="21"/>
        <v>12.055999999999999</v>
      </c>
      <c r="N81" s="1"/>
      <c r="O81" s="1"/>
      <c r="P81" s="1">
        <v>0</v>
      </c>
      <c r="Q81" s="1">
        <f t="shared" si="22"/>
        <v>2.4112</v>
      </c>
      <c r="R81" s="5"/>
      <c r="S81" s="5">
        <f t="shared" si="26"/>
        <v>0</v>
      </c>
      <c r="T81" s="5"/>
      <c r="U81" s="5"/>
      <c r="V81" s="1"/>
      <c r="W81" s="1">
        <f t="shared" si="23"/>
        <v>33.909671532846716</v>
      </c>
      <c r="X81" s="1">
        <f t="shared" si="24"/>
        <v>33.909671532846716</v>
      </c>
      <c r="Y81" s="1">
        <v>2.4112</v>
      </c>
      <c r="Z81" s="1">
        <v>7.5507999999999997</v>
      </c>
      <c r="AA81" s="1">
        <v>7.5507999999999997</v>
      </c>
      <c r="AB81" s="1">
        <v>4.8348000000000004</v>
      </c>
      <c r="AC81" s="1">
        <v>4.8348000000000004</v>
      </c>
      <c r="AD81" s="1">
        <v>2.4119999999999999</v>
      </c>
      <c r="AE81" s="1">
        <v>11.0326</v>
      </c>
      <c r="AF81" s="1">
        <v>7.2754000000000003</v>
      </c>
      <c r="AG81" s="1">
        <v>4.8432000000000004</v>
      </c>
      <c r="AH81" s="1">
        <v>0</v>
      </c>
      <c r="AI81" s="1"/>
      <c r="AJ81" s="1">
        <f t="shared" si="27"/>
        <v>0</v>
      </c>
      <c r="AK81" s="1">
        <f t="shared" si="25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135</v>
      </c>
      <c r="B82" s="1" t="s">
        <v>44</v>
      </c>
      <c r="C82" s="1">
        <v>18</v>
      </c>
      <c r="D82" s="1"/>
      <c r="E82" s="1">
        <v>7</v>
      </c>
      <c r="F82" s="1">
        <v>11</v>
      </c>
      <c r="G82" s="7">
        <v>0.3</v>
      </c>
      <c r="H82" s="1">
        <v>40</v>
      </c>
      <c r="I82" s="1" t="s">
        <v>38</v>
      </c>
      <c r="J82" s="1"/>
      <c r="K82" s="1">
        <v>7</v>
      </c>
      <c r="L82" s="1">
        <f t="shared" si="20"/>
        <v>0</v>
      </c>
      <c r="M82" s="1">
        <f t="shared" si="21"/>
        <v>7</v>
      </c>
      <c r="N82" s="1"/>
      <c r="O82" s="1"/>
      <c r="P82" s="1">
        <v>0</v>
      </c>
      <c r="Q82" s="1">
        <f t="shared" si="22"/>
        <v>1.4</v>
      </c>
      <c r="R82" s="5">
        <v>6</v>
      </c>
      <c r="S82" s="5">
        <f t="shared" si="26"/>
        <v>6</v>
      </c>
      <c r="T82" s="5"/>
      <c r="U82" s="5"/>
      <c r="V82" s="1"/>
      <c r="W82" s="1">
        <f t="shared" si="23"/>
        <v>12.142857142857144</v>
      </c>
      <c r="X82" s="1">
        <f t="shared" si="24"/>
        <v>7.8571428571428577</v>
      </c>
      <c r="Y82" s="1">
        <v>1.2</v>
      </c>
      <c r="Z82" s="1">
        <v>0.6</v>
      </c>
      <c r="AA82" s="1">
        <v>0.6</v>
      </c>
      <c r="AB82" s="1">
        <v>1.6</v>
      </c>
      <c r="AC82" s="1">
        <v>1.2</v>
      </c>
      <c r="AD82" s="1">
        <v>0.4</v>
      </c>
      <c r="AE82" s="1">
        <v>0.4</v>
      </c>
      <c r="AF82" s="1">
        <v>1.6</v>
      </c>
      <c r="AG82" s="1">
        <v>2.2000000000000002</v>
      </c>
      <c r="AH82" s="1">
        <v>1.2</v>
      </c>
      <c r="AI82" s="1"/>
      <c r="AJ82" s="1">
        <f t="shared" si="27"/>
        <v>2</v>
      </c>
      <c r="AK82" s="1">
        <f t="shared" si="25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136</v>
      </c>
      <c r="B83" s="1" t="s">
        <v>44</v>
      </c>
      <c r="C83" s="1">
        <v>12</v>
      </c>
      <c r="D83" s="1">
        <v>18</v>
      </c>
      <c r="E83" s="1">
        <v>9</v>
      </c>
      <c r="F83" s="1">
        <v>21</v>
      </c>
      <c r="G83" s="7">
        <v>0.3</v>
      </c>
      <c r="H83" s="1">
        <v>40</v>
      </c>
      <c r="I83" s="1" t="s">
        <v>38</v>
      </c>
      <c r="J83" s="1"/>
      <c r="K83" s="1">
        <v>9</v>
      </c>
      <c r="L83" s="1">
        <f t="shared" si="20"/>
        <v>0</v>
      </c>
      <c r="M83" s="1">
        <f t="shared" si="21"/>
        <v>9</v>
      </c>
      <c r="N83" s="1"/>
      <c r="O83" s="1"/>
      <c r="P83" s="1">
        <v>0</v>
      </c>
      <c r="Q83" s="1">
        <f t="shared" si="22"/>
        <v>1.8</v>
      </c>
      <c r="R83" s="5"/>
      <c r="S83" s="5">
        <f t="shared" si="26"/>
        <v>0</v>
      </c>
      <c r="T83" s="5"/>
      <c r="U83" s="5"/>
      <c r="V83" s="1"/>
      <c r="W83" s="1">
        <f t="shared" si="23"/>
        <v>11.666666666666666</v>
      </c>
      <c r="X83" s="1">
        <f t="shared" si="24"/>
        <v>11.666666666666666</v>
      </c>
      <c r="Y83" s="1">
        <v>1.2</v>
      </c>
      <c r="Z83" s="1">
        <v>2.4</v>
      </c>
      <c r="AA83" s="1">
        <v>2.4</v>
      </c>
      <c r="AB83" s="1">
        <v>1.2</v>
      </c>
      <c r="AC83" s="1">
        <v>1.6</v>
      </c>
      <c r="AD83" s="1">
        <v>1.2</v>
      </c>
      <c r="AE83" s="1">
        <v>1</v>
      </c>
      <c r="AF83" s="1">
        <v>1.2</v>
      </c>
      <c r="AG83" s="1">
        <v>1</v>
      </c>
      <c r="AH83" s="1">
        <v>0.8</v>
      </c>
      <c r="AI83" s="1" t="s">
        <v>137</v>
      </c>
      <c r="AJ83" s="1">
        <f t="shared" si="27"/>
        <v>0</v>
      </c>
      <c r="AK83" s="1">
        <f t="shared" si="25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138</v>
      </c>
      <c r="B84" s="1" t="s">
        <v>44</v>
      </c>
      <c r="C84" s="1">
        <v>79</v>
      </c>
      <c r="D84" s="1">
        <v>115</v>
      </c>
      <c r="E84" s="1">
        <v>100</v>
      </c>
      <c r="F84" s="1">
        <v>82</v>
      </c>
      <c r="G84" s="7">
        <v>0.3</v>
      </c>
      <c r="H84" s="1">
        <v>40</v>
      </c>
      <c r="I84" s="1" t="s">
        <v>38</v>
      </c>
      <c r="J84" s="1"/>
      <c r="K84" s="1">
        <v>106</v>
      </c>
      <c r="L84" s="1">
        <f t="shared" si="20"/>
        <v>-6</v>
      </c>
      <c r="M84" s="1">
        <f t="shared" si="21"/>
        <v>100</v>
      </c>
      <c r="N84" s="1"/>
      <c r="O84" s="1"/>
      <c r="P84" s="1">
        <v>62.800000000000011</v>
      </c>
      <c r="Q84" s="1">
        <f t="shared" si="22"/>
        <v>20</v>
      </c>
      <c r="R84" s="5">
        <f t="shared" ref="R84" si="29">11*Q84-P84-O84-F84</f>
        <v>75.199999999999989</v>
      </c>
      <c r="S84" s="27">
        <f>R84-T84+Q84</f>
        <v>95.199999999999989</v>
      </c>
      <c r="T84" s="5"/>
      <c r="U84" s="5"/>
      <c r="V84" s="1"/>
      <c r="W84" s="1">
        <f t="shared" si="23"/>
        <v>11</v>
      </c>
      <c r="X84" s="1">
        <f t="shared" si="24"/>
        <v>7.24</v>
      </c>
      <c r="Y84" s="1">
        <v>17.8</v>
      </c>
      <c r="Z84" s="1">
        <v>16.2</v>
      </c>
      <c r="AA84" s="1">
        <v>17</v>
      </c>
      <c r="AB84" s="1">
        <v>22</v>
      </c>
      <c r="AC84" s="1">
        <v>20</v>
      </c>
      <c r="AD84" s="1">
        <v>20.6</v>
      </c>
      <c r="AE84" s="1">
        <v>21.2</v>
      </c>
      <c r="AF84" s="1">
        <v>17.8</v>
      </c>
      <c r="AG84" s="1">
        <v>16.8</v>
      </c>
      <c r="AH84" s="1">
        <v>29.8</v>
      </c>
      <c r="AI84" s="1"/>
      <c r="AJ84" s="1">
        <f t="shared" si="27"/>
        <v>29</v>
      </c>
      <c r="AK84" s="1">
        <f t="shared" si="25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139</v>
      </c>
      <c r="B85" s="1" t="s">
        <v>44</v>
      </c>
      <c r="C85" s="1">
        <v>14</v>
      </c>
      <c r="D85" s="1"/>
      <c r="E85" s="1">
        <v>3</v>
      </c>
      <c r="F85" s="1">
        <v>11</v>
      </c>
      <c r="G85" s="7">
        <v>0.05</v>
      </c>
      <c r="H85" s="1">
        <v>120</v>
      </c>
      <c r="I85" s="1" t="s">
        <v>38</v>
      </c>
      <c r="J85" s="1"/>
      <c r="K85" s="1">
        <v>3</v>
      </c>
      <c r="L85" s="1">
        <f t="shared" si="20"/>
        <v>0</v>
      </c>
      <c r="M85" s="1">
        <f t="shared" si="21"/>
        <v>3</v>
      </c>
      <c r="N85" s="1"/>
      <c r="O85" s="1"/>
      <c r="P85" s="1">
        <v>0</v>
      </c>
      <c r="Q85" s="1">
        <f t="shared" si="22"/>
        <v>0.6</v>
      </c>
      <c r="R85" s="5"/>
      <c r="S85" s="5">
        <f t="shared" si="26"/>
        <v>0</v>
      </c>
      <c r="T85" s="5"/>
      <c r="U85" s="5"/>
      <c r="V85" s="1"/>
      <c r="W85" s="1">
        <f t="shared" si="23"/>
        <v>18.333333333333336</v>
      </c>
      <c r="X85" s="1">
        <f t="shared" si="24"/>
        <v>18.333333333333336</v>
      </c>
      <c r="Y85" s="1">
        <v>0.6</v>
      </c>
      <c r="Z85" s="1">
        <v>0.6</v>
      </c>
      <c r="AA85" s="1">
        <v>0.6</v>
      </c>
      <c r="AB85" s="1">
        <v>1</v>
      </c>
      <c r="AC85" s="1">
        <v>1.4</v>
      </c>
      <c r="AD85" s="1">
        <v>1.2</v>
      </c>
      <c r="AE85" s="1">
        <v>1.2</v>
      </c>
      <c r="AF85" s="1">
        <v>1.4</v>
      </c>
      <c r="AG85" s="1">
        <v>1.4</v>
      </c>
      <c r="AH85" s="1">
        <v>2.8</v>
      </c>
      <c r="AI85" s="26" t="s">
        <v>53</v>
      </c>
      <c r="AJ85" s="1">
        <f t="shared" si="27"/>
        <v>0</v>
      </c>
      <c r="AK85" s="1">
        <f t="shared" si="25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7" t="s">
        <v>140</v>
      </c>
      <c r="B86" s="17" t="s">
        <v>37</v>
      </c>
      <c r="C86" s="17">
        <v>4695.6779999999999</v>
      </c>
      <c r="D86" s="17">
        <v>3533.6089999999999</v>
      </c>
      <c r="E86" s="17">
        <v>3448.44</v>
      </c>
      <c r="F86" s="17">
        <v>4385.0910000000003</v>
      </c>
      <c r="G86" s="18">
        <v>1</v>
      </c>
      <c r="H86" s="17">
        <v>40</v>
      </c>
      <c r="I86" s="17" t="s">
        <v>38</v>
      </c>
      <c r="J86" s="17"/>
      <c r="K86" s="17">
        <v>3415.0859999999998</v>
      </c>
      <c r="L86" s="17">
        <f t="shared" si="20"/>
        <v>33.354000000000269</v>
      </c>
      <c r="M86" s="17">
        <f t="shared" si="21"/>
        <v>3448.44</v>
      </c>
      <c r="N86" s="17"/>
      <c r="O86" s="17">
        <v>600</v>
      </c>
      <c r="P86" s="17">
        <v>2694.3358999999991</v>
      </c>
      <c r="Q86" s="17">
        <f t="shared" si="22"/>
        <v>689.68799999999999</v>
      </c>
      <c r="R86" s="19">
        <f>14*Q86-P86-O86-F86</f>
        <v>1976.2051000000001</v>
      </c>
      <c r="S86" s="27">
        <f>R86-T86+Q86*0.3</f>
        <v>2183.1115</v>
      </c>
      <c r="T86" s="19"/>
      <c r="U86" s="19"/>
      <c r="V86" s="17"/>
      <c r="W86" s="17">
        <f t="shared" si="23"/>
        <v>14</v>
      </c>
      <c r="X86" s="17">
        <f t="shared" si="24"/>
        <v>11.134638996183782</v>
      </c>
      <c r="Y86" s="17">
        <v>694.86440000000005</v>
      </c>
      <c r="Z86" s="17">
        <v>743.99120000000005</v>
      </c>
      <c r="AA86" s="17">
        <v>725.39059999999995</v>
      </c>
      <c r="AB86" s="17">
        <v>780.63459999999998</v>
      </c>
      <c r="AC86" s="17">
        <v>735.76559999999995</v>
      </c>
      <c r="AD86" s="17">
        <v>808.0086</v>
      </c>
      <c r="AE86" s="17">
        <v>854.0992</v>
      </c>
      <c r="AF86" s="17">
        <v>889.61779999999999</v>
      </c>
      <c r="AG86" s="17">
        <v>905.14480000000003</v>
      </c>
      <c r="AH86" s="17">
        <v>1043.4384</v>
      </c>
      <c r="AI86" s="17" t="s">
        <v>63</v>
      </c>
      <c r="AJ86" s="1">
        <f t="shared" si="27"/>
        <v>2183</v>
      </c>
      <c r="AK86" s="1">
        <f t="shared" si="25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1" t="s">
        <v>141</v>
      </c>
      <c r="B87" s="11" t="s">
        <v>37</v>
      </c>
      <c r="C87" s="11">
        <v>-29.925000000000001</v>
      </c>
      <c r="D87" s="11">
        <v>29.925000000000001</v>
      </c>
      <c r="E87" s="11"/>
      <c r="F87" s="11"/>
      <c r="G87" s="12">
        <v>0</v>
      </c>
      <c r="H87" s="11" t="e">
        <v>#N/A</v>
      </c>
      <c r="I87" s="11" t="s">
        <v>117</v>
      </c>
      <c r="J87" s="11"/>
      <c r="K87" s="11">
        <v>30</v>
      </c>
      <c r="L87" s="11">
        <f t="shared" si="20"/>
        <v>-30</v>
      </c>
      <c r="M87" s="11">
        <f t="shared" si="21"/>
        <v>0</v>
      </c>
      <c r="N87" s="11"/>
      <c r="O87" s="11"/>
      <c r="P87" s="11">
        <v>0</v>
      </c>
      <c r="Q87" s="11">
        <f t="shared" si="22"/>
        <v>0</v>
      </c>
      <c r="R87" s="13"/>
      <c r="S87" s="5">
        <f t="shared" si="26"/>
        <v>0</v>
      </c>
      <c r="T87" s="13"/>
      <c r="U87" s="13"/>
      <c r="V87" s="11"/>
      <c r="W87" s="11" t="e">
        <f t="shared" si="23"/>
        <v>#DIV/0!</v>
      </c>
      <c r="X87" s="11" t="e">
        <f t="shared" si="24"/>
        <v>#DIV/0!</v>
      </c>
      <c r="Y87" s="11">
        <v>0</v>
      </c>
      <c r="Z87" s="11">
        <v>0</v>
      </c>
      <c r="AA87" s="11">
        <v>5.9850000000000003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/>
      <c r="AJ87" s="1">
        <f t="shared" si="27"/>
        <v>0</v>
      </c>
      <c r="AK87" s="1">
        <f t="shared" si="25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142</v>
      </c>
      <c r="B88" s="1" t="s">
        <v>44</v>
      </c>
      <c r="C88" s="1">
        <v>193</v>
      </c>
      <c r="D88" s="1">
        <v>147</v>
      </c>
      <c r="E88" s="1">
        <v>228</v>
      </c>
      <c r="F88" s="1">
        <v>96</v>
      </c>
      <c r="G88" s="7">
        <v>0.3</v>
      </c>
      <c r="H88" s="1">
        <v>40</v>
      </c>
      <c r="I88" s="1" t="s">
        <v>38</v>
      </c>
      <c r="J88" s="1"/>
      <c r="K88" s="1">
        <v>231</v>
      </c>
      <c r="L88" s="1">
        <f t="shared" si="20"/>
        <v>-3</v>
      </c>
      <c r="M88" s="1">
        <f t="shared" si="21"/>
        <v>228</v>
      </c>
      <c r="N88" s="1"/>
      <c r="O88" s="1"/>
      <c r="P88" s="1">
        <v>169.6</v>
      </c>
      <c r="Q88" s="1">
        <f t="shared" si="22"/>
        <v>45.6</v>
      </c>
      <c r="R88" s="5">
        <f t="shared" ref="R88:R91" si="30">11*Q88-P88-O88-F88</f>
        <v>236</v>
      </c>
      <c r="S88" s="27">
        <f>R88-T88+Q88</f>
        <v>281.60000000000002</v>
      </c>
      <c r="T88" s="5"/>
      <c r="U88" s="5"/>
      <c r="V88" s="1"/>
      <c r="W88" s="1">
        <f t="shared" si="23"/>
        <v>11</v>
      </c>
      <c r="X88" s="1">
        <f t="shared" si="24"/>
        <v>5.8245614035087723</v>
      </c>
      <c r="Y88" s="1">
        <v>35.200000000000003</v>
      </c>
      <c r="Z88" s="1">
        <v>28.4</v>
      </c>
      <c r="AA88" s="1">
        <v>30.4</v>
      </c>
      <c r="AB88" s="1">
        <v>37.6</v>
      </c>
      <c r="AC88" s="1">
        <v>34</v>
      </c>
      <c r="AD88" s="1">
        <v>31.8</v>
      </c>
      <c r="AE88" s="1">
        <v>32.6</v>
      </c>
      <c r="AF88" s="1">
        <v>42</v>
      </c>
      <c r="AG88" s="1">
        <v>43.4</v>
      </c>
      <c r="AH88" s="1">
        <v>48.2</v>
      </c>
      <c r="AI88" s="1"/>
      <c r="AJ88" s="1">
        <f t="shared" si="27"/>
        <v>84</v>
      </c>
      <c r="AK88" s="1">
        <f t="shared" si="25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143</v>
      </c>
      <c r="B89" s="1" t="s">
        <v>44</v>
      </c>
      <c r="C89" s="1">
        <v>133</v>
      </c>
      <c r="D89" s="1">
        <v>116</v>
      </c>
      <c r="E89" s="1">
        <v>128</v>
      </c>
      <c r="F89" s="1">
        <v>104</v>
      </c>
      <c r="G89" s="7">
        <v>0.3</v>
      </c>
      <c r="H89" s="1">
        <v>40</v>
      </c>
      <c r="I89" s="1" t="s">
        <v>38</v>
      </c>
      <c r="J89" s="1"/>
      <c r="K89" s="1">
        <v>136</v>
      </c>
      <c r="L89" s="1">
        <f t="shared" si="20"/>
        <v>-8</v>
      </c>
      <c r="M89" s="1">
        <f t="shared" si="21"/>
        <v>128</v>
      </c>
      <c r="N89" s="1"/>
      <c r="O89" s="1"/>
      <c r="P89" s="1">
        <v>95.199999999999989</v>
      </c>
      <c r="Q89" s="1">
        <f t="shared" si="22"/>
        <v>25.6</v>
      </c>
      <c r="R89" s="5">
        <f t="shared" si="30"/>
        <v>82.400000000000034</v>
      </c>
      <c r="S89" s="5">
        <f t="shared" si="26"/>
        <v>82.400000000000034</v>
      </c>
      <c r="T89" s="5"/>
      <c r="U89" s="5"/>
      <c r="V89" s="1"/>
      <c r="W89" s="1">
        <f t="shared" si="23"/>
        <v>11</v>
      </c>
      <c r="X89" s="1">
        <f t="shared" si="24"/>
        <v>7.7812499999999991</v>
      </c>
      <c r="Y89" s="1">
        <v>23.2</v>
      </c>
      <c r="Z89" s="1">
        <v>20.8</v>
      </c>
      <c r="AA89" s="1">
        <v>22</v>
      </c>
      <c r="AB89" s="1">
        <v>22.8</v>
      </c>
      <c r="AC89" s="1">
        <v>21</v>
      </c>
      <c r="AD89" s="1">
        <v>23.4</v>
      </c>
      <c r="AE89" s="1">
        <v>25.2</v>
      </c>
      <c r="AF89" s="1">
        <v>23</v>
      </c>
      <c r="AG89" s="1">
        <v>23</v>
      </c>
      <c r="AH89" s="1">
        <v>29.2</v>
      </c>
      <c r="AI89" s="1" t="s">
        <v>144</v>
      </c>
      <c r="AJ89" s="1">
        <f t="shared" si="27"/>
        <v>25</v>
      </c>
      <c r="AK89" s="1">
        <f t="shared" si="25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145</v>
      </c>
      <c r="B90" s="1" t="s">
        <v>37</v>
      </c>
      <c r="C90" s="1">
        <v>35.481000000000002</v>
      </c>
      <c r="D90" s="1"/>
      <c r="E90" s="1">
        <v>2.8210000000000002</v>
      </c>
      <c r="F90" s="1">
        <v>25.25</v>
      </c>
      <c r="G90" s="7">
        <v>1</v>
      </c>
      <c r="H90" s="1">
        <v>45</v>
      </c>
      <c r="I90" s="1" t="s">
        <v>38</v>
      </c>
      <c r="J90" s="1"/>
      <c r="K90" s="1">
        <v>2.6</v>
      </c>
      <c r="L90" s="1">
        <f t="shared" si="20"/>
        <v>0.22100000000000009</v>
      </c>
      <c r="M90" s="1">
        <f t="shared" si="21"/>
        <v>2.8210000000000002</v>
      </c>
      <c r="N90" s="1"/>
      <c r="O90" s="1"/>
      <c r="P90" s="1">
        <v>0</v>
      </c>
      <c r="Q90" s="1">
        <f t="shared" si="22"/>
        <v>0.56420000000000003</v>
      </c>
      <c r="R90" s="5"/>
      <c r="S90" s="5">
        <f t="shared" si="26"/>
        <v>0</v>
      </c>
      <c r="T90" s="5"/>
      <c r="U90" s="5"/>
      <c r="V90" s="1"/>
      <c r="W90" s="1">
        <f t="shared" si="23"/>
        <v>44.753633463310877</v>
      </c>
      <c r="X90" s="1">
        <f t="shared" si="24"/>
        <v>44.753633463310877</v>
      </c>
      <c r="Y90" s="1">
        <v>0.28100000000000003</v>
      </c>
      <c r="Z90" s="1">
        <v>-0.34</v>
      </c>
      <c r="AA90" s="1">
        <v>0.26479999999999998</v>
      </c>
      <c r="AB90" s="1">
        <v>1.1612</v>
      </c>
      <c r="AC90" s="1">
        <v>2.1663999999999999</v>
      </c>
      <c r="AD90" s="1">
        <v>2.7147999999999999</v>
      </c>
      <c r="AE90" s="1">
        <v>1.9346000000000001</v>
      </c>
      <c r="AF90" s="1">
        <v>1.9278</v>
      </c>
      <c r="AG90" s="1">
        <v>1.373</v>
      </c>
      <c r="AH90" s="1">
        <v>1.7052</v>
      </c>
      <c r="AI90" s="24" t="s">
        <v>157</v>
      </c>
      <c r="AJ90" s="1">
        <f t="shared" si="27"/>
        <v>0</v>
      </c>
      <c r="AK90" s="1">
        <f t="shared" si="25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146</v>
      </c>
      <c r="B91" s="1" t="s">
        <v>37</v>
      </c>
      <c r="C91" s="1">
        <v>27.148</v>
      </c>
      <c r="D91" s="1">
        <v>193.70400000000001</v>
      </c>
      <c r="E91" s="1">
        <v>47.661999999999999</v>
      </c>
      <c r="F91" s="1">
        <v>95.475999999999999</v>
      </c>
      <c r="G91" s="7">
        <v>1</v>
      </c>
      <c r="H91" s="1">
        <v>50</v>
      </c>
      <c r="I91" s="1" t="s">
        <v>38</v>
      </c>
      <c r="J91" s="1"/>
      <c r="K91" s="1">
        <v>48.5</v>
      </c>
      <c r="L91" s="1">
        <f t="shared" si="20"/>
        <v>-0.83800000000000097</v>
      </c>
      <c r="M91" s="1">
        <f t="shared" si="21"/>
        <v>47.661999999999999</v>
      </c>
      <c r="N91" s="1"/>
      <c r="O91" s="1"/>
      <c r="P91" s="1">
        <v>0</v>
      </c>
      <c r="Q91" s="1">
        <f t="shared" si="22"/>
        <v>9.5323999999999991</v>
      </c>
      <c r="R91" s="5">
        <f t="shared" si="30"/>
        <v>9.3803999999999945</v>
      </c>
      <c r="S91" s="5">
        <f t="shared" si="26"/>
        <v>9.3803999999999945</v>
      </c>
      <c r="T91" s="5"/>
      <c r="U91" s="5"/>
      <c r="V91" s="1"/>
      <c r="W91" s="1">
        <f t="shared" si="23"/>
        <v>11</v>
      </c>
      <c r="X91" s="1">
        <f t="shared" si="24"/>
        <v>10.015945617053418</v>
      </c>
      <c r="Y91" s="1">
        <v>9.4441999999999986</v>
      </c>
      <c r="Z91" s="1">
        <v>12.331</v>
      </c>
      <c r="AA91" s="1">
        <v>12.429399999999999</v>
      </c>
      <c r="AB91" s="1">
        <v>7.0837999999999992</v>
      </c>
      <c r="AC91" s="1">
        <v>9</v>
      </c>
      <c r="AD91" s="1">
        <v>8.4342000000000006</v>
      </c>
      <c r="AE91" s="1">
        <v>6.7918000000000003</v>
      </c>
      <c r="AF91" s="1">
        <v>4.9092000000000002</v>
      </c>
      <c r="AG91" s="1">
        <v>6.2835999999999999</v>
      </c>
      <c r="AH91" s="1">
        <v>6.7263999999999999</v>
      </c>
      <c r="AI91" s="1" t="s">
        <v>147</v>
      </c>
      <c r="AJ91" s="1">
        <f t="shared" si="27"/>
        <v>9</v>
      </c>
      <c r="AK91" s="1">
        <f t="shared" si="25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148</v>
      </c>
      <c r="B92" s="1" t="s">
        <v>44</v>
      </c>
      <c r="C92" s="1">
        <v>13</v>
      </c>
      <c r="D92" s="1">
        <v>24</v>
      </c>
      <c r="E92" s="1">
        <v>9</v>
      </c>
      <c r="F92" s="1">
        <v>24</v>
      </c>
      <c r="G92" s="7">
        <v>0.33</v>
      </c>
      <c r="H92" s="1">
        <v>40</v>
      </c>
      <c r="I92" s="1" t="s">
        <v>38</v>
      </c>
      <c r="J92" s="1"/>
      <c r="K92" s="1">
        <v>9</v>
      </c>
      <c r="L92" s="1">
        <f t="shared" si="20"/>
        <v>0</v>
      </c>
      <c r="M92" s="1">
        <f t="shared" si="21"/>
        <v>9</v>
      </c>
      <c r="N92" s="1"/>
      <c r="O92" s="1"/>
      <c r="P92" s="1">
        <v>0</v>
      </c>
      <c r="Q92" s="1">
        <f t="shared" si="22"/>
        <v>1.8</v>
      </c>
      <c r="R92" s="5"/>
      <c r="S92" s="5">
        <f t="shared" si="26"/>
        <v>0</v>
      </c>
      <c r="T92" s="5"/>
      <c r="U92" s="5"/>
      <c r="V92" s="1"/>
      <c r="W92" s="1">
        <f t="shared" si="23"/>
        <v>13.333333333333332</v>
      </c>
      <c r="X92" s="1">
        <f t="shared" si="24"/>
        <v>13.333333333333332</v>
      </c>
      <c r="Y92" s="1">
        <v>1.6</v>
      </c>
      <c r="Z92" s="1">
        <v>2</v>
      </c>
      <c r="AA92" s="1">
        <v>1.8</v>
      </c>
      <c r="AB92" s="1">
        <v>0.2</v>
      </c>
      <c r="AC92" s="1">
        <v>-0.4</v>
      </c>
      <c r="AD92" s="1">
        <v>1.4</v>
      </c>
      <c r="AE92" s="1">
        <v>1.2</v>
      </c>
      <c r="AF92" s="1">
        <v>1.2</v>
      </c>
      <c r="AG92" s="1">
        <v>1</v>
      </c>
      <c r="AH92" s="1">
        <v>1.2</v>
      </c>
      <c r="AI92" s="1"/>
      <c r="AJ92" s="1">
        <f t="shared" si="27"/>
        <v>0</v>
      </c>
      <c r="AK92" s="1">
        <f t="shared" si="25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149</v>
      </c>
      <c r="B93" s="1" t="s">
        <v>44</v>
      </c>
      <c r="C93" s="1">
        <v>21</v>
      </c>
      <c r="D93" s="1"/>
      <c r="E93" s="1">
        <v>8</v>
      </c>
      <c r="F93" s="1">
        <v>10</v>
      </c>
      <c r="G93" s="7">
        <v>0.3</v>
      </c>
      <c r="H93" s="1">
        <v>40</v>
      </c>
      <c r="I93" s="1" t="s">
        <v>38</v>
      </c>
      <c r="J93" s="1"/>
      <c r="K93" s="1">
        <v>9</v>
      </c>
      <c r="L93" s="1">
        <f t="shared" si="20"/>
        <v>-1</v>
      </c>
      <c r="M93" s="1">
        <f t="shared" si="21"/>
        <v>8</v>
      </c>
      <c r="N93" s="1"/>
      <c r="O93" s="1"/>
      <c r="P93" s="1">
        <v>6</v>
      </c>
      <c r="Q93" s="1">
        <f t="shared" si="22"/>
        <v>1.6</v>
      </c>
      <c r="R93" s="5"/>
      <c r="S93" s="5">
        <f t="shared" si="26"/>
        <v>0</v>
      </c>
      <c r="T93" s="5"/>
      <c r="U93" s="5"/>
      <c r="V93" s="1"/>
      <c r="W93" s="1">
        <f t="shared" si="23"/>
        <v>10</v>
      </c>
      <c r="X93" s="1">
        <f t="shared" si="24"/>
        <v>10</v>
      </c>
      <c r="Y93" s="1">
        <v>1.8</v>
      </c>
      <c r="Z93" s="1">
        <v>1.2</v>
      </c>
      <c r="AA93" s="1">
        <v>1</v>
      </c>
      <c r="AB93" s="1">
        <v>0.4</v>
      </c>
      <c r="AC93" s="1">
        <v>0.4</v>
      </c>
      <c r="AD93" s="1">
        <v>0.4</v>
      </c>
      <c r="AE93" s="1">
        <v>0.6</v>
      </c>
      <c r="AF93" s="1">
        <v>1.6</v>
      </c>
      <c r="AG93" s="1">
        <v>1.8</v>
      </c>
      <c r="AH93" s="1">
        <v>2</v>
      </c>
      <c r="AI93" s="23" t="s">
        <v>102</v>
      </c>
      <c r="AJ93" s="1">
        <f t="shared" si="27"/>
        <v>0</v>
      </c>
      <c r="AK93" s="1">
        <f t="shared" si="25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150</v>
      </c>
      <c r="B94" s="1" t="s">
        <v>44</v>
      </c>
      <c r="C94" s="1">
        <v>8</v>
      </c>
      <c r="D94" s="1"/>
      <c r="E94" s="1">
        <v>5</v>
      </c>
      <c r="F94" s="1">
        <v>3</v>
      </c>
      <c r="G94" s="7">
        <v>0.12</v>
      </c>
      <c r="H94" s="1">
        <v>45</v>
      </c>
      <c r="I94" s="1" t="s">
        <v>38</v>
      </c>
      <c r="J94" s="1"/>
      <c r="K94" s="1">
        <v>5</v>
      </c>
      <c r="L94" s="1">
        <f t="shared" si="20"/>
        <v>0</v>
      </c>
      <c r="M94" s="1">
        <f t="shared" si="21"/>
        <v>5</v>
      </c>
      <c r="N94" s="1"/>
      <c r="O94" s="1"/>
      <c r="P94" s="1">
        <v>6</v>
      </c>
      <c r="Q94" s="1">
        <f t="shared" si="22"/>
        <v>1</v>
      </c>
      <c r="R94" s="5">
        <v>6</v>
      </c>
      <c r="S94" s="5">
        <f t="shared" si="26"/>
        <v>6</v>
      </c>
      <c r="T94" s="5"/>
      <c r="U94" s="5"/>
      <c r="V94" s="1"/>
      <c r="W94" s="1">
        <f t="shared" si="23"/>
        <v>15</v>
      </c>
      <c r="X94" s="1">
        <f t="shared" si="24"/>
        <v>9</v>
      </c>
      <c r="Y94" s="1">
        <v>1</v>
      </c>
      <c r="Z94" s="1">
        <v>0</v>
      </c>
      <c r="AA94" s="1">
        <v>0</v>
      </c>
      <c r="AB94" s="1">
        <v>1.8</v>
      </c>
      <c r="AC94" s="1">
        <v>1.8</v>
      </c>
      <c r="AD94" s="1">
        <v>0</v>
      </c>
      <c r="AE94" s="1">
        <v>0</v>
      </c>
      <c r="AF94" s="1">
        <v>-1.2</v>
      </c>
      <c r="AG94" s="1">
        <v>-1.2</v>
      </c>
      <c r="AH94" s="1">
        <v>0.4</v>
      </c>
      <c r="AI94" s="1" t="s">
        <v>151</v>
      </c>
      <c r="AJ94" s="1">
        <f t="shared" si="27"/>
        <v>1</v>
      </c>
      <c r="AK94" s="1">
        <f t="shared" si="25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152</v>
      </c>
      <c r="B95" s="1" t="s">
        <v>37</v>
      </c>
      <c r="C95" s="1">
        <v>30.956</v>
      </c>
      <c r="D95" s="1"/>
      <c r="E95" s="1">
        <v>0.755</v>
      </c>
      <c r="F95" s="1">
        <v>30.201000000000001</v>
      </c>
      <c r="G95" s="7">
        <v>1</v>
      </c>
      <c r="H95" s="1">
        <v>180</v>
      </c>
      <c r="I95" s="1" t="s">
        <v>38</v>
      </c>
      <c r="J95" s="1"/>
      <c r="K95" s="1">
        <v>0.7</v>
      </c>
      <c r="L95" s="1">
        <f t="shared" si="20"/>
        <v>5.5000000000000049E-2</v>
      </c>
      <c r="M95" s="1">
        <f t="shared" si="21"/>
        <v>0.755</v>
      </c>
      <c r="N95" s="1"/>
      <c r="O95" s="1"/>
      <c r="P95" s="1">
        <v>0</v>
      </c>
      <c r="Q95" s="1">
        <f t="shared" si="22"/>
        <v>0.151</v>
      </c>
      <c r="R95" s="5"/>
      <c r="S95" s="5">
        <f t="shared" si="26"/>
        <v>0</v>
      </c>
      <c r="T95" s="5"/>
      <c r="U95" s="5"/>
      <c r="V95" s="1"/>
      <c r="W95" s="1">
        <f t="shared" si="23"/>
        <v>200.00662251655629</v>
      </c>
      <c r="X95" s="1">
        <f t="shared" si="24"/>
        <v>200.00662251655629</v>
      </c>
      <c r="Y95" s="1">
        <v>0.151</v>
      </c>
      <c r="Z95" s="1">
        <v>7.3800000000000004E-2</v>
      </c>
      <c r="AA95" s="1">
        <v>7.3800000000000004E-2</v>
      </c>
      <c r="AB95" s="1">
        <v>7.4999999999999997E-2</v>
      </c>
      <c r="AC95" s="1">
        <v>7.4999999999999997E-2</v>
      </c>
      <c r="AD95" s="1">
        <v>0.15040000000000001</v>
      </c>
      <c r="AE95" s="1">
        <v>0.15040000000000001</v>
      </c>
      <c r="AF95" s="1">
        <v>0.30159999999999998</v>
      </c>
      <c r="AG95" s="1">
        <v>0.30159999999999998</v>
      </c>
      <c r="AH95" s="1">
        <v>0.29580000000000001</v>
      </c>
      <c r="AI95" s="26" t="s">
        <v>53</v>
      </c>
      <c r="AJ95" s="1">
        <f t="shared" si="27"/>
        <v>0</v>
      </c>
      <c r="AK95" s="1">
        <f t="shared" si="25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5" xr:uid="{EFD064DD-BEA3-4997-96C1-4DCADFE9C3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2025-06-26T13:04:55Z</dcterms:created>
  <dcterms:modified xsi:type="dcterms:W3CDTF">2025-06-29T06:59:53Z</dcterms:modified>
</cp:coreProperties>
</file>