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7,25 ПОКОМ КИ филиалы\"/>
    </mc:Choice>
  </mc:AlternateContent>
  <xr:revisionPtr revIDLastSave="0" documentId="13_ncr:1_{93DAC453-3165-4450-8B7C-0699009E5D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Sheet!$A$3:$AM$93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6" i="1"/>
  <c r="Q7" i="1"/>
  <c r="Q5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6" i="1"/>
  <c r="W7" i="1"/>
  <c r="AO7" i="1" s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6" i="1"/>
  <c r="V5" i="1"/>
  <c r="U5" i="1"/>
  <c r="AN5" i="1" l="1"/>
  <c r="W5" i="1"/>
  <c r="AO5" i="1"/>
  <c r="T62" i="1"/>
  <c r="T11" i="1"/>
  <c r="T12" i="1"/>
  <c r="T14" i="1"/>
  <c r="T20" i="1"/>
  <c r="T25" i="1"/>
  <c r="T26" i="1"/>
  <c r="T28" i="1"/>
  <c r="T29" i="1"/>
  <c r="T30" i="1"/>
  <c r="T31" i="1"/>
  <c r="T32" i="1"/>
  <c r="T34" i="1"/>
  <c r="T37" i="1"/>
  <c r="T40" i="1"/>
  <c r="T44" i="1"/>
  <c r="T45" i="1"/>
  <c r="T47" i="1"/>
  <c r="T49" i="1"/>
  <c r="T50" i="1"/>
  <c r="T52" i="1"/>
  <c r="T61" i="1"/>
  <c r="T63" i="1"/>
  <c r="T64" i="1"/>
  <c r="T65" i="1"/>
  <c r="T66" i="1"/>
  <c r="T67" i="1"/>
  <c r="T69" i="1"/>
  <c r="T70" i="1"/>
  <c r="T71" i="1"/>
  <c r="T72" i="1"/>
  <c r="T75" i="1"/>
  <c r="T77" i="1"/>
  <c r="T78" i="1"/>
  <c r="T79" i="1"/>
  <c r="T80" i="1"/>
  <c r="T81" i="1"/>
  <c r="T82" i="1"/>
  <c r="T84" i="1"/>
  <c r="T88" i="1"/>
  <c r="T89" i="1"/>
  <c r="T90" i="1"/>
  <c r="T91" i="1"/>
  <c r="T92" i="1"/>
  <c r="T93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6" i="1"/>
  <c r="M93" i="1"/>
  <c r="R93" i="1" s="1"/>
  <c r="M92" i="1"/>
  <c r="R92" i="1" s="1"/>
  <c r="M91" i="1"/>
  <c r="R91" i="1" s="1"/>
  <c r="M90" i="1"/>
  <c r="R90" i="1" s="1"/>
  <c r="M89" i="1"/>
  <c r="R89" i="1" s="1"/>
  <c r="Z89" i="1" s="1"/>
  <c r="M88" i="1"/>
  <c r="R88" i="1" s="1"/>
  <c r="Z88" i="1" s="1"/>
  <c r="M87" i="1"/>
  <c r="R87" i="1" s="1"/>
  <c r="M86" i="1"/>
  <c r="R86" i="1" s="1"/>
  <c r="S86" i="1" s="1"/>
  <c r="T86" i="1" s="1"/>
  <c r="M85" i="1"/>
  <c r="R85" i="1" s="1"/>
  <c r="S85" i="1" s="1"/>
  <c r="T85" i="1" s="1"/>
  <c r="M84" i="1"/>
  <c r="R84" i="1" s="1"/>
  <c r="Z84" i="1" s="1"/>
  <c r="M83" i="1"/>
  <c r="R83" i="1" s="1"/>
  <c r="M82" i="1"/>
  <c r="R82" i="1" s="1"/>
  <c r="Z82" i="1" s="1"/>
  <c r="M81" i="1"/>
  <c r="R81" i="1" s="1"/>
  <c r="Z81" i="1" s="1"/>
  <c r="M80" i="1"/>
  <c r="R80" i="1" s="1"/>
  <c r="Z80" i="1" s="1"/>
  <c r="M79" i="1"/>
  <c r="R79" i="1" s="1"/>
  <c r="Z79" i="1" s="1"/>
  <c r="M78" i="1"/>
  <c r="R78" i="1" s="1"/>
  <c r="Z78" i="1" s="1"/>
  <c r="M77" i="1"/>
  <c r="R77" i="1" s="1"/>
  <c r="Z77" i="1" s="1"/>
  <c r="M76" i="1"/>
  <c r="R76" i="1" s="1"/>
  <c r="S76" i="1" s="1"/>
  <c r="T76" i="1" s="1"/>
  <c r="M75" i="1"/>
  <c r="R75" i="1" s="1"/>
  <c r="Z75" i="1" s="1"/>
  <c r="M74" i="1"/>
  <c r="R74" i="1" s="1"/>
  <c r="S74" i="1" s="1"/>
  <c r="T74" i="1" s="1"/>
  <c r="M73" i="1"/>
  <c r="R73" i="1" s="1"/>
  <c r="S73" i="1" s="1"/>
  <c r="T73" i="1" s="1"/>
  <c r="M72" i="1"/>
  <c r="R72" i="1" s="1"/>
  <c r="Z72" i="1" s="1"/>
  <c r="M71" i="1"/>
  <c r="R71" i="1" s="1"/>
  <c r="Z71" i="1" s="1"/>
  <c r="M70" i="1"/>
  <c r="R70" i="1" s="1"/>
  <c r="Z70" i="1" s="1"/>
  <c r="M69" i="1"/>
  <c r="R69" i="1" s="1"/>
  <c r="Z69" i="1" s="1"/>
  <c r="M68" i="1"/>
  <c r="R68" i="1" s="1"/>
  <c r="S68" i="1" s="1"/>
  <c r="T68" i="1" s="1"/>
  <c r="M67" i="1"/>
  <c r="R67" i="1" s="1"/>
  <c r="Z67" i="1" s="1"/>
  <c r="M66" i="1"/>
  <c r="R66" i="1" s="1"/>
  <c r="Z66" i="1" s="1"/>
  <c r="M65" i="1"/>
  <c r="R65" i="1" s="1"/>
  <c r="Z65" i="1" s="1"/>
  <c r="M64" i="1"/>
  <c r="R64" i="1" s="1"/>
  <c r="Z64" i="1" s="1"/>
  <c r="M63" i="1"/>
  <c r="R63" i="1" s="1"/>
  <c r="Z63" i="1" s="1"/>
  <c r="M62" i="1"/>
  <c r="R62" i="1" s="1"/>
  <c r="S62" i="1" s="1"/>
  <c r="M61" i="1"/>
  <c r="R61" i="1" s="1"/>
  <c r="Z61" i="1" s="1"/>
  <c r="M60" i="1"/>
  <c r="R60" i="1" s="1"/>
  <c r="S60" i="1" s="1"/>
  <c r="T60" i="1" s="1"/>
  <c r="M59" i="1"/>
  <c r="R59" i="1" s="1"/>
  <c r="S59" i="1" s="1"/>
  <c r="T59" i="1" s="1"/>
  <c r="M58" i="1"/>
  <c r="R58" i="1" s="1"/>
  <c r="S58" i="1" s="1"/>
  <c r="T58" i="1" s="1"/>
  <c r="M57" i="1"/>
  <c r="R57" i="1" s="1"/>
  <c r="M56" i="1"/>
  <c r="R56" i="1" s="1"/>
  <c r="S56" i="1" s="1"/>
  <c r="T56" i="1" s="1"/>
  <c r="M55" i="1"/>
  <c r="R55" i="1" s="1"/>
  <c r="M54" i="1"/>
  <c r="R54" i="1" s="1"/>
  <c r="S54" i="1" s="1"/>
  <c r="T54" i="1" s="1"/>
  <c r="M53" i="1"/>
  <c r="R53" i="1" s="1"/>
  <c r="S53" i="1" s="1"/>
  <c r="T53" i="1" s="1"/>
  <c r="M52" i="1"/>
  <c r="R52" i="1" s="1"/>
  <c r="Z52" i="1" s="1"/>
  <c r="M51" i="1"/>
  <c r="R51" i="1" s="1"/>
  <c r="M50" i="1"/>
  <c r="R50" i="1" s="1"/>
  <c r="Z50" i="1" s="1"/>
  <c r="M49" i="1"/>
  <c r="R49" i="1" s="1"/>
  <c r="Z49" i="1" s="1"/>
  <c r="M48" i="1"/>
  <c r="R48" i="1" s="1"/>
  <c r="M47" i="1"/>
  <c r="R47" i="1" s="1"/>
  <c r="Z47" i="1" s="1"/>
  <c r="M46" i="1"/>
  <c r="R46" i="1" s="1"/>
  <c r="S46" i="1" s="1"/>
  <c r="T46" i="1" s="1"/>
  <c r="M45" i="1"/>
  <c r="R45" i="1" s="1"/>
  <c r="Z45" i="1" s="1"/>
  <c r="M44" i="1"/>
  <c r="R44" i="1" s="1"/>
  <c r="Z44" i="1" s="1"/>
  <c r="M43" i="1"/>
  <c r="R43" i="1" s="1"/>
  <c r="M42" i="1"/>
  <c r="R42" i="1" s="1"/>
  <c r="S42" i="1" s="1"/>
  <c r="T42" i="1" s="1"/>
  <c r="M41" i="1"/>
  <c r="R41" i="1" s="1"/>
  <c r="M40" i="1"/>
  <c r="R40" i="1" s="1"/>
  <c r="Z40" i="1" s="1"/>
  <c r="M39" i="1"/>
  <c r="R39" i="1" s="1"/>
  <c r="M38" i="1"/>
  <c r="R38" i="1" s="1"/>
  <c r="S38" i="1" s="1"/>
  <c r="T38" i="1" s="1"/>
  <c r="M37" i="1"/>
  <c r="R37" i="1" s="1"/>
  <c r="Z37" i="1" s="1"/>
  <c r="M36" i="1"/>
  <c r="R36" i="1" s="1"/>
  <c r="M35" i="1"/>
  <c r="R35" i="1" s="1"/>
  <c r="S35" i="1" s="1"/>
  <c r="T35" i="1" s="1"/>
  <c r="M34" i="1"/>
  <c r="R34" i="1" s="1"/>
  <c r="Z34" i="1" s="1"/>
  <c r="M33" i="1"/>
  <c r="R33" i="1" s="1"/>
  <c r="S33" i="1" s="1"/>
  <c r="T33" i="1" s="1"/>
  <c r="M32" i="1"/>
  <c r="R32" i="1" s="1"/>
  <c r="Z32" i="1" s="1"/>
  <c r="M31" i="1"/>
  <c r="R31" i="1" s="1"/>
  <c r="Z31" i="1" s="1"/>
  <c r="M30" i="1"/>
  <c r="R30" i="1" s="1"/>
  <c r="Z30" i="1" s="1"/>
  <c r="M29" i="1"/>
  <c r="R29" i="1" s="1"/>
  <c r="Z29" i="1" s="1"/>
  <c r="M28" i="1"/>
  <c r="R28" i="1" s="1"/>
  <c r="Z28" i="1" s="1"/>
  <c r="M27" i="1"/>
  <c r="R27" i="1" s="1"/>
  <c r="S27" i="1" s="1"/>
  <c r="T27" i="1" s="1"/>
  <c r="M26" i="1"/>
  <c r="R26" i="1" s="1"/>
  <c r="Z26" i="1" s="1"/>
  <c r="M25" i="1"/>
  <c r="R25" i="1" s="1"/>
  <c r="Z25" i="1" s="1"/>
  <c r="M24" i="1"/>
  <c r="R24" i="1" s="1"/>
  <c r="S24" i="1" s="1"/>
  <c r="T24" i="1" s="1"/>
  <c r="M23" i="1"/>
  <c r="R23" i="1" s="1"/>
  <c r="S23" i="1" s="1"/>
  <c r="T23" i="1" s="1"/>
  <c r="M22" i="1"/>
  <c r="R22" i="1" s="1"/>
  <c r="S22" i="1" s="1"/>
  <c r="T22" i="1" s="1"/>
  <c r="M21" i="1"/>
  <c r="R21" i="1" s="1"/>
  <c r="S21" i="1" s="1"/>
  <c r="T21" i="1" s="1"/>
  <c r="M20" i="1"/>
  <c r="R20" i="1" s="1"/>
  <c r="Z20" i="1" s="1"/>
  <c r="M19" i="1"/>
  <c r="R19" i="1" s="1"/>
  <c r="S19" i="1" s="1"/>
  <c r="T19" i="1" s="1"/>
  <c r="M18" i="1"/>
  <c r="R18" i="1" s="1"/>
  <c r="M17" i="1"/>
  <c r="R17" i="1" s="1"/>
  <c r="S17" i="1" s="1"/>
  <c r="T17" i="1" s="1"/>
  <c r="M16" i="1"/>
  <c r="R16" i="1" s="1"/>
  <c r="S16" i="1" s="1"/>
  <c r="T16" i="1" s="1"/>
  <c r="M15" i="1"/>
  <c r="R15" i="1" s="1"/>
  <c r="M14" i="1"/>
  <c r="R14" i="1" s="1"/>
  <c r="Z14" i="1" s="1"/>
  <c r="M13" i="1"/>
  <c r="R13" i="1" s="1"/>
  <c r="M12" i="1"/>
  <c r="R12" i="1" s="1"/>
  <c r="Z12" i="1" s="1"/>
  <c r="M11" i="1"/>
  <c r="R11" i="1" s="1"/>
  <c r="Z11" i="1" s="1"/>
  <c r="M10" i="1"/>
  <c r="R10" i="1" s="1"/>
  <c r="S10" i="1" s="1"/>
  <c r="T10" i="1" s="1"/>
  <c r="M9" i="1"/>
  <c r="R9" i="1" s="1"/>
  <c r="M8" i="1"/>
  <c r="R8" i="1" s="1"/>
  <c r="M7" i="1"/>
  <c r="R7" i="1" s="1"/>
  <c r="Z17" i="1" l="1"/>
  <c r="Z19" i="1"/>
  <c r="Z21" i="1"/>
  <c r="Z23" i="1"/>
  <c r="Z27" i="1"/>
  <c r="Z33" i="1"/>
  <c r="Z35" i="1"/>
  <c r="Z53" i="1"/>
  <c r="Z59" i="1"/>
  <c r="Z73" i="1"/>
  <c r="Z85" i="1"/>
  <c r="AA91" i="1"/>
  <c r="Z91" i="1"/>
  <c r="AA93" i="1"/>
  <c r="Z93" i="1"/>
  <c r="Z10" i="1"/>
  <c r="Z16" i="1"/>
  <c r="Z22" i="1"/>
  <c r="Z24" i="1"/>
  <c r="Z38" i="1"/>
  <c r="Z42" i="1"/>
  <c r="Z46" i="1"/>
  <c r="Z54" i="1"/>
  <c r="Z56" i="1"/>
  <c r="Z58" i="1"/>
  <c r="Z60" i="1"/>
  <c r="Z62" i="1"/>
  <c r="Z68" i="1"/>
  <c r="Z74" i="1"/>
  <c r="Z76" i="1"/>
  <c r="Z86" i="1"/>
  <c r="AA90" i="1"/>
  <c r="Z90" i="1"/>
  <c r="AA92" i="1"/>
  <c r="Z92" i="1"/>
  <c r="S8" i="1"/>
  <c r="T8" i="1" s="1"/>
  <c r="S18" i="1"/>
  <c r="T18" i="1" s="1"/>
  <c r="S7" i="1"/>
  <c r="T7" i="1" s="1"/>
  <c r="S9" i="1"/>
  <c r="T9" i="1" s="1"/>
  <c r="S13" i="1"/>
  <c r="T13" i="1" s="1"/>
  <c r="S15" i="1"/>
  <c r="T15" i="1" s="1"/>
  <c r="S36" i="1"/>
  <c r="T36" i="1" s="1"/>
  <c r="S39" i="1"/>
  <c r="T39" i="1" s="1"/>
  <c r="S41" i="1"/>
  <c r="T41" i="1" s="1"/>
  <c r="S43" i="1"/>
  <c r="T43" i="1" s="1"/>
  <c r="S48" i="1"/>
  <c r="T48" i="1" s="1"/>
  <c r="S51" i="1"/>
  <c r="T51" i="1" s="1"/>
  <c r="S55" i="1"/>
  <c r="T55" i="1" s="1"/>
  <c r="S57" i="1"/>
  <c r="T57" i="1" s="1"/>
  <c r="S83" i="1"/>
  <c r="T83" i="1" s="1"/>
  <c r="S87" i="1"/>
  <c r="T87" i="1" s="1"/>
  <c r="AA88" i="1"/>
  <c r="AA86" i="1"/>
  <c r="AA85" i="1"/>
  <c r="AA83" i="1"/>
  <c r="AA81" i="1"/>
  <c r="AA79" i="1"/>
  <c r="AA77" i="1"/>
  <c r="AA75" i="1"/>
  <c r="AA73" i="1"/>
  <c r="AA71" i="1"/>
  <c r="AA69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A89" i="1"/>
  <c r="AA87" i="1"/>
  <c r="AA84" i="1"/>
  <c r="AA82" i="1"/>
  <c r="AA80" i="1"/>
  <c r="AA78" i="1"/>
  <c r="AA76" i="1"/>
  <c r="AA74" i="1"/>
  <c r="AA72" i="1"/>
  <c r="AA70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O5" i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K5" i="1"/>
  <c r="AJ5" i="1"/>
  <c r="AI5" i="1"/>
  <c r="AH5" i="1"/>
  <c r="AG5" i="1"/>
  <c r="AF5" i="1"/>
  <c r="AE5" i="1"/>
  <c r="AD5" i="1"/>
  <c r="AC5" i="1"/>
  <c r="AB5" i="1"/>
  <c r="X5" i="1"/>
  <c r="P5" i="1"/>
  <c r="N5" i="1"/>
  <c r="K5" i="1"/>
  <c r="F5" i="1"/>
  <c r="E5" i="1"/>
  <c r="Z87" i="1" l="1"/>
  <c r="Z57" i="1"/>
  <c r="Z51" i="1"/>
  <c r="Z43" i="1"/>
  <c r="Z39" i="1"/>
  <c r="Z15" i="1"/>
  <c r="Z9" i="1"/>
  <c r="Z18" i="1"/>
  <c r="Z83" i="1"/>
  <c r="Z55" i="1"/>
  <c r="Z48" i="1"/>
  <c r="Z41" i="1"/>
  <c r="Z36" i="1"/>
  <c r="Z13" i="1"/>
  <c r="Z7" i="1"/>
  <c r="Z8" i="1"/>
  <c r="L5" i="1"/>
  <c r="M5" i="1"/>
  <c r="R6" i="1"/>
  <c r="S6" i="1" s="1"/>
  <c r="T6" i="1" s="1"/>
  <c r="AM5" i="1" l="1"/>
  <c r="Z6" i="1"/>
  <c r="T5" i="1"/>
  <c r="S5" i="1"/>
  <c r="R5" i="1"/>
  <c r="AA6" i="1"/>
</calcChain>
</file>

<file path=xl/sharedStrings.xml><?xml version="1.0" encoding="utf-8"?>
<sst xmlns="http://schemas.openxmlformats.org/spreadsheetml/2006/main" count="390" uniqueCount="163">
  <si>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</si>
  <si>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</si>
  <si>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</si>
  <si>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</si>
  <si>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</si>
  <si>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</si>
  <si>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</si>
  <si>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</si>
  <si>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</si>
  <si>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</si>
  <si>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</si>
  <si>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</si>
  <si>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</si>
  <si>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</si>
  <si>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</si>
  <si>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</si>
  <si>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</si>
  <si>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</si>
  <si>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</si>
  <si>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</si>
  <si>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</si>
  <si>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</si>
  <si>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</si>
  <si>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</si>
  <si>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</si>
  <si>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</si>
  <si>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</si>
  <si>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</si>
  <si>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</si>
  <si>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</si>
  <si>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</si>
  <si>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</si>
  <si>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</si>
  <si>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</si>
  <si>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</si>
  <si>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</si>
  <si>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</si>
  <si>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</si>
  <si>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</si>
  <si>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</si>
  <si>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</si>
  <si>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</si>
  <si>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</si>
  <si>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</si>
  <si>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</si>
  <si>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</si>
  <si>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</si>
  <si>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</si>
  <si>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</si>
  <si>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</si>
  <si>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</si>
  <si>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</si>
  <si>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</si>
  <si>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</si>
  <si>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</si>
  <si>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</si>
  <si>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</si>
  <si>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</si>
  <si>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</si>
  <si>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</si>
  <si>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</si>
  <si>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</si>
  <si>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</si>
  <si>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</si>
  <si>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</si>
  <si>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</si>
  <si>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</si>
  <si>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</si>
  <si>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</si>
  <si>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</si>
  <si>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</si>
  <si>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</si>
  <si>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</si>
  <si>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</si>
  <si>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</si>
  <si>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</si>
  <si>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</si>
  <si>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</si>
  <si>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</si>
  <si>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</si>
  <si>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</si>
  <si>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</si>
  <si>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</si>
  <si>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</si>
  <si>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</si>
  <si>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</si>
  <si>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</si>
  <si>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</si>
  <si>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</si>
  <si>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</si>
  <si>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</si>
  <si>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</si>
  <si>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</si>
  <si>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</si>
  <si>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</si>
  <si>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</si>
  <si>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</si>
  <si>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</si>
  <si>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</si>
  <si>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</si>
  <si>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>нужно увеличить продажи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</si>
  <si>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</si>
  <si>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</si>
  <si>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</si>
  <si>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</si>
  <si>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</si>
  <si>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</si>
  <si>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</si>
  <si>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</si>
  <si>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</si>
  <si>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</si>
  <si>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</si>
  <si>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</si>
  <si>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</si>
  <si>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</si>
  <si>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</si>
  <si>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</si>
  <si>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</si>
  <si>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</si>
  <si>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</si>
  <si>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</si>
  <si>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</si>
  <si>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</si>
  <si>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</si>
  <si>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</si>
  <si>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</si>
  <si>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</si>
  <si>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</si>
  <si>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</si>
  <si>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</si>
  <si>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</si>
  <si>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</si>
  <si>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</si>
  <si>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</si>
  <si>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</si>
  <si>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</si>
  <si>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</si>
  <si>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</si>
  <si>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</si>
  <si>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</si>
  <si>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</si>
  <si>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</si>
  <si>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</si>
  <si>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</si>
  <si>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</si>
  <si>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</si>
  <si>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</si>
  <si>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</si>
  <si>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</si>
  <si>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</si>
  <si>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</si>
  <si>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</si>
  <si>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</si>
  <si>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</si>
  <si>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(_01,07,)Бутырин(29,06)</t>
  </si>
  <si>
    <t>Акции нет в этом месце</t>
  </si>
  <si>
    <t>итого</t>
  </si>
  <si>
    <t>ТС Обжора / 02,07,25 филиал обнулил</t>
  </si>
  <si>
    <t>заказ</t>
  </si>
  <si>
    <t>05,07,(1)</t>
  </si>
  <si>
    <t>05,07,(2)</t>
  </si>
  <si>
    <t>05,07,(3)</t>
  </si>
  <si>
    <t>Бутырин(05,07)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</si>
</sst>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6,25/23,06,25%20&#1041;&#1091;&#1090;&#1099;&#1088;&#1080;&#1085;%20&#1089;%20&#1092;&#1080;&#1083;&#1080;&#1072;&#1083;&#1072;&#1084;&#1080;%20&#1085;&#1072;%2028,06,25/&#1041;&#1091;&#1090;&#1099;&#1088;&#1080;&#1085;%20&#1044;.&#1042;%2030.06.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30,06,25%20&#1041;&#1091;&#1090;&#1099;&#1088;&#1080;&#1085;%20&#1085;&#1072;%20&#1087;&#1086;&#1075;&#1088;&#1091;&#1079;&#1082;&#1091;%20&#1089;%20&#1092;&#1080;&#1083;&#1080;&#1072;&#1083;&#1072;&#1084;&#1080;%2005,07,25/&#1041;&#1091;&#1090;&#1099;&#1088;&#1080;&#1085;%20&#1044;.&#1042;%207.07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1242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78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89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91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84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55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169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53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40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71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71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112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112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42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76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99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2646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159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157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169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171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449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100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84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99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124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267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280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140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170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177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" sqref="V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4" width="7" customWidth="1"/>
    <col min="25" max="25" width="6.85546875" customWidth="1"/>
    <col min="26" max="27" width="5" customWidth="1"/>
    <col min="28" max="37" width="6" customWidth="1"/>
    <col min="38" max="38" width="9.5703125" customWidth="1"/>
    <col min="39" max="41" width="7" customWidth="1"/>
    <col min="42" max="54" width="8" customWidth="1"/>
  </cols>
  <sheetData>
    <row r="1" spans="1:54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156</v>
      </c>
      <c r="U3" s="3" t="s">
        <v>158</v>
      </c>
      <c r="V3" s="3" t="s">
        <v>158</v>
      </c>
      <c r="W3" s="3" t="s">
        <v>158</v>
      </c>
      <c r="X3" s="7" t="s">
        <v>17</v>
      </c>
      <c r="Y3" s="7" t="s">
        <v>18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22</v>
      </c>
      <c r="AM3" s="2" t="s">
        <v>23</v>
      </c>
      <c r="AN3" s="2" t="s">
        <v>23</v>
      </c>
      <c r="AO3" s="2" t="s">
        <v>23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154</v>
      </c>
      <c r="P4" s="1" t="s">
        <v>24</v>
      </c>
      <c r="Q4" s="1" t="s">
        <v>162</v>
      </c>
      <c r="R4" s="1" t="s">
        <v>25</v>
      </c>
      <c r="S4" s="1"/>
      <c r="T4" s="1"/>
      <c r="U4" s="1" t="s">
        <v>159</v>
      </c>
      <c r="V4" s="1" t="s">
        <v>160</v>
      </c>
      <c r="W4" s="1" t="s">
        <v>161</v>
      </c>
      <c r="X4" s="1"/>
      <c r="Y4" s="1"/>
      <c r="Z4" s="1"/>
      <c r="AA4" s="1"/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/>
      <c r="AM4" s="1" t="s">
        <v>159</v>
      </c>
      <c r="AN4" s="1" t="s">
        <v>160</v>
      </c>
      <c r="AO4" s="1" t="s">
        <v>161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SUM(E6:E498)</f>
        <v>41593.523000000001</v>
      </c>
      <c r="F5" s="4">
        <f>SUM(F6:F498)</f>
        <v>49360.352000000006</v>
      </c>
      <c r="G5" s="8"/>
      <c r="H5" s="1"/>
      <c r="I5" s="1"/>
      <c r="J5" s="1"/>
      <c r="K5" s="4">
        <f t="shared" ref="K5:X5" si="0">SUM(K6:K498)</f>
        <v>46316.771000000001</v>
      </c>
      <c r="L5" s="4">
        <f t="shared" si="0"/>
        <v>-4723.2480000000005</v>
      </c>
      <c r="M5" s="4">
        <f t="shared" si="0"/>
        <v>35282.271000000001</v>
      </c>
      <c r="N5" s="4">
        <f t="shared" si="0"/>
        <v>6311.2519999999995</v>
      </c>
      <c r="O5" s="4">
        <f t="shared" si="0"/>
        <v>1242</v>
      </c>
      <c r="P5" s="4">
        <f t="shared" si="0"/>
        <v>2540</v>
      </c>
      <c r="Q5" s="4">
        <f t="shared" si="0"/>
        <v>2646</v>
      </c>
      <c r="R5" s="4">
        <f t="shared" si="0"/>
        <v>7056.454200000001</v>
      </c>
      <c r="S5" s="4">
        <f t="shared" si="0"/>
        <v>24952.954399999999</v>
      </c>
      <c r="T5" s="4">
        <f t="shared" si="0"/>
        <v>28786.236099999995</v>
      </c>
      <c r="U5" s="4">
        <f t="shared" si="0"/>
        <v>4360</v>
      </c>
      <c r="V5" s="4">
        <f t="shared" ref="V5:W5" si="1">SUM(V6:V498)</f>
        <v>6410</v>
      </c>
      <c r="W5" s="4">
        <f t="shared" si="1"/>
        <v>18016.236099999995</v>
      </c>
      <c r="X5" s="4">
        <f t="shared" si="0"/>
        <v>0</v>
      </c>
      <c r="Y5" s="1"/>
      <c r="Z5" s="1"/>
      <c r="AA5" s="1"/>
      <c r="AB5" s="4">
        <f t="shared" ref="AB5:AK5" si="2">SUM(AB6:AB498)</f>
        <v>6391.4445999999998</v>
      </c>
      <c r="AC5" s="4">
        <f t="shared" si="2"/>
        <v>6490.0181999999995</v>
      </c>
      <c r="AD5" s="4">
        <f t="shared" si="2"/>
        <v>7222.3245999999999</v>
      </c>
      <c r="AE5" s="4">
        <f t="shared" si="2"/>
        <v>7483.4307999999965</v>
      </c>
      <c r="AF5" s="4">
        <f t="shared" si="2"/>
        <v>7819.3126000000011</v>
      </c>
      <c r="AG5" s="4">
        <f t="shared" si="2"/>
        <v>6913.5089999999982</v>
      </c>
      <c r="AH5" s="4">
        <f t="shared" si="2"/>
        <v>7042.0987999999988</v>
      </c>
      <c r="AI5" s="4">
        <f t="shared" si="2"/>
        <v>7430.0361999999996</v>
      </c>
      <c r="AJ5" s="4">
        <f t="shared" si="2"/>
        <v>7308.7210000000014</v>
      </c>
      <c r="AK5" s="4">
        <f t="shared" si="2"/>
        <v>7222.4843999999985</v>
      </c>
      <c r="AL5" s="1"/>
      <c r="AM5" s="4">
        <f>SUM(AM6:AM498)</f>
        <v>3760</v>
      </c>
      <c r="AN5" s="4">
        <f t="shared" ref="AN5:AO5" si="3">SUM(AN6:AN498)</f>
        <v>5600</v>
      </c>
      <c r="AO5" s="4">
        <f t="shared" si="3"/>
        <v>15040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5" t="s">
        <v>36</v>
      </c>
      <c r="B6" s="15" t="s">
        <v>37</v>
      </c>
      <c r="C6" s="15">
        <v>440.30700000000002</v>
      </c>
      <c r="D6" s="15">
        <v>1166.502</v>
      </c>
      <c r="E6" s="15">
        <v>507.42500000000001</v>
      </c>
      <c r="F6" s="15">
        <v>855.99199999999996</v>
      </c>
      <c r="G6" s="16">
        <v>1</v>
      </c>
      <c r="H6" s="15">
        <v>50</v>
      </c>
      <c r="I6" s="15" t="s">
        <v>38</v>
      </c>
      <c r="J6" s="15"/>
      <c r="K6" s="15">
        <v>485.6</v>
      </c>
      <c r="L6" s="15">
        <f t="shared" ref="L6:L37" si="4">E6-K6</f>
        <v>21.824999999999989</v>
      </c>
      <c r="M6" s="15">
        <f>E6-N6</f>
        <v>485.67900000000003</v>
      </c>
      <c r="N6" s="15">
        <v>21.745999999999999</v>
      </c>
      <c r="O6" s="15">
        <f>IFERROR(VLOOKUP(A6,[1]Sheet!$A:$D,4,0),0)</f>
        <v>0</v>
      </c>
      <c r="P6" s="15"/>
      <c r="Q6" s="1">
        <f>IFERROR(VLOOKUP(A6,[2]Sheet!$A:$D,4,0),0)</f>
        <v>0</v>
      </c>
      <c r="R6" s="15">
        <f>M6/5</f>
        <v>97.135800000000003</v>
      </c>
      <c r="S6" s="17">
        <f>12*R6-P6-F6</f>
        <v>309.63760000000002</v>
      </c>
      <c r="T6" s="24">
        <f>S6+1.5*R6</f>
        <v>455.34130000000005</v>
      </c>
      <c r="U6" s="24"/>
      <c r="V6" s="24">
        <v>300</v>
      </c>
      <c r="W6" s="5">
        <f>T6-U6-V6</f>
        <v>155.34130000000005</v>
      </c>
      <c r="X6" s="17"/>
      <c r="Y6" s="15"/>
      <c r="Z6" s="1">
        <f>(F6+P6+T6)/R6</f>
        <v>13.5</v>
      </c>
      <c r="AA6" s="15">
        <f>(F6+P6)/R6</f>
        <v>8.8123225422552753</v>
      </c>
      <c r="AB6" s="15">
        <v>90.923400000000001</v>
      </c>
      <c r="AC6" s="15">
        <v>90.044399999999996</v>
      </c>
      <c r="AD6" s="15">
        <v>82.030999999999992</v>
      </c>
      <c r="AE6" s="15">
        <v>85.727999999999994</v>
      </c>
      <c r="AF6" s="15">
        <v>112.331</v>
      </c>
      <c r="AG6" s="15">
        <v>100.0142</v>
      </c>
      <c r="AH6" s="15">
        <v>67.6494</v>
      </c>
      <c r="AI6" s="15">
        <v>61.232999999999997</v>
      </c>
      <c r="AJ6" s="15">
        <v>84.214399999999998</v>
      </c>
      <c r="AK6" s="15">
        <v>82.136400000000009</v>
      </c>
      <c r="AL6" s="15" t="s">
        <v>39</v>
      </c>
      <c r="AM6" s="1">
        <f>ROUND(G6*U6,0)</f>
        <v>0</v>
      </c>
      <c r="AN6" s="1">
        <f>ROUND(G6*V6,0)</f>
        <v>300</v>
      </c>
      <c r="AO6" s="1">
        <f>ROUND(G6*W6,0)</f>
        <v>155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40</v>
      </c>
      <c r="B7" s="1" t="s">
        <v>37</v>
      </c>
      <c r="C7" s="1">
        <v>314.47699999999998</v>
      </c>
      <c r="D7" s="1">
        <v>393.75599999999997</v>
      </c>
      <c r="E7" s="1">
        <v>354.36700000000002</v>
      </c>
      <c r="F7" s="1">
        <v>209.339</v>
      </c>
      <c r="G7" s="8">
        <v>1</v>
      </c>
      <c r="H7" s="1">
        <v>45</v>
      </c>
      <c r="I7" s="1" t="s">
        <v>38</v>
      </c>
      <c r="J7" s="1"/>
      <c r="K7" s="1">
        <v>382.77800000000002</v>
      </c>
      <c r="L7" s="1">
        <f t="shared" si="4"/>
        <v>-28.411000000000001</v>
      </c>
      <c r="M7" s="1">
        <f t="shared" ref="M7:M69" si="5">E7-N7</f>
        <v>232.33200000000002</v>
      </c>
      <c r="N7" s="1">
        <v>122.035</v>
      </c>
      <c r="O7" s="1">
        <f>IFERROR(VLOOKUP(A7,[1]Sheet!$A:$D,4,0),0)</f>
        <v>78</v>
      </c>
      <c r="P7" s="1"/>
      <c r="Q7" s="1">
        <f>IFERROR(VLOOKUP(A7,[2]Sheet!$A:$D,4,0),0)</f>
        <v>159</v>
      </c>
      <c r="R7" s="1">
        <f t="shared" ref="R7:R69" si="6">M7/5</f>
        <v>46.466400000000007</v>
      </c>
      <c r="S7" s="5">
        <f t="shared" ref="S7:S18" si="7">10*R7-P7-F7</f>
        <v>255.3250000000001</v>
      </c>
      <c r="T7" s="5">
        <f>S7</f>
        <v>255.3250000000001</v>
      </c>
      <c r="U7" s="5"/>
      <c r="V7" s="5"/>
      <c r="W7" s="5">
        <f>T7-U7-V7</f>
        <v>255.3250000000001</v>
      </c>
      <c r="X7" s="5"/>
      <c r="Y7" s="1"/>
      <c r="Z7" s="1">
        <f>(F7+P7+T7)/R7</f>
        <v>10</v>
      </c>
      <c r="AA7" s="1">
        <f t="shared" ref="AA7:AA69" si="8">(F7+P7)/R7</f>
        <v>4.5051693266532364</v>
      </c>
      <c r="AB7" s="1">
        <v>38.957000000000001</v>
      </c>
      <c r="AC7" s="1">
        <v>38.692799999999998</v>
      </c>
      <c r="AD7" s="1">
        <v>47.475000000000001</v>
      </c>
      <c r="AE7" s="1">
        <v>49.439800000000012</v>
      </c>
      <c r="AF7" s="1">
        <v>36.374400000000001</v>
      </c>
      <c r="AG7" s="1">
        <v>32.763600000000011</v>
      </c>
      <c r="AH7" s="1">
        <v>52.038400000000003</v>
      </c>
      <c r="AI7" s="1">
        <v>60.951399999999992</v>
      </c>
      <c r="AJ7" s="1">
        <v>51.135399999999997</v>
      </c>
      <c r="AK7" s="1">
        <v>48.913800000000002</v>
      </c>
      <c r="AL7" s="1"/>
      <c r="AM7" s="1">
        <f t="shared" ref="AM7:AM70" si="9">ROUND(G7*U7,0)</f>
        <v>0</v>
      </c>
      <c r="AN7" s="1">
        <f t="shared" ref="AN7:AN70" si="10">ROUND(G7*V7,0)</f>
        <v>0</v>
      </c>
      <c r="AO7" s="1">
        <f t="shared" ref="AO7:AO70" si="11">ROUND(G7*W7,0)</f>
        <v>255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41</v>
      </c>
      <c r="B8" s="1" t="s">
        <v>37</v>
      </c>
      <c r="C8" s="1">
        <v>1812.192</v>
      </c>
      <c r="D8" s="1">
        <v>1744.2370000000001</v>
      </c>
      <c r="E8" s="1">
        <v>1473.24</v>
      </c>
      <c r="F8" s="1">
        <v>1468.829</v>
      </c>
      <c r="G8" s="8">
        <v>1</v>
      </c>
      <c r="H8" s="1">
        <v>45</v>
      </c>
      <c r="I8" s="1" t="s">
        <v>38</v>
      </c>
      <c r="J8" s="1"/>
      <c r="K8" s="1">
        <v>1522.89</v>
      </c>
      <c r="L8" s="1">
        <f t="shared" si="4"/>
        <v>-49.650000000000091</v>
      </c>
      <c r="M8" s="1">
        <f t="shared" si="5"/>
        <v>1143.212</v>
      </c>
      <c r="N8" s="1">
        <v>330.02800000000002</v>
      </c>
      <c r="O8" s="1">
        <f>IFERROR(VLOOKUP(A8,[1]Sheet!$A:$D,4,0),0)</f>
        <v>89</v>
      </c>
      <c r="P8" s="1"/>
      <c r="Q8" s="1">
        <f>IFERROR(VLOOKUP(A8,[2]Sheet!$A:$D,4,0),0)</f>
        <v>100</v>
      </c>
      <c r="R8" s="1">
        <f t="shared" si="6"/>
        <v>228.64240000000001</v>
      </c>
      <c r="S8" s="5">
        <f t="shared" si="7"/>
        <v>817.59500000000003</v>
      </c>
      <c r="T8" s="24">
        <f>S8+R8</f>
        <v>1046.2374</v>
      </c>
      <c r="U8" s="24"/>
      <c r="V8" s="24">
        <v>500</v>
      </c>
      <c r="W8" s="5">
        <f t="shared" ref="W8:W71" si="12">T8-U8-V8</f>
        <v>546.23739999999998</v>
      </c>
      <c r="X8" s="5"/>
      <c r="Y8" s="1"/>
      <c r="Z8" s="1">
        <f t="shared" ref="Z8:Z71" si="13">(F8+P8+T8)/R8</f>
        <v>10.999999999999998</v>
      </c>
      <c r="AA8" s="1">
        <f t="shared" si="8"/>
        <v>6.4241321819575017</v>
      </c>
      <c r="AB8" s="1">
        <v>220.0196</v>
      </c>
      <c r="AC8" s="1">
        <v>215.87180000000001</v>
      </c>
      <c r="AD8" s="1">
        <v>259.92180000000002</v>
      </c>
      <c r="AE8" s="1">
        <v>272.81420000000003</v>
      </c>
      <c r="AF8" s="1">
        <v>262.76600000000002</v>
      </c>
      <c r="AG8" s="1">
        <v>222.9486</v>
      </c>
      <c r="AH8" s="1">
        <v>183.7304</v>
      </c>
      <c r="AI8" s="1">
        <v>184.7766</v>
      </c>
      <c r="AJ8" s="1">
        <v>188.72819999999999</v>
      </c>
      <c r="AK8" s="1">
        <v>184.82499999999999</v>
      </c>
      <c r="AL8" s="1"/>
      <c r="AM8" s="1">
        <f t="shared" si="9"/>
        <v>0</v>
      </c>
      <c r="AN8" s="1">
        <f t="shared" si="10"/>
        <v>500</v>
      </c>
      <c r="AO8" s="1">
        <f t="shared" si="11"/>
        <v>546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42</v>
      </c>
      <c r="B9" s="1" t="s">
        <v>43</v>
      </c>
      <c r="C9" s="1">
        <v>1083</v>
      </c>
      <c r="D9" s="1">
        <v>1377</v>
      </c>
      <c r="E9" s="1">
        <v>786</v>
      </c>
      <c r="F9" s="1">
        <v>1175</v>
      </c>
      <c r="G9" s="8">
        <v>0.45</v>
      </c>
      <c r="H9" s="1">
        <v>45</v>
      </c>
      <c r="I9" s="1" t="s">
        <v>38</v>
      </c>
      <c r="J9" s="1"/>
      <c r="K9" s="1">
        <v>904</v>
      </c>
      <c r="L9" s="1">
        <f t="shared" si="4"/>
        <v>-118</v>
      </c>
      <c r="M9" s="1">
        <f t="shared" si="5"/>
        <v>726</v>
      </c>
      <c r="N9" s="1">
        <v>60</v>
      </c>
      <c r="O9" s="1">
        <f>IFERROR(VLOOKUP(A9,[1]Sheet!$A:$D,4,0),0)</f>
        <v>0</v>
      </c>
      <c r="P9" s="1"/>
      <c r="Q9" s="1">
        <f>IFERROR(VLOOKUP(A9,[2]Sheet!$A:$D,4,0),0)</f>
        <v>0</v>
      </c>
      <c r="R9" s="1">
        <f t="shared" si="6"/>
        <v>145.19999999999999</v>
      </c>
      <c r="S9" s="5">
        <f t="shared" si="7"/>
        <v>277</v>
      </c>
      <c r="T9" s="24">
        <f>S9+R9</f>
        <v>422.2</v>
      </c>
      <c r="U9" s="24"/>
      <c r="V9" s="24">
        <v>210</v>
      </c>
      <c r="W9" s="5">
        <f t="shared" si="12"/>
        <v>212.2</v>
      </c>
      <c r="X9" s="5"/>
      <c r="Y9" s="1"/>
      <c r="Z9" s="1">
        <f t="shared" si="13"/>
        <v>11.000000000000002</v>
      </c>
      <c r="AA9" s="1">
        <f t="shared" si="8"/>
        <v>8.0922865013774103</v>
      </c>
      <c r="AB9" s="1">
        <v>143</v>
      </c>
      <c r="AC9" s="1">
        <v>143.19999999999999</v>
      </c>
      <c r="AD9" s="1">
        <v>151.19999999999999</v>
      </c>
      <c r="AE9" s="1">
        <v>170</v>
      </c>
      <c r="AF9" s="1">
        <v>173.8</v>
      </c>
      <c r="AG9" s="1">
        <v>163.6</v>
      </c>
      <c r="AH9" s="1">
        <v>195.56700000000001</v>
      </c>
      <c r="AI9" s="1">
        <v>181.167</v>
      </c>
      <c r="AJ9" s="1">
        <v>155.4</v>
      </c>
      <c r="AK9" s="1">
        <v>155</v>
      </c>
      <c r="AL9" s="1" t="s">
        <v>44</v>
      </c>
      <c r="AM9" s="1">
        <f t="shared" si="9"/>
        <v>0</v>
      </c>
      <c r="AN9" s="1">
        <f t="shared" si="10"/>
        <v>95</v>
      </c>
      <c r="AO9" s="1">
        <f t="shared" si="11"/>
        <v>95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5" t="s">
        <v>45</v>
      </c>
      <c r="B10" s="15" t="s">
        <v>43</v>
      </c>
      <c r="C10" s="15">
        <v>1101</v>
      </c>
      <c r="D10" s="15">
        <v>3450</v>
      </c>
      <c r="E10" s="15">
        <v>1696</v>
      </c>
      <c r="F10" s="15">
        <v>2364</v>
      </c>
      <c r="G10" s="16">
        <v>0.45</v>
      </c>
      <c r="H10" s="15">
        <v>45</v>
      </c>
      <c r="I10" s="11" t="s">
        <v>46</v>
      </c>
      <c r="J10" s="15"/>
      <c r="K10" s="15">
        <v>1951</v>
      </c>
      <c r="L10" s="15">
        <f t="shared" si="4"/>
        <v>-255</v>
      </c>
      <c r="M10" s="15">
        <f t="shared" si="5"/>
        <v>1606</v>
      </c>
      <c r="N10" s="15">
        <v>90</v>
      </c>
      <c r="O10" s="15">
        <f>IFERROR(VLOOKUP(A10,[1]Sheet!$A:$D,4,0),0)</f>
        <v>0</v>
      </c>
      <c r="P10" s="15"/>
      <c r="Q10" s="1">
        <f>IFERROR(VLOOKUP(A10,[2]Sheet!$A:$D,4,0),0)</f>
        <v>0</v>
      </c>
      <c r="R10" s="15">
        <f t="shared" si="6"/>
        <v>321.2</v>
      </c>
      <c r="S10" s="17">
        <f>11*R10-P10-F10</f>
        <v>1169.1999999999998</v>
      </c>
      <c r="T10" s="5">
        <f t="shared" ref="T10:T71" si="14">S10</f>
        <v>1169.1999999999998</v>
      </c>
      <c r="U10" s="5"/>
      <c r="V10" s="5">
        <v>500</v>
      </c>
      <c r="W10" s="5">
        <f t="shared" si="12"/>
        <v>669.19999999999982</v>
      </c>
      <c r="X10" s="17"/>
      <c r="Y10" s="15"/>
      <c r="Z10" s="1">
        <f t="shared" si="13"/>
        <v>11</v>
      </c>
      <c r="AA10" s="15">
        <f t="shared" si="8"/>
        <v>7.3599003735990038</v>
      </c>
      <c r="AB10" s="15">
        <v>245</v>
      </c>
      <c r="AC10" s="15">
        <v>239.6</v>
      </c>
      <c r="AD10" s="15">
        <v>284.22899999999998</v>
      </c>
      <c r="AE10" s="15">
        <v>303.62900000000002</v>
      </c>
      <c r="AF10" s="15">
        <v>328.6</v>
      </c>
      <c r="AG10" s="15">
        <v>308.39999999999998</v>
      </c>
      <c r="AH10" s="15">
        <v>102.304</v>
      </c>
      <c r="AI10" s="15">
        <v>221.904</v>
      </c>
      <c r="AJ10" s="15">
        <v>628.79999999999995</v>
      </c>
      <c r="AK10" s="15">
        <v>574.4</v>
      </c>
      <c r="AL10" s="15" t="s">
        <v>47</v>
      </c>
      <c r="AM10" s="1">
        <f t="shared" si="9"/>
        <v>0</v>
      </c>
      <c r="AN10" s="1">
        <f t="shared" si="10"/>
        <v>225</v>
      </c>
      <c r="AO10" s="1">
        <f t="shared" si="11"/>
        <v>301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48</v>
      </c>
      <c r="B11" s="1" t="s">
        <v>43</v>
      </c>
      <c r="C11" s="1">
        <v>230</v>
      </c>
      <c r="D11" s="1">
        <v>1</v>
      </c>
      <c r="E11" s="1">
        <v>85</v>
      </c>
      <c r="F11" s="1">
        <v>145</v>
      </c>
      <c r="G11" s="8">
        <v>0.17</v>
      </c>
      <c r="H11" s="1">
        <v>180</v>
      </c>
      <c r="I11" s="1" t="s">
        <v>38</v>
      </c>
      <c r="J11" s="1"/>
      <c r="K11" s="1">
        <v>85</v>
      </c>
      <c r="L11" s="1">
        <f t="shared" si="4"/>
        <v>0</v>
      </c>
      <c r="M11" s="1">
        <f t="shared" si="5"/>
        <v>70</v>
      </c>
      <c r="N11" s="1">
        <v>15</v>
      </c>
      <c r="O11" s="1">
        <f>IFERROR(VLOOKUP(A11,[1]Sheet!$A:$D,4,0),0)</f>
        <v>0</v>
      </c>
      <c r="P11" s="1"/>
      <c r="Q11" s="1">
        <f>IFERROR(VLOOKUP(A11,[2]Sheet!$A:$D,4,0),0)</f>
        <v>0</v>
      </c>
      <c r="R11" s="1">
        <f t="shared" si="6"/>
        <v>14</v>
      </c>
      <c r="S11" s="5"/>
      <c r="T11" s="5">
        <f t="shared" si="14"/>
        <v>0</v>
      </c>
      <c r="U11" s="5"/>
      <c r="V11" s="5"/>
      <c r="W11" s="5">
        <f t="shared" si="12"/>
        <v>0</v>
      </c>
      <c r="X11" s="5"/>
      <c r="Y11" s="1"/>
      <c r="Z11" s="1">
        <f t="shared" si="13"/>
        <v>10.357142857142858</v>
      </c>
      <c r="AA11" s="1">
        <f t="shared" si="8"/>
        <v>10.357142857142858</v>
      </c>
      <c r="AB11" s="1">
        <v>15.8</v>
      </c>
      <c r="AC11" s="1">
        <v>16.600000000000001</v>
      </c>
      <c r="AD11" s="1">
        <v>19.2</v>
      </c>
      <c r="AE11" s="1">
        <v>19</v>
      </c>
      <c r="AF11" s="1">
        <v>11.8</v>
      </c>
      <c r="AG11" s="1">
        <v>20.399999999999999</v>
      </c>
      <c r="AH11" s="1">
        <v>41.4</v>
      </c>
      <c r="AI11" s="1">
        <v>29</v>
      </c>
      <c r="AJ11" s="1">
        <v>8.8000000000000007</v>
      </c>
      <c r="AK11" s="1">
        <v>8.8000000000000007</v>
      </c>
      <c r="AL11" s="1" t="s">
        <v>44</v>
      </c>
      <c r="AM11" s="1">
        <f t="shared" si="9"/>
        <v>0</v>
      </c>
      <c r="AN11" s="1">
        <f t="shared" si="10"/>
        <v>0</v>
      </c>
      <c r="AO11" s="1">
        <f t="shared" si="11"/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49</v>
      </c>
      <c r="B12" s="1" t="s">
        <v>43</v>
      </c>
      <c r="C12" s="1"/>
      <c r="D12" s="1">
        <v>24</v>
      </c>
      <c r="E12" s="1">
        <v>8</v>
      </c>
      <c r="F12" s="1">
        <v>15</v>
      </c>
      <c r="G12" s="8">
        <v>0.3</v>
      </c>
      <c r="H12" s="1">
        <v>40</v>
      </c>
      <c r="I12" s="1" t="s">
        <v>38</v>
      </c>
      <c r="J12" s="1"/>
      <c r="K12" s="1">
        <v>9</v>
      </c>
      <c r="L12" s="1">
        <f t="shared" si="4"/>
        <v>-1</v>
      </c>
      <c r="M12" s="1">
        <f t="shared" si="5"/>
        <v>8</v>
      </c>
      <c r="N12" s="1"/>
      <c r="O12" s="1">
        <f>IFERROR(VLOOKUP(A12,[1]Sheet!$A:$D,4,0),0)</f>
        <v>0</v>
      </c>
      <c r="P12" s="1"/>
      <c r="Q12" s="1">
        <f>IFERROR(VLOOKUP(A12,[2]Sheet!$A:$D,4,0),0)</f>
        <v>0</v>
      </c>
      <c r="R12" s="1">
        <f t="shared" si="6"/>
        <v>1.6</v>
      </c>
      <c r="S12" s="5">
        <v>6</v>
      </c>
      <c r="T12" s="5">
        <f t="shared" si="14"/>
        <v>6</v>
      </c>
      <c r="U12" s="5"/>
      <c r="V12" s="5"/>
      <c r="W12" s="5">
        <f t="shared" si="12"/>
        <v>6</v>
      </c>
      <c r="X12" s="5"/>
      <c r="Y12" s="1"/>
      <c r="Z12" s="1">
        <f t="shared" si="13"/>
        <v>13.125</v>
      </c>
      <c r="AA12" s="1">
        <f t="shared" si="8"/>
        <v>9.375</v>
      </c>
      <c r="AB12" s="1">
        <v>0.2</v>
      </c>
      <c r="AC12" s="1">
        <v>1.6</v>
      </c>
      <c r="AD12" s="1">
        <v>1.6</v>
      </c>
      <c r="AE12" s="1">
        <v>0.4</v>
      </c>
      <c r="AF12" s="1">
        <v>1</v>
      </c>
      <c r="AG12" s="1">
        <v>1</v>
      </c>
      <c r="AH12" s="1">
        <v>1.4</v>
      </c>
      <c r="AI12" s="1">
        <v>1.2</v>
      </c>
      <c r="AJ12" s="1">
        <v>0.6</v>
      </c>
      <c r="AK12" s="1">
        <v>0.4</v>
      </c>
      <c r="AL12" s="1"/>
      <c r="AM12" s="1">
        <f t="shared" si="9"/>
        <v>0</v>
      </c>
      <c r="AN12" s="1">
        <f t="shared" si="10"/>
        <v>0</v>
      </c>
      <c r="AO12" s="1">
        <f t="shared" si="11"/>
        <v>2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50</v>
      </c>
      <c r="B13" s="1" t="s">
        <v>43</v>
      </c>
      <c r="C13" s="1">
        <v>300</v>
      </c>
      <c r="D13" s="1">
        <v>181</v>
      </c>
      <c r="E13" s="1">
        <v>290</v>
      </c>
      <c r="F13" s="1">
        <v>70</v>
      </c>
      <c r="G13" s="8">
        <v>0.17</v>
      </c>
      <c r="H13" s="1">
        <v>180</v>
      </c>
      <c r="I13" s="1" t="s">
        <v>38</v>
      </c>
      <c r="J13" s="1"/>
      <c r="K13" s="1">
        <v>410</v>
      </c>
      <c r="L13" s="1">
        <f t="shared" si="4"/>
        <v>-120</v>
      </c>
      <c r="M13" s="1">
        <f t="shared" si="5"/>
        <v>230</v>
      </c>
      <c r="N13" s="1">
        <v>60</v>
      </c>
      <c r="O13" s="1">
        <f>IFERROR(VLOOKUP(A13,[1]Sheet!$A:$D,4,0),0)</f>
        <v>0</v>
      </c>
      <c r="P13" s="1"/>
      <c r="Q13" s="1">
        <f>IFERROR(VLOOKUP(A13,[2]Sheet!$A:$D,4,0),0)</f>
        <v>0</v>
      </c>
      <c r="R13" s="1">
        <f t="shared" si="6"/>
        <v>46</v>
      </c>
      <c r="S13" s="5">
        <f t="shared" si="7"/>
        <v>390</v>
      </c>
      <c r="T13" s="5">
        <f t="shared" si="14"/>
        <v>390</v>
      </c>
      <c r="U13" s="5"/>
      <c r="V13" s="5"/>
      <c r="W13" s="5">
        <f t="shared" si="12"/>
        <v>390</v>
      </c>
      <c r="X13" s="5"/>
      <c r="Y13" s="1"/>
      <c r="Z13" s="1">
        <f t="shared" si="13"/>
        <v>10</v>
      </c>
      <c r="AA13" s="1">
        <f t="shared" si="8"/>
        <v>1.5217391304347827</v>
      </c>
      <c r="AB13" s="1">
        <v>20.399999999999999</v>
      </c>
      <c r="AC13" s="1">
        <v>20.6</v>
      </c>
      <c r="AD13" s="1">
        <v>38</v>
      </c>
      <c r="AE13" s="1">
        <v>41</v>
      </c>
      <c r="AF13" s="1">
        <v>37.200000000000003</v>
      </c>
      <c r="AG13" s="1">
        <v>26.6</v>
      </c>
      <c r="AH13" s="1">
        <v>21.2</v>
      </c>
      <c r="AI13" s="1">
        <v>31</v>
      </c>
      <c r="AJ13" s="1">
        <v>32.4</v>
      </c>
      <c r="AK13" s="1">
        <v>17.2</v>
      </c>
      <c r="AL13" s="1"/>
      <c r="AM13" s="1">
        <f t="shared" si="9"/>
        <v>0</v>
      </c>
      <c r="AN13" s="1">
        <f t="shared" si="10"/>
        <v>0</v>
      </c>
      <c r="AO13" s="1">
        <f t="shared" si="11"/>
        <v>66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51</v>
      </c>
      <c r="B14" s="1" t="s">
        <v>43</v>
      </c>
      <c r="C14" s="1">
        <v>7</v>
      </c>
      <c r="D14" s="1">
        <v>12</v>
      </c>
      <c r="E14" s="1">
        <v>5</v>
      </c>
      <c r="F14" s="1">
        <v>14</v>
      </c>
      <c r="G14" s="8">
        <v>0.35</v>
      </c>
      <c r="H14" s="1">
        <v>50</v>
      </c>
      <c r="I14" s="1" t="s">
        <v>38</v>
      </c>
      <c r="J14" s="1"/>
      <c r="K14" s="1">
        <v>5</v>
      </c>
      <c r="L14" s="1">
        <f t="shared" si="4"/>
        <v>0</v>
      </c>
      <c r="M14" s="1">
        <f t="shared" si="5"/>
        <v>5</v>
      </c>
      <c r="N14" s="1"/>
      <c r="O14" s="1">
        <f>IFERROR(VLOOKUP(A14,[1]Sheet!$A:$D,4,0),0)</f>
        <v>0</v>
      </c>
      <c r="P14" s="1"/>
      <c r="Q14" s="1">
        <f>IFERROR(VLOOKUP(A14,[2]Sheet!$A:$D,4,0),0)</f>
        <v>0</v>
      </c>
      <c r="R14" s="1">
        <f t="shared" si="6"/>
        <v>1</v>
      </c>
      <c r="S14" s="5"/>
      <c r="T14" s="5">
        <f t="shared" si="14"/>
        <v>0</v>
      </c>
      <c r="U14" s="5"/>
      <c r="V14" s="5"/>
      <c r="W14" s="5">
        <f t="shared" si="12"/>
        <v>0</v>
      </c>
      <c r="X14" s="5"/>
      <c r="Y14" s="1"/>
      <c r="Z14" s="1">
        <f t="shared" si="13"/>
        <v>14</v>
      </c>
      <c r="AA14" s="1">
        <f t="shared" si="8"/>
        <v>14</v>
      </c>
      <c r="AB14" s="1">
        <v>1.2</v>
      </c>
      <c r="AC14" s="1">
        <v>0.6</v>
      </c>
      <c r="AD14" s="1">
        <v>0</v>
      </c>
      <c r="AE14" s="1">
        <v>0</v>
      </c>
      <c r="AF14" s="1">
        <v>0.6</v>
      </c>
      <c r="AG14" s="1">
        <v>1.2</v>
      </c>
      <c r="AH14" s="1">
        <v>0.6</v>
      </c>
      <c r="AI14" s="1">
        <v>0.6</v>
      </c>
      <c r="AJ14" s="1">
        <v>1.6</v>
      </c>
      <c r="AK14" s="1">
        <v>1.2</v>
      </c>
      <c r="AL14" s="1"/>
      <c r="AM14" s="1">
        <f t="shared" si="9"/>
        <v>0</v>
      </c>
      <c r="AN14" s="1">
        <f t="shared" si="10"/>
        <v>0</v>
      </c>
      <c r="AO14" s="1">
        <f t="shared" si="11"/>
        <v>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52</v>
      </c>
      <c r="B15" s="1" t="s">
        <v>43</v>
      </c>
      <c r="C15" s="1">
        <v>128</v>
      </c>
      <c r="D15" s="1">
        <v>54</v>
      </c>
      <c r="E15" s="1">
        <v>93</v>
      </c>
      <c r="F15" s="1">
        <v>89</v>
      </c>
      <c r="G15" s="8">
        <v>0.35</v>
      </c>
      <c r="H15" s="1">
        <v>50</v>
      </c>
      <c r="I15" s="1" t="s">
        <v>38</v>
      </c>
      <c r="J15" s="1"/>
      <c r="K15" s="1">
        <v>93</v>
      </c>
      <c r="L15" s="1">
        <f t="shared" si="4"/>
        <v>0</v>
      </c>
      <c r="M15" s="1">
        <f t="shared" si="5"/>
        <v>93</v>
      </c>
      <c r="N15" s="1"/>
      <c r="O15" s="1">
        <f>IFERROR(VLOOKUP(A15,[1]Sheet!$A:$D,4,0),0)</f>
        <v>0</v>
      </c>
      <c r="P15" s="1"/>
      <c r="Q15" s="1">
        <f>IFERROR(VLOOKUP(A15,[2]Sheet!$A:$D,4,0),0)</f>
        <v>0</v>
      </c>
      <c r="R15" s="1">
        <f t="shared" si="6"/>
        <v>18.600000000000001</v>
      </c>
      <c r="S15" s="5">
        <f t="shared" si="7"/>
        <v>97</v>
      </c>
      <c r="T15" s="5">
        <f t="shared" si="14"/>
        <v>97</v>
      </c>
      <c r="U15" s="5"/>
      <c r="V15" s="5"/>
      <c r="W15" s="5">
        <f t="shared" si="12"/>
        <v>97</v>
      </c>
      <c r="X15" s="5"/>
      <c r="Y15" s="1"/>
      <c r="Z15" s="1">
        <f t="shared" si="13"/>
        <v>10</v>
      </c>
      <c r="AA15" s="1">
        <f t="shared" si="8"/>
        <v>4.7849462365591391</v>
      </c>
      <c r="AB15" s="1">
        <v>13.8</v>
      </c>
      <c r="AC15" s="1">
        <v>14</v>
      </c>
      <c r="AD15" s="1">
        <v>12</v>
      </c>
      <c r="AE15" s="1">
        <v>9.8000000000000007</v>
      </c>
      <c r="AF15" s="1">
        <v>4.2</v>
      </c>
      <c r="AG15" s="1">
        <v>12.8</v>
      </c>
      <c r="AH15" s="1">
        <v>28.4</v>
      </c>
      <c r="AI15" s="1">
        <v>19.2</v>
      </c>
      <c r="AJ15" s="1">
        <v>13.6</v>
      </c>
      <c r="AK15" s="1">
        <v>13</v>
      </c>
      <c r="AL15" s="1" t="s">
        <v>44</v>
      </c>
      <c r="AM15" s="1">
        <f t="shared" si="9"/>
        <v>0</v>
      </c>
      <c r="AN15" s="1">
        <f t="shared" si="10"/>
        <v>0</v>
      </c>
      <c r="AO15" s="1">
        <f t="shared" si="11"/>
        <v>34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8" t="s">
        <v>53</v>
      </c>
      <c r="B16" s="18" t="s">
        <v>37</v>
      </c>
      <c r="C16" s="18">
        <v>1946.9839999999999</v>
      </c>
      <c r="D16" s="18">
        <v>1650.269</v>
      </c>
      <c r="E16" s="18">
        <v>1311.6379999999999</v>
      </c>
      <c r="F16" s="18">
        <v>1067.3109999999999</v>
      </c>
      <c r="G16" s="19">
        <v>1</v>
      </c>
      <c r="H16" s="18">
        <v>55</v>
      </c>
      <c r="I16" s="18" t="s">
        <v>38</v>
      </c>
      <c r="J16" s="18"/>
      <c r="K16" s="18">
        <v>1273.884</v>
      </c>
      <c r="L16" s="18">
        <f t="shared" si="4"/>
        <v>37.753999999999905</v>
      </c>
      <c r="M16" s="18">
        <f t="shared" si="5"/>
        <v>1199.893</v>
      </c>
      <c r="N16" s="18">
        <v>111.745</v>
      </c>
      <c r="O16" s="18">
        <f>IFERROR(VLOOKUP(A16,[1]Sheet!$A:$D,4,0),0)</f>
        <v>91</v>
      </c>
      <c r="P16" s="18"/>
      <c r="Q16" s="1">
        <f>IFERROR(VLOOKUP(A16,[2]Sheet!$A:$D,4,0),0)</f>
        <v>157</v>
      </c>
      <c r="R16" s="18">
        <f t="shared" si="6"/>
        <v>239.9786</v>
      </c>
      <c r="S16" s="20">
        <f>8*R16-P16-F16</f>
        <v>852.51780000000008</v>
      </c>
      <c r="T16" s="5">
        <f t="shared" si="14"/>
        <v>852.51780000000008</v>
      </c>
      <c r="U16" s="5">
        <v>500</v>
      </c>
      <c r="V16" s="5"/>
      <c r="W16" s="5">
        <f t="shared" si="12"/>
        <v>352.51780000000008</v>
      </c>
      <c r="X16" s="20"/>
      <c r="Y16" s="18"/>
      <c r="Z16" s="1">
        <f t="shared" si="13"/>
        <v>8</v>
      </c>
      <c r="AA16" s="18">
        <f t="shared" si="8"/>
        <v>4.4475257377116124</v>
      </c>
      <c r="AB16" s="18">
        <v>227.768</v>
      </c>
      <c r="AC16" s="18">
        <v>222.2766</v>
      </c>
      <c r="AD16" s="18">
        <v>263.13159999999999</v>
      </c>
      <c r="AE16" s="18">
        <v>281.52699999999999</v>
      </c>
      <c r="AF16" s="18">
        <v>310.49520000000001</v>
      </c>
      <c r="AG16" s="18">
        <v>283.28559999999999</v>
      </c>
      <c r="AH16" s="18">
        <v>282.18599999999998</v>
      </c>
      <c r="AI16" s="18">
        <v>298.90179999999998</v>
      </c>
      <c r="AJ16" s="18">
        <v>277.43360000000001</v>
      </c>
      <c r="AK16" s="18">
        <v>273.96859999999998</v>
      </c>
      <c r="AL16" s="18" t="s">
        <v>54</v>
      </c>
      <c r="AM16" s="1">
        <f t="shared" si="9"/>
        <v>500</v>
      </c>
      <c r="AN16" s="1">
        <f t="shared" si="10"/>
        <v>0</v>
      </c>
      <c r="AO16" s="1">
        <f t="shared" si="11"/>
        <v>353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5" t="s">
        <v>55</v>
      </c>
      <c r="B17" s="15" t="s">
        <v>37</v>
      </c>
      <c r="C17" s="15">
        <v>3389.5479999999998</v>
      </c>
      <c r="D17" s="15">
        <v>3022.42</v>
      </c>
      <c r="E17" s="15">
        <v>2823.768</v>
      </c>
      <c r="F17" s="15">
        <v>2658.3049999999998</v>
      </c>
      <c r="G17" s="16">
        <v>1</v>
      </c>
      <c r="H17" s="15">
        <v>50</v>
      </c>
      <c r="I17" s="15" t="s">
        <v>38</v>
      </c>
      <c r="J17" s="15"/>
      <c r="K17" s="15">
        <v>3346.799</v>
      </c>
      <c r="L17" s="15">
        <f t="shared" si="4"/>
        <v>-523.03099999999995</v>
      </c>
      <c r="M17" s="15">
        <f t="shared" si="5"/>
        <v>1952.5450000000001</v>
      </c>
      <c r="N17" s="15">
        <v>871.22299999999996</v>
      </c>
      <c r="O17" s="15">
        <f>IFERROR(VLOOKUP(A17,[1]Sheet!$A:$D,4,0),0)</f>
        <v>84</v>
      </c>
      <c r="P17" s="15">
        <v>600</v>
      </c>
      <c r="Q17" s="1">
        <f>IFERROR(VLOOKUP(A17,[2]Sheet!$A:$D,4,0),0)</f>
        <v>169</v>
      </c>
      <c r="R17" s="15">
        <f t="shared" si="6"/>
        <v>390.50900000000001</v>
      </c>
      <c r="S17" s="17">
        <f>12*R17-P17-F17</f>
        <v>1427.8030000000003</v>
      </c>
      <c r="T17" s="24">
        <f>S17+1.5*R17</f>
        <v>2013.5665000000004</v>
      </c>
      <c r="U17" s="24">
        <v>600</v>
      </c>
      <c r="V17" s="24">
        <v>500</v>
      </c>
      <c r="W17" s="5">
        <f t="shared" si="12"/>
        <v>913.56650000000036</v>
      </c>
      <c r="X17" s="17"/>
      <c r="Y17" s="15"/>
      <c r="Z17" s="1">
        <f t="shared" si="13"/>
        <v>13.5</v>
      </c>
      <c r="AA17" s="15">
        <f t="shared" si="8"/>
        <v>8.3437385566017674</v>
      </c>
      <c r="AB17" s="15">
        <v>366.63600000000002</v>
      </c>
      <c r="AC17" s="15">
        <v>369.18619999999999</v>
      </c>
      <c r="AD17" s="15">
        <v>363.07799999999997</v>
      </c>
      <c r="AE17" s="15">
        <v>488.7276</v>
      </c>
      <c r="AF17" s="15">
        <v>426.28399999999999</v>
      </c>
      <c r="AG17" s="15">
        <v>299.96379999999999</v>
      </c>
      <c r="AH17" s="15">
        <v>373.83339999999998</v>
      </c>
      <c r="AI17" s="15">
        <v>376.4812</v>
      </c>
      <c r="AJ17" s="15">
        <v>320.01280000000003</v>
      </c>
      <c r="AK17" s="15">
        <v>339.12880000000001</v>
      </c>
      <c r="AL17" s="15" t="s">
        <v>39</v>
      </c>
      <c r="AM17" s="1">
        <f t="shared" si="9"/>
        <v>600</v>
      </c>
      <c r="AN17" s="1">
        <f t="shared" si="10"/>
        <v>500</v>
      </c>
      <c r="AO17" s="1">
        <f t="shared" si="11"/>
        <v>914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56</v>
      </c>
      <c r="B18" s="1" t="s">
        <v>37</v>
      </c>
      <c r="C18" s="1">
        <v>206.47300000000001</v>
      </c>
      <c r="D18" s="1">
        <v>331.21800000000002</v>
      </c>
      <c r="E18" s="1">
        <v>164.07300000000001</v>
      </c>
      <c r="F18" s="1">
        <v>230.01499999999999</v>
      </c>
      <c r="G18" s="8">
        <v>1</v>
      </c>
      <c r="H18" s="1">
        <v>60</v>
      </c>
      <c r="I18" s="1" t="s">
        <v>38</v>
      </c>
      <c r="J18" s="1"/>
      <c r="K18" s="1">
        <v>164.262</v>
      </c>
      <c r="L18" s="1">
        <f t="shared" si="4"/>
        <v>-0.18899999999999295</v>
      </c>
      <c r="M18" s="1">
        <f t="shared" si="5"/>
        <v>164.07300000000001</v>
      </c>
      <c r="N18" s="1"/>
      <c r="O18" s="1">
        <f>IFERROR(VLOOKUP(A18,[1]Sheet!$A:$D,4,0),0)</f>
        <v>0</v>
      </c>
      <c r="P18" s="1"/>
      <c r="Q18" s="1">
        <f>IFERROR(VLOOKUP(A18,[2]Sheet!$A:$D,4,0),0)</f>
        <v>0</v>
      </c>
      <c r="R18" s="1">
        <f t="shared" si="6"/>
        <v>32.814599999999999</v>
      </c>
      <c r="S18" s="5">
        <f t="shared" si="7"/>
        <v>98.130999999999972</v>
      </c>
      <c r="T18" s="5">
        <f t="shared" si="14"/>
        <v>98.130999999999972</v>
      </c>
      <c r="U18" s="5"/>
      <c r="V18" s="5"/>
      <c r="W18" s="5">
        <f t="shared" si="12"/>
        <v>98.130999999999972</v>
      </c>
      <c r="X18" s="5"/>
      <c r="Y18" s="1"/>
      <c r="Z18" s="1">
        <f t="shared" si="13"/>
        <v>10</v>
      </c>
      <c r="AA18" s="1">
        <f t="shared" si="8"/>
        <v>7.0095323423110445</v>
      </c>
      <c r="AB18" s="1">
        <v>36.155200000000001</v>
      </c>
      <c r="AC18" s="1">
        <v>36.334000000000003</v>
      </c>
      <c r="AD18" s="1">
        <v>33.494199999999999</v>
      </c>
      <c r="AE18" s="1">
        <v>38.275399999999998</v>
      </c>
      <c r="AF18" s="1">
        <v>38.110199999999999</v>
      </c>
      <c r="AG18" s="1">
        <v>37.614999999999988</v>
      </c>
      <c r="AH18" s="1">
        <v>43.551400000000001</v>
      </c>
      <c r="AI18" s="1">
        <v>41.4086</v>
      </c>
      <c r="AJ18" s="1">
        <v>29.863800000000001</v>
      </c>
      <c r="AK18" s="1">
        <v>32.616599999999998</v>
      </c>
      <c r="AL18" s="1"/>
      <c r="AM18" s="1">
        <f t="shared" si="9"/>
        <v>0</v>
      </c>
      <c r="AN18" s="1">
        <f t="shared" si="10"/>
        <v>0</v>
      </c>
      <c r="AO18" s="1">
        <f t="shared" si="11"/>
        <v>98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8" t="s">
        <v>57</v>
      </c>
      <c r="B19" s="18" t="s">
        <v>37</v>
      </c>
      <c r="C19" s="18">
        <v>1293.1769999999999</v>
      </c>
      <c r="D19" s="18">
        <v>896.78300000000002</v>
      </c>
      <c r="E19" s="18">
        <v>991.83199999999999</v>
      </c>
      <c r="F19" s="18">
        <v>676.04399999999998</v>
      </c>
      <c r="G19" s="19">
        <v>1</v>
      </c>
      <c r="H19" s="18">
        <v>60</v>
      </c>
      <c r="I19" s="18" t="s">
        <v>38</v>
      </c>
      <c r="J19" s="18"/>
      <c r="K19" s="18">
        <v>1148.472</v>
      </c>
      <c r="L19" s="18">
        <f t="shared" si="4"/>
        <v>-156.63999999999999</v>
      </c>
      <c r="M19" s="18">
        <f t="shared" si="5"/>
        <v>841.52</v>
      </c>
      <c r="N19" s="18">
        <v>150.31200000000001</v>
      </c>
      <c r="O19" s="18">
        <f>IFERROR(VLOOKUP(A19,[1]Sheet!$A:$D,4,0),0)</f>
        <v>55</v>
      </c>
      <c r="P19" s="18"/>
      <c r="Q19" s="1">
        <f>IFERROR(VLOOKUP(A19,[2]Sheet!$A:$D,4,0),0)</f>
        <v>171</v>
      </c>
      <c r="R19" s="18">
        <f t="shared" si="6"/>
        <v>168.304</v>
      </c>
      <c r="S19" s="20">
        <f>8*R19-P19-F19</f>
        <v>670.38800000000003</v>
      </c>
      <c r="T19" s="5">
        <f t="shared" si="14"/>
        <v>670.38800000000003</v>
      </c>
      <c r="U19" s="5">
        <v>400</v>
      </c>
      <c r="V19" s="5"/>
      <c r="W19" s="5">
        <f t="shared" si="12"/>
        <v>270.38800000000003</v>
      </c>
      <c r="X19" s="20"/>
      <c r="Y19" s="18"/>
      <c r="Z19" s="1">
        <f t="shared" si="13"/>
        <v>8</v>
      </c>
      <c r="AA19" s="18">
        <f t="shared" si="8"/>
        <v>4.0168029280349842</v>
      </c>
      <c r="AB19" s="18">
        <v>140.3066</v>
      </c>
      <c r="AC19" s="18">
        <v>141.1234</v>
      </c>
      <c r="AD19" s="18">
        <v>170.99799999999999</v>
      </c>
      <c r="AE19" s="18">
        <v>181.6318</v>
      </c>
      <c r="AF19" s="18">
        <v>149.1874</v>
      </c>
      <c r="AG19" s="18">
        <v>144.8622</v>
      </c>
      <c r="AH19" s="18">
        <v>119.6842</v>
      </c>
      <c r="AI19" s="18">
        <v>108.6234</v>
      </c>
      <c r="AJ19" s="18">
        <v>27.876200000000019</v>
      </c>
      <c r="AK19" s="18">
        <v>30.232800000000001</v>
      </c>
      <c r="AL19" s="18" t="s">
        <v>54</v>
      </c>
      <c r="AM19" s="1">
        <f t="shared" si="9"/>
        <v>400</v>
      </c>
      <c r="AN19" s="1">
        <f t="shared" si="10"/>
        <v>0</v>
      </c>
      <c r="AO19" s="1">
        <f t="shared" si="11"/>
        <v>270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2" t="s">
        <v>58</v>
      </c>
      <c r="B20" s="12" t="s">
        <v>37</v>
      </c>
      <c r="C20" s="12"/>
      <c r="D20" s="12"/>
      <c r="E20" s="12"/>
      <c r="F20" s="12"/>
      <c r="G20" s="13">
        <v>0</v>
      </c>
      <c r="H20" s="12">
        <v>60</v>
      </c>
      <c r="I20" s="12" t="s">
        <v>38</v>
      </c>
      <c r="J20" s="12"/>
      <c r="K20" s="12"/>
      <c r="L20" s="12">
        <f t="shared" si="4"/>
        <v>0</v>
      </c>
      <c r="M20" s="12">
        <f t="shared" si="5"/>
        <v>0</v>
      </c>
      <c r="N20" s="12"/>
      <c r="O20" s="12">
        <f>IFERROR(VLOOKUP(A20,[1]Sheet!$A:$D,4,0),0)</f>
        <v>0</v>
      </c>
      <c r="P20" s="12"/>
      <c r="Q20" s="1">
        <f>IFERROR(VLOOKUP(A20,[2]Sheet!$A:$D,4,0),0)</f>
        <v>0</v>
      </c>
      <c r="R20" s="12">
        <f t="shared" si="6"/>
        <v>0</v>
      </c>
      <c r="S20" s="14"/>
      <c r="T20" s="5">
        <f t="shared" si="14"/>
        <v>0</v>
      </c>
      <c r="U20" s="5"/>
      <c r="V20" s="5"/>
      <c r="W20" s="5">
        <f t="shared" si="12"/>
        <v>0</v>
      </c>
      <c r="X20" s="14"/>
      <c r="Y20" s="12"/>
      <c r="Z20" s="1" t="e">
        <f t="shared" si="13"/>
        <v>#DIV/0!</v>
      </c>
      <c r="AA20" s="12" t="e">
        <f t="shared" si="8"/>
        <v>#DIV/0!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 t="s">
        <v>59</v>
      </c>
      <c r="AM20" s="1">
        <f t="shared" si="9"/>
        <v>0</v>
      </c>
      <c r="AN20" s="1">
        <f t="shared" si="10"/>
        <v>0</v>
      </c>
      <c r="AO20" s="1">
        <f t="shared" si="11"/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5" t="s">
        <v>60</v>
      </c>
      <c r="B21" s="15" t="s">
        <v>37</v>
      </c>
      <c r="C21" s="15">
        <v>3087.9650000000001</v>
      </c>
      <c r="D21" s="15">
        <v>5182.5990000000002</v>
      </c>
      <c r="E21" s="15">
        <v>2253.6970000000001</v>
      </c>
      <c r="F21" s="15">
        <v>3947.3739999999998</v>
      </c>
      <c r="G21" s="16">
        <v>1</v>
      </c>
      <c r="H21" s="15">
        <v>60</v>
      </c>
      <c r="I21" s="15" t="s">
        <v>38</v>
      </c>
      <c r="J21" s="15"/>
      <c r="K21" s="15">
        <v>2159</v>
      </c>
      <c r="L21" s="15">
        <f t="shared" si="4"/>
        <v>94.697000000000116</v>
      </c>
      <c r="M21" s="15">
        <f t="shared" si="5"/>
        <v>2060.0529999999999</v>
      </c>
      <c r="N21" s="15">
        <v>193.64400000000001</v>
      </c>
      <c r="O21" s="15">
        <f>IFERROR(VLOOKUP(A21,[1]Sheet!$A:$D,4,0),0)</f>
        <v>169</v>
      </c>
      <c r="P21" s="15">
        <v>500</v>
      </c>
      <c r="Q21" s="1">
        <f>IFERROR(VLOOKUP(A21,[2]Sheet!$A:$D,4,0),0)</f>
        <v>449</v>
      </c>
      <c r="R21" s="15">
        <f t="shared" si="6"/>
        <v>412.01059999999995</v>
      </c>
      <c r="S21" s="17">
        <f t="shared" ref="S21:S22" si="15">12*R21-P21-F21</f>
        <v>496.7531999999992</v>
      </c>
      <c r="T21" s="24">
        <f t="shared" ref="T21:T22" si="16">S21+1.5*R21</f>
        <v>1114.7690999999991</v>
      </c>
      <c r="U21" s="24"/>
      <c r="V21" s="24"/>
      <c r="W21" s="5">
        <f t="shared" si="12"/>
        <v>1114.7690999999991</v>
      </c>
      <c r="X21" s="17"/>
      <c r="Y21" s="15"/>
      <c r="Z21" s="1">
        <f t="shared" si="13"/>
        <v>13.5</v>
      </c>
      <c r="AA21" s="15">
        <f t="shared" si="8"/>
        <v>10.794319369453117</v>
      </c>
      <c r="AB21" s="15">
        <v>426.51740000000001</v>
      </c>
      <c r="AC21" s="15">
        <v>413.43419999999998</v>
      </c>
      <c r="AD21" s="15">
        <v>443.08659999999998</v>
      </c>
      <c r="AE21" s="15">
        <v>475.64760000000001</v>
      </c>
      <c r="AF21" s="15">
        <v>536.09860000000003</v>
      </c>
      <c r="AG21" s="15">
        <v>481.851</v>
      </c>
      <c r="AH21" s="15">
        <v>532.45860000000005</v>
      </c>
      <c r="AI21" s="15">
        <v>560.48699999999997</v>
      </c>
      <c r="AJ21" s="15">
        <v>583.60320000000002</v>
      </c>
      <c r="AK21" s="15">
        <v>608.21260000000007</v>
      </c>
      <c r="AL21" s="15" t="s">
        <v>61</v>
      </c>
      <c r="AM21" s="1">
        <f t="shared" si="9"/>
        <v>0</v>
      </c>
      <c r="AN21" s="1">
        <f t="shared" si="10"/>
        <v>0</v>
      </c>
      <c r="AO21" s="1">
        <f t="shared" si="11"/>
        <v>1115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5" t="s">
        <v>62</v>
      </c>
      <c r="B22" s="15" t="s">
        <v>37</v>
      </c>
      <c r="C22" s="15">
        <v>330.15</v>
      </c>
      <c r="D22" s="15">
        <v>915.51599999999996</v>
      </c>
      <c r="E22" s="15">
        <v>624.37400000000002</v>
      </c>
      <c r="F22" s="15">
        <v>443.33300000000003</v>
      </c>
      <c r="G22" s="16">
        <v>1</v>
      </c>
      <c r="H22" s="15">
        <v>60</v>
      </c>
      <c r="I22" s="15" t="s">
        <v>38</v>
      </c>
      <c r="J22" s="15"/>
      <c r="K22" s="15">
        <v>593.29999999999995</v>
      </c>
      <c r="L22" s="15">
        <f t="shared" si="4"/>
        <v>31.074000000000069</v>
      </c>
      <c r="M22" s="15">
        <f t="shared" si="5"/>
        <v>451.56400000000002</v>
      </c>
      <c r="N22" s="15">
        <v>172.81</v>
      </c>
      <c r="O22" s="15">
        <f>IFERROR(VLOOKUP(A22,[1]Sheet!$A:$D,4,0),0)</f>
        <v>53</v>
      </c>
      <c r="P22" s="15"/>
      <c r="Q22" s="1">
        <f>IFERROR(VLOOKUP(A22,[2]Sheet!$A:$D,4,0),0)</f>
        <v>100</v>
      </c>
      <c r="R22" s="15">
        <f t="shared" si="6"/>
        <v>90.31280000000001</v>
      </c>
      <c r="S22" s="17">
        <f t="shared" si="15"/>
        <v>640.42059999999992</v>
      </c>
      <c r="T22" s="24">
        <f t="shared" si="16"/>
        <v>775.88979999999992</v>
      </c>
      <c r="U22" s="24"/>
      <c r="V22" s="24"/>
      <c r="W22" s="5">
        <f t="shared" si="12"/>
        <v>775.88979999999992</v>
      </c>
      <c r="X22" s="17"/>
      <c r="Y22" s="15"/>
      <c r="Z22" s="1">
        <f t="shared" si="13"/>
        <v>13.499999999999998</v>
      </c>
      <c r="AA22" s="15">
        <f t="shared" si="8"/>
        <v>4.9088612023987741</v>
      </c>
      <c r="AB22" s="15">
        <v>64.428200000000004</v>
      </c>
      <c r="AC22" s="15">
        <v>69.193399999999997</v>
      </c>
      <c r="AD22" s="15">
        <v>68.934600000000003</v>
      </c>
      <c r="AE22" s="15">
        <v>61.4846</v>
      </c>
      <c r="AF22" s="15">
        <v>84.766999999999996</v>
      </c>
      <c r="AG22" s="15">
        <v>72.485799999999998</v>
      </c>
      <c r="AH22" s="15">
        <v>66.390799999999999</v>
      </c>
      <c r="AI22" s="15">
        <v>72.370599999999996</v>
      </c>
      <c r="AJ22" s="15">
        <v>101.00700000000001</v>
      </c>
      <c r="AK22" s="15">
        <v>95.676199999999994</v>
      </c>
      <c r="AL22" s="15" t="s">
        <v>39</v>
      </c>
      <c r="AM22" s="1">
        <f t="shared" si="9"/>
        <v>0</v>
      </c>
      <c r="AN22" s="1">
        <f t="shared" si="10"/>
        <v>0</v>
      </c>
      <c r="AO22" s="1">
        <f t="shared" si="11"/>
        <v>776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8" t="s">
        <v>63</v>
      </c>
      <c r="B23" s="18" t="s">
        <v>37</v>
      </c>
      <c r="C23" s="18">
        <v>719.255</v>
      </c>
      <c r="D23" s="18">
        <v>849.60900000000004</v>
      </c>
      <c r="E23" s="18">
        <v>763.91700000000003</v>
      </c>
      <c r="F23" s="18">
        <v>628.745</v>
      </c>
      <c r="G23" s="19">
        <v>1</v>
      </c>
      <c r="H23" s="18">
        <v>60</v>
      </c>
      <c r="I23" s="18" t="s">
        <v>38</v>
      </c>
      <c r="J23" s="18"/>
      <c r="K23" s="18">
        <v>736.36800000000005</v>
      </c>
      <c r="L23" s="18">
        <f t="shared" si="4"/>
        <v>27.548999999999978</v>
      </c>
      <c r="M23" s="18">
        <f t="shared" si="5"/>
        <v>600.22300000000007</v>
      </c>
      <c r="N23" s="18">
        <v>163.69399999999999</v>
      </c>
      <c r="O23" s="18">
        <f>IFERROR(VLOOKUP(A23,[1]Sheet!$A:$D,4,0),0)</f>
        <v>40</v>
      </c>
      <c r="P23" s="18"/>
      <c r="Q23" s="1">
        <f>IFERROR(VLOOKUP(A23,[2]Sheet!$A:$D,4,0),0)</f>
        <v>84</v>
      </c>
      <c r="R23" s="18">
        <f t="shared" si="6"/>
        <v>120.04460000000002</v>
      </c>
      <c r="S23" s="20">
        <f>8*R23-P23-F23</f>
        <v>331.61180000000013</v>
      </c>
      <c r="T23" s="5">
        <f t="shared" si="14"/>
        <v>331.61180000000013</v>
      </c>
      <c r="U23" s="5">
        <v>200</v>
      </c>
      <c r="V23" s="5"/>
      <c r="W23" s="5">
        <f t="shared" si="12"/>
        <v>131.61180000000013</v>
      </c>
      <c r="X23" s="20"/>
      <c r="Y23" s="18"/>
      <c r="Z23" s="1">
        <f t="shared" si="13"/>
        <v>8</v>
      </c>
      <c r="AA23" s="18">
        <f t="shared" si="8"/>
        <v>5.2375950271815634</v>
      </c>
      <c r="AB23" s="18">
        <v>143.53700000000001</v>
      </c>
      <c r="AC23" s="18">
        <v>142.4836</v>
      </c>
      <c r="AD23" s="18">
        <v>145.7704</v>
      </c>
      <c r="AE23" s="18">
        <v>145.315</v>
      </c>
      <c r="AF23" s="18">
        <v>157.33860000000001</v>
      </c>
      <c r="AG23" s="18">
        <v>141.76599999999999</v>
      </c>
      <c r="AH23" s="18">
        <v>133.7424</v>
      </c>
      <c r="AI23" s="18">
        <v>120.908</v>
      </c>
      <c r="AJ23" s="18">
        <v>116.2358</v>
      </c>
      <c r="AK23" s="18">
        <v>113.04640000000001</v>
      </c>
      <c r="AL23" s="18" t="s">
        <v>54</v>
      </c>
      <c r="AM23" s="1">
        <f t="shared" si="9"/>
        <v>200</v>
      </c>
      <c r="AN23" s="1">
        <f t="shared" si="10"/>
        <v>0</v>
      </c>
      <c r="AO23" s="1">
        <f t="shared" si="11"/>
        <v>132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5" t="s">
        <v>64</v>
      </c>
      <c r="B24" s="15" t="s">
        <v>37</v>
      </c>
      <c r="C24" s="15">
        <v>1370.123</v>
      </c>
      <c r="D24" s="15">
        <v>2059.4769999999999</v>
      </c>
      <c r="E24" s="15">
        <v>1305.4100000000001</v>
      </c>
      <c r="F24" s="15">
        <v>1074.2329999999999</v>
      </c>
      <c r="G24" s="16">
        <v>1</v>
      </c>
      <c r="H24" s="15">
        <v>60</v>
      </c>
      <c r="I24" s="15" t="s">
        <v>38</v>
      </c>
      <c r="J24" s="15"/>
      <c r="K24" s="15">
        <v>1205.662</v>
      </c>
      <c r="L24" s="15">
        <f t="shared" si="4"/>
        <v>99.748000000000047</v>
      </c>
      <c r="M24" s="15">
        <f t="shared" si="5"/>
        <v>971.68700000000013</v>
      </c>
      <c r="N24" s="15">
        <v>333.72300000000001</v>
      </c>
      <c r="O24" s="15">
        <f>IFERROR(VLOOKUP(A24,[1]Sheet!$A:$D,4,0),0)</f>
        <v>71</v>
      </c>
      <c r="P24" s="15">
        <v>200</v>
      </c>
      <c r="Q24" s="1">
        <f>IFERROR(VLOOKUP(A24,[2]Sheet!$A:$D,4,0),0)</f>
        <v>99</v>
      </c>
      <c r="R24" s="15">
        <f t="shared" si="6"/>
        <v>194.33740000000003</v>
      </c>
      <c r="S24" s="17">
        <f>12*R24-P24-F24</f>
        <v>1057.8158000000005</v>
      </c>
      <c r="T24" s="24">
        <f>S24+1.5*R24</f>
        <v>1349.3219000000006</v>
      </c>
      <c r="U24" s="24"/>
      <c r="V24" s="24">
        <v>500</v>
      </c>
      <c r="W24" s="5">
        <f t="shared" si="12"/>
        <v>849.3219000000006</v>
      </c>
      <c r="X24" s="17"/>
      <c r="Y24" s="15"/>
      <c r="Z24" s="1">
        <f t="shared" si="13"/>
        <v>13.5</v>
      </c>
      <c r="AA24" s="15">
        <f t="shared" si="8"/>
        <v>6.5568079021330927</v>
      </c>
      <c r="AB24" s="15">
        <v>161.809</v>
      </c>
      <c r="AC24" s="15">
        <v>165.93960000000001</v>
      </c>
      <c r="AD24" s="15">
        <v>215.41540000000001</v>
      </c>
      <c r="AE24" s="15">
        <v>212.8638</v>
      </c>
      <c r="AF24" s="15">
        <v>217.4144</v>
      </c>
      <c r="AG24" s="15">
        <v>204.43459999999999</v>
      </c>
      <c r="AH24" s="15">
        <v>203.12479999999999</v>
      </c>
      <c r="AI24" s="15">
        <v>220.59139999999999</v>
      </c>
      <c r="AJ24" s="15">
        <v>229.04679999999999</v>
      </c>
      <c r="AK24" s="15">
        <v>239.0916</v>
      </c>
      <c r="AL24" s="15" t="s">
        <v>39</v>
      </c>
      <c r="AM24" s="1">
        <f t="shared" si="9"/>
        <v>0</v>
      </c>
      <c r="AN24" s="1">
        <f t="shared" si="10"/>
        <v>500</v>
      </c>
      <c r="AO24" s="1">
        <f t="shared" si="11"/>
        <v>849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2" t="s">
        <v>65</v>
      </c>
      <c r="B25" s="12" t="s">
        <v>37</v>
      </c>
      <c r="C25" s="12"/>
      <c r="D25" s="12"/>
      <c r="E25" s="12"/>
      <c r="F25" s="12"/>
      <c r="G25" s="13">
        <v>0</v>
      </c>
      <c r="H25" s="12">
        <v>30</v>
      </c>
      <c r="I25" s="12" t="s">
        <v>38</v>
      </c>
      <c r="J25" s="12"/>
      <c r="K25" s="12"/>
      <c r="L25" s="12">
        <f t="shared" si="4"/>
        <v>0</v>
      </c>
      <c r="M25" s="12">
        <f t="shared" si="5"/>
        <v>0</v>
      </c>
      <c r="N25" s="12"/>
      <c r="O25" s="12">
        <f>IFERROR(VLOOKUP(A25,[1]Sheet!$A:$D,4,0),0)</f>
        <v>0</v>
      </c>
      <c r="P25" s="12"/>
      <c r="Q25" s="1">
        <f>IFERROR(VLOOKUP(A25,[2]Sheet!$A:$D,4,0),0)</f>
        <v>0</v>
      </c>
      <c r="R25" s="12">
        <f t="shared" si="6"/>
        <v>0</v>
      </c>
      <c r="S25" s="14"/>
      <c r="T25" s="5">
        <f t="shared" si="14"/>
        <v>0</v>
      </c>
      <c r="U25" s="5"/>
      <c r="V25" s="5"/>
      <c r="W25" s="5">
        <f t="shared" si="12"/>
        <v>0</v>
      </c>
      <c r="X25" s="14"/>
      <c r="Y25" s="12"/>
      <c r="Z25" s="1" t="e">
        <f t="shared" si="13"/>
        <v>#DIV/0!</v>
      </c>
      <c r="AA25" s="12" t="e">
        <f t="shared" si="8"/>
        <v>#DIV/0!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 t="s">
        <v>59</v>
      </c>
      <c r="AM25" s="1">
        <f t="shared" si="9"/>
        <v>0</v>
      </c>
      <c r="AN25" s="1">
        <f t="shared" si="10"/>
        <v>0</v>
      </c>
      <c r="AO25" s="1">
        <f t="shared" si="11"/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2" t="s">
        <v>66</v>
      </c>
      <c r="B26" s="12" t="s">
        <v>37</v>
      </c>
      <c r="C26" s="12"/>
      <c r="D26" s="12"/>
      <c r="E26" s="12"/>
      <c r="F26" s="12"/>
      <c r="G26" s="13">
        <v>0</v>
      </c>
      <c r="H26" s="12">
        <v>30</v>
      </c>
      <c r="I26" s="12" t="s">
        <v>38</v>
      </c>
      <c r="J26" s="12"/>
      <c r="K26" s="12"/>
      <c r="L26" s="12">
        <f t="shared" si="4"/>
        <v>0</v>
      </c>
      <c r="M26" s="12">
        <f t="shared" si="5"/>
        <v>0</v>
      </c>
      <c r="N26" s="12"/>
      <c r="O26" s="12">
        <f>IFERROR(VLOOKUP(A26,[1]Sheet!$A:$D,4,0),0)</f>
        <v>0</v>
      </c>
      <c r="P26" s="12"/>
      <c r="Q26" s="1">
        <f>IFERROR(VLOOKUP(A26,[2]Sheet!$A:$D,4,0),0)</f>
        <v>0</v>
      </c>
      <c r="R26" s="12">
        <f t="shared" si="6"/>
        <v>0</v>
      </c>
      <c r="S26" s="14"/>
      <c r="T26" s="5">
        <f t="shared" si="14"/>
        <v>0</v>
      </c>
      <c r="U26" s="5"/>
      <c r="V26" s="5"/>
      <c r="W26" s="5">
        <f t="shared" si="12"/>
        <v>0</v>
      </c>
      <c r="X26" s="14"/>
      <c r="Y26" s="12"/>
      <c r="Z26" s="1" t="e">
        <f t="shared" si="13"/>
        <v>#DIV/0!</v>
      </c>
      <c r="AA26" s="12" t="e">
        <f t="shared" si="8"/>
        <v>#DIV/0!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 t="s">
        <v>59</v>
      </c>
      <c r="AM26" s="1">
        <f t="shared" si="9"/>
        <v>0</v>
      </c>
      <c r="AN26" s="1">
        <f t="shared" si="10"/>
        <v>0</v>
      </c>
      <c r="AO26" s="1">
        <f t="shared" si="11"/>
        <v>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67</v>
      </c>
      <c r="B27" s="1" t="s">
        <v>37</v>
      </c>
      <c r="C27" s="1">
        <v>1090.316</v>
      </c>
      <c r="D27" s="1">
        <v>1830.4849999999999</v>
      </c>
      <c r="E27" s="1">
        <v>1146.6210000000001</v>
      </c>
      <c r="F27" s="1">
        <v>1210.3720000000001</v>
      </c>
      <c r="G27" s="8">
        <v>1</v>
      </c>
      <c r="H27" s="1">
        <v>30</v>
      </c>
      <c r="I27" s="1" t="s">
        <v>38</v>
      </c>
      <c r="J27" s="1"/>
      <c r="K27" s="1">
        <v>1203.625</v>
      </c>
      <c r="L27" s="1">
        <f t="shared" si="4"/>
        <v>-57.003999999999905</v>
      </c>
      <c r="M27" s="1">
        <f t="shared" si="5"/>
        <v>862.70800000000008</v>
      </c>
      <c r="N27" s="1">
        <v>283.91300000000001</v>
      </c>
      <c r="O27" s="1">
        <f>IFERROR(VLOOKUP(A27,[1]Sheet!$A:$D,4,0),0)</f>
        <v>71</v>
      </c>
      <c r="P27" s="1"/>
      <c r="Q27" s="1">
        <f>IFERROR(VLOOKUP(A27,[2]Sheet!$A:$D,4,0),0)</f>
        <v>124</v>
      </c>
      <c r="R27" s="1">
        <f t="shared" si="6"/>
        <v>172.54160000000002</v>
      </c>
      <c r="S27" s="5">
        <f>10*R27-P27-F27</f>
        <v>515.0440000000001</v>
      </c>
      <c r="T27" s="5">
        <f t="shared" si="14"/>
        <v>515.0440000000001</v>
      </c>
      <c r="U27" s="5">
        <v>300</v>
      </c>
      <c r="V27" s="5"/>
      <c r="W27" s="5">
        <f t="shared" si="12"/>
        <v>215.0440000000001</v>
      </c>
      <c r="X27" s="5"/>
      <c r="Y27" s="1"/>
      <c r="Z27" s="1">
        <f t="shared" si="13"/>
        <v>10</v>
      </c>
      <c r="AA27" s="1">
        <f t="shared" si="8"/>
        <v>7.0149575522656562</v>
      </c>
      <c r="AB27" s="1">
        <v>180.27459999999999</v>
      </c>
      <c r="AC27" s="1">
        <v>186.61340000000001</v>
      </c>
      <c r="AD27" s="1">
        <v>204.44980000000001</v>
      </c>
      <c r="AE27" s="1">
        <v>198.4836</v>
      </c>
      <c r="AF27" s="1">
        <v>180.18020000000001</v>
      </c>
      <c r="AG27" s="1">
        <v>167.57220000000001</v>
      </c>
      <c r="AH27" s="1">
        <v>205.40979999999999</v>
      </c>
      <c r="AI27" s="1">
        <v>203.8066</v>
      </c>
      <c r="AJ27" s="1">
        <v>160.0608</v>
      </c>
      <c r="AK27" s="1">
        <v>145.3192</v>
      </c>
      <c r="AL27" s="1"/>
      <c r="AM27" s="1">
        <f t="shared" si="9"/>
        <v>300</v>
      </c>
      <c r="AN27" s="1">
        <f t="shared" si="10"/>
        <v>0</v>
      </c>
      <c r="AO27" s="1">
        <f t="shared" si="11"/>
        <v>215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2" t="s">
        <v>68</v>
      </c>
      <c r="B28" s="12" t="s">
        <v>37</v>
      </c>
      <c r="C28" s="12"/>
      <c r="D28" s="12"/>
      <c r="E28" s="12"/>
      <c r="F28" s="12"/>
      <c r="G28" s="13">
        <v>0</v>
      </c>
      <c r="H28" s="12">
        <v>45</v>
      </c>
      <c r="I28" s="12" t="s">
        <v>38</v>
      </c>
      <c r="J28" s="12"/>
      <c r="K28" s="12"/>
      <c r="L28" s="12">
        <f t="shared" si="4"/>
        <v>0</v>
      </c>
      <c r="M28" s="12">
        <f t="shared" si="5"/>
        <v>0</v>
      </c>
      <c r="N28" s="12"/>
      <c r="O28" s="12">
        <f>IFERROR(VLOOKUP(A28,[1]Sheet!$A:$D,4,0),0)</f>
        <v>0</v>
      </c>
      <c r="P28" s="12"/>
      <c r="Q28" s="1">
        <f>IFERROR(VLOOKUP(A28,[2]Sheet!$A:$D,4,0),0)</f>
        <v>0</v>
      </c>
      <c r="R28" s="12">
        <f t="shared" si="6"/>
        <v>0</v>
      </c>
      <c r="S28" s="14"/>
      <c r="T28" s="5">
        <f t="shared" si="14"/>
        <v>0</v>
      </c>
      <c r="U28" s="5"/>
      <c r="V28" s="5"/>
      <c r="W28" s="5">
        <f t="shared" si="12"/>
        <v>0</v>
      </c>
      <c r="X28" s="14"/>
      <c r="Y28" s="12"/>
      <c r="Z28" s="1" t="e">
        <f t="shared" si="13"/>
        <v>#DIV/0!</v>
      </c>
      <c r="AA28" s="12" t="e">
        <f t="shared" si="8"/>
        <v>#DIV/0!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 t="s">
        <v>59</v>
      </c>
      <c r="AM28" s="1">
        <f t="shared" si="9"/>
        <v>0</v>
      </c>
      <c r="AN28" s="1">
        <f t="shared" si="10"/>
        <v>0</v>
      </c>
      <c r="AO28" s="1">
        <f t="shared" si="11"/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2" t="s">
        <v>69</v>
      </c>
      <c r="B29" s="12" t="s">
        <v>37</v>
      </c>
      <c r="C29" s="12"/>
      <c r="D29" s="12"/>
      <c r="E29" s="12"/>
      <c r="F29" s="12"/>
      <c r="G29" s="13">
        <v>0</v>
      </c>
      <c r="H29" s="12">
        <v>40</v>
      </c>
      <c r="I29" s="12" t="s">
        <v>38</v>
      </c>
      <c r="J29" s="12"/>
      <c r="K29" s="12"/>
      <c r="L29" s="12">
        <f t="shared" si="4"/>
        <v>0</v>
      </c>
      <c r="M29" s="12">
        <f t="shared" si="5"/>
        <v>0</v>
      </c>
      <c r="N29" s="12"/>
      <c r="O29" s="12">
        <f>IFERROR(VLOOKUP(A29,[1]Sheet!$A:$D,4,0),0)</f>
        <v>0</v>
      </c>
      <c r="P29" s="12"/>
      <c r="Q29" s="1">
        <f>IFERROR(VLOOKUP(A29,[2]Sheet!$A:$D,4,0),0)</f>
        <v>0</v>
      </c>
      <c r="R29" s="12">
        <f t="shared" si="6"/>
        <v>0</v>
      </c>
      <c r="S29" s="14"/>
      <c r="T29" s="5">
        <f t="shared" si="14"/>
        <v>0</v>
      </c>
      <c r="U29" s="5"/>
      <c r="V29" s="5"/>
      <c r="W29" s="5">
        <f t="shared" si="12"/>
        <v>0</v>
      </c>
      <c r="X29" s="14"/>
      <c r="Y29" s="12"/>
      <c r="Z29" s="1" t="e">
        <f t="shared" si="13"/>
        <v>#DIV/0!</v>
      </c>
      <c r="AA29" s="12" t="e">
        <f t="shared" si="8"/>
        <v>#DIV/0!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 t="s">
        <v>59</v>
      </c>
      <c r="AM29" s="1">
        <f t="shared" si="9"/>
        <v>0</v>
      </c>
      <c r="AN29" s="1">
        <f t="shared" si="10"/>
        <v>0</v>
      </c>
      <c r="AO29" s="1">
        <f t="shared" si="11"/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2" t="s">
        <v>70</v>
      </c>
      <c r="B30" s="12" t="s">
        <v>37</v>
      </c>
      <c r="C30" s="12"/>
      <c r="D30" s="12"/>
      <c r="E30" s="12"/>
      <c r="F30" s="12"/>
      <c r="G30" s="13">
        <v>0</v>
      </c>
      <c r="H30" s="12">
        <v>30</v>
      </c>
      <c r="I30" s="12" t="s">
        <v>38</v>
      </c>
      <c r="J30" s="12"/>
      <c r="K30" s="12"/>
      <c r="L30" s="12">
        <f t="shared" si="4"/>
        <v>0</v>
      </c>
      <c r="M30" s="12">
        <f t="shared" si="5"/>
        <v>0</v>
      </c>
      <c r="N30" s="12"/>
      <c r="O30" s="12">
        <f>IFERROR(VLOOKUP(A30,[1]Sheet!$A:$D,4,0),0)</f>
        <v>0</v>
      </c>
      <c r="P30" s="12"/>
      <c r="Q30" s="1">
        <f>IFERROR(VLOOKUP(A30,[2]Sheet!$A:$D,4,0),0)</f>
        <v>0</v>
      </c>
      <c r="R30" s="12">
        <f t="shared" si="6"/>
        <v>0</v>
      </c>
      <c r="S30" s="14"/>
      <c r="T30" s="5">
        <f t="shared" si="14"/>
        <v>0</v>
      </c>
      <c r="U30" s="5"/>
      <c r="V30" s="5"/>
      <c r="W30" s="5">
        <f t="shared" si="12"/>
        <v>0</v>
      </c>
      <c r="X30" s="14"/>
      <c r="Y30" s="12"/>
      <c r="Z30" s="1" t="e">
        <f t="shared" si="13"/>
        <v>#DIV/0!</v>
      </c>
      <c r="AA30" s="12" t="e">
        <f t="shared" si="8"/>
        <v>#DIV/0!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 t="s">
        <v>59</v>
      </c>
      <c r="AM30" s="1">
        <f t="shared" si="9"/>
        <v>0</v>
      </c>
      <c r="AN30" s="1">
        <f t="shared" si="10"/>
        <v>0</v>
      </c>
      <c r="AO30" s="1">
        <f t="shared" si="11"/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2" t="s">
        <v>71</v>
      </c>
      <c r="B31" s="12" t="s">
        <v>37</v>
      </c>
      <c r="C31" s="12"/>
      <c r="D31" s="12"/>
      <c r="E31" s="12"/>
      <c r="F31" s="12"/>
      <c r="G31" s="13">
        <v>0</v>
      </c>
      <c r="H31" s="12">
        <v>50</v>
      </c>
      <c r="I31" s="12" t="s">
        <v>38</v>
      </c>
      <c r="J31" s="12"/>
      <c r="K31" s="12"/>
      <c r="L31" s="12">
        <f t="shared" si="4"/>
        <v>0</v>
      </c>
      <c r="M31" s="12">
        <f t="shared" si="5"/>
        <v>0</v>
      </c>
      <c r="N31" s="12"/>
      <c r="O31" s="12">
        <f>IFERROR(VLOOKUP(A31,[1]Sheet!$A:$D,4,0),0)</f>
        <v>0</v>
      </c>
      <c r="P31" s="12"/>
      <c r="Q31" s="1">
        <f>IFERROR(VLOOKUP(A31,[2]Sheet!$A:$D,4,0),0)</f>
        <v>0</v>
      </c>
      <c r="R31" s="12">
        <f t="shared" si="6"/>
        <v>0</v>
      </c>
      <c r="S31" s="14"/>
      <c r="T31" s="5">
        <f t="shared" si="14"/>
        <v>0</v>
      </c>
      <c r="U31" s="5"/>
      <c r="V31" s="5"/>
      <c r="W31" s="5">
        <f t="shared" si="12"/>
        <v>0</v>
      </c>
      <c r="X31" s="14"/>
      <c r="Y31" s="12"/>
      <c r="Z31" s="1" t="e">
        <f t="shared" si="13"/>
        <v>#DIV/0!</v>
      </c>
      <c r="AA31" s="12" t="e">
        <f t="shared" si="8"/>
        <v>#DIV/0!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 t="s">
        <v>59</v>
      </c>
      <c r="AM31" s="1">
        <f t="shared" si="9"/>
        <v>0</v>
      </c>
      <c r="AN31" s="1">
        <f t="shared" si="10"/>
        <v>0</v>
      </c>
      <c r="AO31" s="1">
        <f t="shared" si="11"/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72</v>
      </c>
      <c r="B32" s="1" t="s">
        <v>37</v>
      </c>
      <c r="C32" s="1">
        <v>0.91400000000000003</v>
      </c>
      <c r="D32" s="1">
        <v>12.037000000000001</v>
      </c>
      <c r="E32" s="1">
        <v>-0.93300000000000005</v>
      </c>
      <c r="F32" s="1">
        <v>10.243</v>
      </c>
      <c r="G32" s="8">
        <v>1</v>
      </c>
      <c r="H32" s="1">
        <v>50</v>
      </c>
      <c r="I32" s="1" t="s">
        <v>38</v>
      </c>
      <c r="J32" s="1"/>
      <c r="K32" s="1">
        <v>1.6</v>
      </c>
      <c r="L32" s="1">
        <f t="shared" si="4"/>
        <v>-2.5330000000000004</v>
      </c>
      <c r="M32" s="1">
        <f t="shared" si="5"/>
        <v>-0.93300000000000005</v>
      </c>
      <c r="N32" s="1"/>
      <c r="O32" s="1">
        <f>IFERROR(VLOOKUP(A32,[1]Sheet!$A:$D,4,0),0)</f>
        <v>0</v>
      </c>
      <c r="P32" s="1"/>
      <c r="Q32" s="1">
        <f>IFERROR(VLOOKUP(A32,[2]Sheet!$A:$D,4,0),0)</f>
        <v>0</v>
      </c>
      <c r="R32" s="1">
        <f t="shared" si="6"/>
        <v>-0.18660000000000002</v>
      </c>
      <c r="S32" s="5"/>
      <c r="T32" s="5">
        <f t="shared" si="14"/>
        <v>0</v>
      </c>
      <c r="U32" s="5"/>
      <c r="V32" s="5"/>
      <c r="W32" s="5">
        <f t="shared" si="12"/>
        <v>0</v>
      </c>
      <c r="X32" s="5"/>
      <c r="Y32" s="1"/>
      <c r="Z32" s="1">
        <f t="shared" si="13"/>
        <v>-54.892818863879953</v>
      </c>
      <c r="AA32" s="1">
        <f t="shared" si="8"/>
        <v>-54.892818863879953</v>
      </c>
      <c r="AB32" s="1">
        <v>0.55380000000000007</v>
      </c>
      <c r="AC32" s="1">
        <v>0.55380000000000007</v>
      </c>
      <c r="AD32" s="1">
        <v>0.36299999999999999</v>
      </c>
      <c r="AE32" s="1">
        <v>0.36299999999999999</v>
      </c>
      <c r="AF32" s="1">
        <v>0.91080000000000005</v>
      </c>
      <c r="AG32" s="1">
        <v>0.91080000000000005</v>
      </c>
      <c r="AH32" s="1">
        <v>0.55599999999999994</v>
      </c>
      <c r="AI32" s="1">
        <v>0.55599999999999994</v>
      </c>
      <c r="AJ32" s="1">
        <v>0</v>
      </c>
      <c r="AK32" s="1">
        <v>0.36759999999999998</v>
      </c>
      <c r="AL32" s="1" t="s">
        <v>73</v>
      </c>
      <c r="AM32" s="1">
        <f t="shared" si="9"/>
        <v>0</v>
      </c>
      <c r="AN32" s="1">
        <f t="shared" si="10"/>
        <v>0</v>
      </c>
      <c r="AO32" s="1">
        <f t="shared" si="11"/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74</v>
      </c>
      <c r="B33" s="1" t="s">
        <v>43</v>
      </c>
      <c r="C33" s="1">
        <v>1565</v>
      </c>
      <c r="D33" s="1">
        <v>2235</v>
      </c>
      <c r="E33" s="1">
        <v>1472</v>
      </c>
      <c r="F33" s="1">
        <v>2018</v>
      </c>
      <c r="G33" s="8">
        <v>0.4</v>
      </c>
      <c r="H33" s="1">
        <v>45</v>
      </c>
      <c r="I33" s="1" t="s">
        <v>38</v>
      </c>
      <c r="J33" s="1"/>
      <c r="K33" s="1">
        <v>1770</v>
      </c>
      <c r="L33" s="1">
        <f t="shared" si="4"/>
        <v>-298</v>
      </c>
      <c r="M33" s="1">
        <f t="shared" si="5"/>
        <v>1202</v>
      </c>
      <c r="N33" s="1">
        <v>270</v>
      </c>
      <c r="O33" s="1">
        <f>IFERROR(VLOOKUP(A33,[1]Sheet!$A:$D,4,0),0)</f>
        <v>112</v>
      </c>
      <c r="P33" s="1"/>
      <c r="Q33" s="1">
        <f>IFERROR(VLOOKUP(A33,[2]Sheet!$A:$D,4,0),0)</f>
        <v>267</v>
      </c>
      <c r="R33" s="1">
        <f t="shared" si="6"/>
        <v>240.4</v>
      </c>
      <c r="S33" s="5">
        <f t="shared" ref="S33:S36" si="17">10*R33-P33-F33</f>
        <v>386</v>
      </c>
      <c r="T33" s="24">
        <f>S33+R33</f>
        <v>626.4</v>
      </c>
      <c r="U33" s="24">
        <v>500</v>
      </c>
      <c r="V33" s="24"/>
      <c r="W33" s="5">
        <f t="shared" si="12"/>
        <v>126.39999999999998</v>
      </c>
      <c r="X33" s="5"/>
      <c r="Y33" s="1"/>
      <c r="Z33" s="1">
        <f t="shared" si="13"/>
        <v>11</v>
      </c>
      <c r="AA33" s="1">
        <f t="shared" si="8"/>
        <v>8.3943427620632285</v>
      </c>
      <c r="AB33" s="1">
        <v>227.8</v>
      </c>
      <c r="AC33" s="1">
        <v>231.4</v>
      </c>
      <c r="AD33" s="1">
        <v>253</v>
      </c>
      <c r="AE33" s="1">
        <v>256.60000000000002</v>
      </c>
      <c r="AF33" s="1">
        <v>243.8</v>
      </c>
      <c r="AG33" s="1">
        <v>234.2</v>
      </c>
      <c r="AH33" s="1">
        <v>277</v>
      </c>
      <c r="AI33" s="1">
        <v>281.60000000000002</v>
      </c>
      <c r="AJ33" s="1">
        <v>274</v>
      </c>
      <c r="AK33" s="1">
        <v>278.2</v>
      </c>
      <c r="AL33" s="1" t="s">
        <v>44</v>
      </c>
      <c r="AM33" s="1">
        <f t="shared" si="9"/>
        <v>200</v>
      </c>
      <c r="AN33" s="1">
        <f t="shared" si="10"/>
        <v>0</v>
      </c>
      <c r="AO33" s="1">
        <f t="shared" si="11"/>
        <v>51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75</v>
      </c>
      <c r="B34" s="1" t="s">
        <v>43</v>
      </c>
      <c r="C34" s="1">
        <v>35</v>
      </c>
      <c r="D34" s="1">
        <v>2163</v>
      </c>
      <c r="E34" s="1">
        <v>403</v>
      </c>
      <c r="F34" s="1">
        <v>1747</v>
      </c>
      <c r="G34" s="8">
        <v>0.45</v>
      </c>
      <c r="H34" s="1">
        <v>50</v>
      </c>
      <c r="I34" s="11" t="s">
        <v>46</v>
      </c>
      <c r="J34" s="1"/>
      <c r="K34" s="1">
        <v>438</v>
      </c>
      <c r="L34" s="1">
        <f t="shared" si="4"/>
        <v>-35</v>
      </c>
      <c r="M34" s="1">
        <f t="shared" si="5"/>
        <v>403</v>
      </c>
      <c r="N34" s="1"/>
      <c r="O34" s="1">
        <f>IFERROR(VLOOKUP(A34,[1]Sheet!$A:$D,4,0),0)</f>
        <v>0</v>
      </c>
      <c r="P34" s="1"/>
      <c r="Q34" s="1">
        <f>IFERROR(VLOOKUP(A34,[2]Sheet!$A:$D,4,0),0)</f>
        <v>0</v>
      </c>
      <c r="R34" s="1">
        <f t="shared" si="6"/>
        <v>80.599999999999994</v>
      </c>
      <c r="S34" s="5"/>
      <c r="T34" s="5">
        <f t="shared" si="14"/>
        <v>0</v>
      </c>
      <c r="U34" s="5"/>
      <c r="V34" s="5"/>
      <c r="W34" s="5">
        <f t="shared" si="12"/>
        <v>0</v>
      </c>
      <c r="X34" s="5"/>
      <c r="Y34" s="1"/>
      <c r="Z34" s="1">
        <f t="shared" si="13"/>
        <v>21.674937965260547</v>
      </c>
      <c r="AA34" s="1">
        <f t="shared" si="8"/>
        <v>21.674937965260547</v>
      </c>
      <c r="AB34" s="1">
        <v>67.599999999999994</v>
      </c>
      <c r="AC34" s="1">
        <v>71</v>
      </c>
      <c r="AD34" s="1">
        <v>79.599999999999994</v>
      </c>
      <c r="AE34" s="1">
        <v>79.400000000000006</v>
      </c>
      <c r="AF34" s="1">
        <v>63.2</v>
      </c>
      <c r="AG34" s="1">
        <v>69.599999999999994</v>
      </c>
      <c r="AH34" s="1">
        <v>94.2</v>
      </c>
      <c r="AI34" s="1">
        <v>94.2</v>
      </c>
      <c r="AJ34" s="1">
        <v>75.400000000000006</v>
      </c>
      <c r="AK34" s="1">
        <v>68.599999999999994</v>
      </c>
      <c r="AL34" s="1" t="s">
        <v>44</v>
      </c>
      <c r="AM34" s="1">
        <f t="shared" si="9"/>
        <v>0</v>
      </c>
      <c r="AN34" s="1">
        <f t="shared" si="10"/>
        <v>0</v>
      </c>
      <c r="AO34" s="1">
        <f t="shared" si="11"/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5" t="s">
        <v>76</v>
      </c>
      <c r="B35" s="15" t="s">
        <v>43</v>
      </c>
      <c r="C35" s="15">
        <v>1149</v>
      </c>
      <c r="D35" s="15">
        <v>1831</v>
      </c>
      <c r="E35" s="15">
        <v>1415</v>
      </c>
      <c r="F35" s="15">
        <v>1367</v>
      </c>
      <c r="G35" s="16">
        <v>0.4</v>
      </c>
      <c r="H35" s="15">
        <v>45</v>
      </c>
      <c r="I35" s="15" t="s">
        <v>38</v>
      </c>
      <c r="J35" s="15"/>
      <c r="K35" s="15">
        <v>1604</v>
      </c>
      <c r="L35" s="15">
        <f t="shared" si="4"/>
        <v>-189</v>
      </c>
      <c r="M35" s="15">
        <f t="shared" si="5"/>
        <v>1151</v>
      </c>
      <c r="N35" s="15">
        <v>264</v>
      </c>
      <c r="O35" s="15">
        <f>IFERROR(VLOOKUP(A35,[1]Sheet!$A:$D,4,0),0)</f>
        <v>112</v>
      </c>
      <c r="P35" s="15"/>
      <c r="Q35" s="1">
        <f>IFERROR(VLOOKUP(A35,[2]Sheet!$A:$D,4,0),0)</f>
        <v>280</v>
      </c>
      <c r="R35" s="15">
        <f t="shared" si="6"/>
        <v>230.2</v>
      </c>
      <c r="S35" s="17">
        <f>12*R35-P35-F35</f>
        <v>1395.3999999999996</v>
      </c>
      <c r="T35" s="24">
        <f>S35+1.5*R35</f>
        <v>1740.6999999999996</v>
      </c>
      <c r="U35" s="24"/>
      <c r="V35" s="24">
        <v>700</v>
      </c>
      <c r="W35" s="5">
        <f t="shared" si="12"/>
        <v>1040.6999999999996</v>
      </c>
      <c r="X35" s="17"/>
      <c r="Y35" s="15"/>
      <c r="Z35" s="1">
        <f t="shared" si="13"/>
        <v>13.5</v>
      </c>
      <c r="AA35" s="15">
        <f t="shared" si="8"/>
        <v>5.9383145091225025</v>
      </c>
      <c r="AB35" s="15">
        <v>161.80000000000001</v>
      </c>
      <c r="AC35" s="15">
        <v>145.4</v>
      </c>
      <c r="AD35" s="15">
        <v>165</v>
      </c>
      <c r="AE35" s="15">
        <v>203</v>
      </c>
      <c r="AF35" s="15">
        <v>127.4</v>
      </c>
      <c r="AG35" s="15">
        <v>96.6</v>
      </c>
      <c r="AH35" s="15">
        <v>201.6</v>
      </c>
      <c r="AI35" s="15">
        <v>217.4</v>
      </c>
      <c r="AJ35" s="15">
        <v>190.2</v>
      </c>
      <c r="AK35" s="15">
        <v>183.6</v>
      </c>
      <c r="AL35" s="15" t="s">
        <v>39</v>
      </c>
      <c r="AM35" s="1">
        <f t="shared" si="9"/>
        <v>0</v>
      </c>
      <c r="AN35" s="1">
        <f t="shared" si="10"/>
        <v>280</v>
      </c>
      <c r="AO35" s="1">
        <f t="shared" si="11"/>
        <v>416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77</v>
      </c>
      <c r="B36" s="1" t="s">
        <v>37</v>
      </c>
      <c r="C36" s="1">
        <v>596.15099999999995</v>
      </c>
      <c r="D36" s="1">
        <v>722.428</v>
      </c>
      <c r="E36" s="1">
        <v>496.41</v>
      </c>
      <c r="F36" s="1">
        <v>336.202</v>
      </c>
      <c r="G36" s="8">
        <v>1</v>
      </c>
      <c r="H36" s="1">
        <v>45</v>
      </c>
      <c r="I36" s="1" t="s">
        <v>38</v>
      </c>
      <c r="J36" s="1"/>
      <c r="K36" s="1">
        <v>652.83500000000004</v>
      </c>
      <c r="L36" s="1">
        <f t="shared" si="4"/>
        <v>-156.42500000000001</v>
      </c>
      <c r="M36" s="1">
        <f t="shared" si="5"/>
        <v>432.12</v>
      </c>
      <c r="N36" s="1">
        <v>64.290000000000006</v>
      </c>
      <c r="O36" s="1">
        <f>IFERROR(VLOOKUP(A36,[1]Sheet!$A:$D,4,0),0)</f>
        <v>0</v>
      </c>
      <c r="P36" s="1"/>
      <c r="Q36" s="1">
        <f>IFERROR(VLOOKUP(A36,[2]Sheet!$A:$D,4,0),0)</f>
        <v>0</v>
      </c>
      <c r="R36" s="1">
        <f t="shared" si="6"/>
        <v>86.424000000000007</v>
      </c>
      <c r="S36" s="5">
        <f t="shared" si="17"/>
        <v>528.03800000000001</v>
      </c>
      <c r="T36" s="5">
        <f t="shared" si="14"/>
        <v>528.03800000000001</v>
      </c>
      <c r="U36" s="5"/>
      <c r="V36" s="5"/>
      <c r="W36" s="5">
        <f t="shared" si="12"/>
        <v>528.03800000000001</v>
      </c>
      <c r="X36" s="5"/>
      <c r="Y36" s="1"/>
      <c r="Z36" s="1">
        <f t="shared" si="13"/>
        <v>10</v>
      </c>
      <c r="AA36" s="1">
        <f t="shared" si="8"/>
        <v>3.8901462556697211</v>
      </c>
      <c r="AB36" s="1">
        <v>65.379400000000004</v>
      </c>
      <c r="AC36" s="1">
        <v>70.510799999999989</v>
      </c>
      <c r="AD36" s="1">
        <v>91.172600000000017</v>
      </c>
      <c r="AE36" s="1">
        <v>93.395399999999995</v>
      </c>
      <c r="AF36" s="1">
        <v>68.459000000000003</v>
      </c>
      <c r="AG36" s="1">
        <v>60.324199999999998</v>
      </c>
      <c r="AH36" s="1">
        <v>75.522799999999989</v>
      </c>
      <c r="AI36" s="1">
        <v>79.190799999999996</v>
      </c>
      <c r="AJ36" s="1">
        <v>54.948800000000013</v>
      </c>
      <c r="AK36" s="1">
        <v>51.843000000000004</v>
      </c>
      <c r="AL36" s="1"/>
      <c r="AM36" s="1">
        <f t="shared" si="9"/>
        <v>0</v>
      </c>
      <c r="AN36" s="1">
        <f t="shared" si="10"/>
        <v>0</v>
      </c>
      <c r="AO36" s="1">
        <f t="shared" si="11"/>
        <v>528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2" t="s">
        <v>78</v>
      </c>
      <c r="B37" s="12" t="s">
        <v>43</v>
      </c>
      <c r="C37" s="12"/>
      <c r="D37" s="12"/>
      <c r="E37" s="12"/>
      <c r="F37" s="12"/>
      <c r="G37" s="13">
        <v>0</v>
      </c>
      <c r="H37" s="12">
        <v>45</v>
      </c>
      <c r="I37" s="12" t="s">
        <v>38</v>
      </c>
      <c r="J37" s="12"/>
      <c r="K37" s="12"/>
      <c r="L37" s="12">
        <f t="shared" si="4"/>
        <v>0</v>
      </c>
      <c r="M37" s="12">
        <f t="shared" si="5"/>
        <v>0</v>
      </c>
      <c r="N37" s="12"/>
      <c r="O37" s="12">
        <f>IFERROR(VLOOKUP(A37,[1]Sheet!$A:$D,4,0),0)</f>
        <v>0</v>
      </c>
      <c r="P37" s="12"/>
      <c r="Q37" s="1">
        <f>IFERROR(VLOOKUP(A37,[2]Sheet!$A:$D,4,0),0)</f>
        <v>0</v>
      </c>
      <c r="R37" s="12">
        <f t="shared" si="6"/>
        <v>0</v>
      </c>
      <c r="S37" s="14"/>
      <c r="T37" s="5">
        <f t="shared" si="14"/>
        <v>0</v>
      </c>
      <c r="U37" s="5"/>
      <c r="V37" s="5"/>
      <c r="W37" s="5">
        <f t="shared" si="12"/>
        <v>0</v>
      </c>
      <c r="X37" s="14"/>
      <c r="Y37" s="12"/>
      <c r="Z37" s="1" t="e">
        <f t="shared" si="13"/>
        <v>#DIV/0!</v>
      </c>
      <c r="AA37" s="12" t="e">
        <f t="shared" si="8"/>
        <v>#DIV/0!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 t="s">
        <v>79</v>
      </c>
      <c r="AM37" s="1">
        <f t="shared" si="9"/>
        <v>0</v>
      </c>
      <c r="AN37" s="1">
        <f t="shared" si="10"/>
        <v>0</v>
      </c>
      <c r="AO37" s="1">
        <f t="shared" si="11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80</v>
      </c>
      <c r="B38" s="1" t="s">
        <v>43</v>
      </c>
      <c r="C38" s="1">
        <v>313</v>
      </c>
      <c r="D38" s="1">
        <v>385</v>
      </c>
      <c r="E38" s="1">
        <v>328</v>
      </c>
      <c r="F38" s="1">
        <v>339</v>
      </c>
      <c r="G38" s="8">
        <v>0.35</v>
      </c>
      <c r="H38" s="1">
        <v>40</v>
      </c>
      <c r="I38" s="1" t="s">
        <v>38</v>
      </c>
      <c r="J38" s="1"/>
      <c r="K38" s="1">
        <v>361</v>
      </c>
      <c r="L38" s="1">
        <f t="shared" ref="L38:L68" si="18">E38-K38</f>
        <v>-33</v>
      </c>
      <c r="M38" s="1">
        <f t="shared" si="5"/>
        <v>298</v>
      </c>
      <c r="N38" s="1">
        <v>30</v>
      </c>
      <c r="O38" s="1">
        <f>IFERROR(VLOOKUP(A38,[1]Sheet!$A:$D,4,0),0)</f>
        <v>0</v>
      </c>
      <c r="P38" s="1"/>
      <c r="Q38" s="1">
        <f>IFERROR(VLOOKUP(A38,[2]Sheet!$A:$D,4,0),0)</f>
        <v>0</v>
      </c>
      <c r="R38" s="1">
        <f t="shared" si="6"/>
        <v>59.6</v>
      </c>
      <c r="S38" s="5">
        <f t="shared" ref="S38:S43" si="19">10*R38-P38-F38</f>
        <v>257</v>
      </c>
      <c r="T38" s="5">
        <f t="shared" si="14"/>
        <v>257</v>
      </c>
      <c r="U38" s="5"/>
      <c r="V38" s="5"/>
      <c r="W38" s="5">
        <f t="shared" si="12"/>
        <v>257</v>
      </c>
      <c r="X38" s="5"/>
      <c r="Y38" s="1"/>
      <c r="Z38" s="1">
        <f t="shared" si="13"/>
        <v>10</v>
      </c>
      <c r="AA38" s="1">
        <f t="shared" si="8"/>
        <v>5.6879194630872485</v>
      </c>
      <c r="AB38" s="1">
        <v>45.2</v>
      </c>
      <c r="AC38" s="1">
        <v>38.799999999999997</v>
      </c>
      <c r="AD38" s="1">
        <v>43.4</v>
      </c>
      <c r="AE38" s="1">
        <v>50.2</v>
      </c>
      <c r="AF38" s="1">
        <v>44.8</v>
      </c>
      <c r="AG38" s="1">
        <v>39</v>
      </c>
      <c r="AH38" s="1">
        <v>48</v>
      </c>
      <c r="AI38" s="1">
        <v>56.6</v>
      </c>
      <c r="AJ38" s="1">
        <v>70.8</v>
      </c>
      <c r="AK38" s="1">
        <v>66.400000000000006</v>
      </c>
      <c r="AL38" s="1"/>
      <c r="AM38" s="1">
        <f t="shared" si="9"/>
        <v>0</v>
      </c>
      <c r="AN38" s="1">
        <f t="shared" si="10"/>
        <v>0</v>
      </c>
      <c r="AO38" s="1">
        <f t="shared" si="11"/>
        <v>90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81</v>
      </c>
      <c r="B39" s="1" t="s">
        <v>37</v>
      </c>
      <c r="C39" s="1">
        <v>11.269</v>
      </c>
      <c r="D39" s="1">
        <v>101.81100000000001</v>
      </c>
      <c r="E39" s="1">
        <v>33.877000000000002</v>
      </c>
      <c r="F39" s="1">
        <v>57.033000000000001</v>
      </c>
      <c r="G39" s="8">
        <v>1</v>
      </c>
      <c r="H39" s="1">
        <v>40</v>
      </c>
      <c r="I39" s="1" t="s">
        <v>38</v>
      </c>
      <c r="J39" s="1"/>
      <c r="K39" s="1">
        <v>37.4</v>
      </c>
      <c r="L39" s="1">
        <f t="shared" si="18"/>
        <v>-3.5229999999999961</v>
      </c>
      <c r="M39" s="1">
        <f t="shared" si="5"/>
        <v>33.877000000000002</v>
      </c>
      <c r="N39" s="1"/>
      <c r="O39" s="1">
        <f>IFERROR(VLOOKUP(A39,[1]Sheet!$A:$D,4,0),0)</f>
        <v>0</v>
      </c>
      <c r="P39" s="1"/>
      <c r="Q39" s="1">
        <f>IFERROR(VLOOKUP(A39,[2]Sheet!$A:$D,4,0),0)</f>
        <v>0</v>
      </c>
      <c r="R39" s="1">
        <f t="shared" si="6"/>
        <v>6.7754000000000003</v>
      </c>
      <c r="S39" s="5">
        <f t="shared" si="19"/>
        <v>10.721000000000004</v>
      </c>
      <c r="T39" s="5">
        <f t="shared" si="14"/>
        <v>10.721000000000004</v>
      </c>
      <c r="U39" s="5"/>
      <c r="V39" s="5"/>
      <c r="W39" s="5">
        <f t="shared" si="12"/>
        <v>10.721000000000004</v>
      </c>
      <c r="X39" s="5"/>
      <c r="Y39" s="1"/>
      <c r="Z39" s="1">
        <f t="shared" si="13"/>
        <v>10</v>
      </c>
      <c r="AA39" s="1">
        <f t="shared" si="8"/>
        <v>8.4176579980517747</v>
      </c>
      <c r="AB39" s="1">
        <v>7.617</v>
      </c>
      <c r="AC39" s="1">
        <v>7.5939999999999994</v>
      </c>
      <c r="AD39" s="1">
        <v>4.9908000000000001</v>
      </c>
      <c r="AE39" s="1">
        <v>4.2778</v>
      </c>
      <c r="AF39" s="1">
        <v>5.4527999999999999</v>
      </c>
      <c r="AG39" s="1">
        <v>5.7385999999999999</v>
      </c>
      <c r="AH39" s="1">
        <v>4.9293999999999993</v>
      </c>
      <c r="AI39" s="1">
        <v>4.4947999999999997</v>
      </c>
      <c r="AJ39" s="1">
        <v>4.4398</v>
      </c>
      <c r="AK39" s="1">
        <v>4.2988</v>
      </c>
      <c r="AL39" s="1"/>
      <c r="AM39" s="1">
        <f t="shared" si="9"/>
        <v>0</v>
      </c>
      <c r="AN39" s="1">
        <f t="shared" si="10"/>
        <v>0</v>
      </c>
      <c r="AO39" s="1">
        <f t="shared" si="11"/>
        <v>11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82</v>
      </c>
      <c r="B40" s="1" t="s">
        <v>43</v>
      </c>
      <c r="C40" s="1">
        <v>399</v>
      </c>
      <c r="D40" s="1">
        <v>394</v>
      </c>
      <c r="E40" s="1">
        <v>284</v>
      </c>
      <c r="F40" s="1">
        <v>492</v>
      </c>
      <c r="G40" s="8">
        <v>0.4</v>
      </c>
      <c r="H40" s="1">
        <v>40</v>
      </c>
      <c r="I40" s="1" t="s">
        <v>38</v>
      </c>
      <c r="J40" s="1"/>
      <c r="K40" s="1">
        <v>305</v>
      </c>
      <c r="L40" s="1">
        <f t="shared" si="18"/>
        <v>-21</v>
      </c>
      <c r="M40" s="1">
        <f t="shared" si="5"/>
        <v>236</v>
      </c>
      <c r="N40" s="1">
        <v>48</v>
      </c>
      <c r="O40" s="1">
        <f>IFERROR(VLOOKUP(A40,[1]Sheet!$A:$D,4,0),0)</f>
        <v>42</v>
      </c>
      <c r="P40" s="1"/>
      <c r="Q40" s="1">
        <f>IFERROR(VLOOKUP(A40,[2]Sheet!$A:$D,4,0),0)</f>
        <v>140</v>
      </c>
      <c r="R40" s="1">
        <f t="shared" si="6"/>
        <v>47.2</v>
      </c>
      <c r="S40" s="5"/>
      <c r="T40" s="5">
        <f t="shared" si="14"/>
        <v>0</v>
      </c>
      <c r="U40" s="5"/>
      <c r="V40" s="5"/>
      <c r="W40" s="5">
        <f t="shared" si="12"/>
        <v>0</v>
      </c>
      <c r="X40" s="5"/>
      <c r="Y40" s="1"/>
      <c r="Z40" s="1">
        <f t="shared" si="13"/>
        <v>10.423728813559322</v>
      </c>
      <c r="AA40" s="1">
        <f t="shared" si="8"/>
        <v>10.423728813559322</v>
      </c>
      <c r="AB40" s="1">
        <v>53.4</v>
      </c>
      <c r="AC40" s="1">
        <v>42.8</v>
      </c>
      <c r="AD40" s="1">
        <v>56.4</v>
      </c>
      <c r="AE40" s="1">
        <v>62.2</v>
      </c>
      <c r="AF40" s="1">
        <v>53.8</v>
      </c>
      <c r="AG40" s="1">
        <v>57.2</v>
      </c>
      <c r="AH40" s="1">
        <v>51.8</v>
      </c>
      <c r="AI40" s="1">
        <v>56</v>
      </c>
      <c r="AJ40" s="1">
        <v>56.4</v>
      </c>
      <c r="AK40" s="1">
        <v>57.6</v>
      </c>
      <c r="AL40" s="1"/>
      <c r="AM40" s="1">
        <f t="shared" si="9"/>
        <v>0</v>
      </c>
      <c r="AN40" s="1">
        <f t="shared" si="10"/>
        <v>0</v>
      </c>
      <c r="AO40" s="1">
        <f t="shared" si="11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83</v>
      </c>
      <c r="B41" s="1" t="s">
        <v>43</v>
      </c>
      <c r="C41" s="1">
        <v>563</v>
      </c>
      <c r="D41" s="1">
        <v>854</v>
      </c>
      <c r="E41" s="1">
        <v>589</v>
      </c>
      <c r="F41" s="1">
        <v>789</v>
      </c>
      <c r="G41" s="8">
        <v>0.4</v>
      </c>
      <c r="H41" s="1">
        <v>45</v>
      </c>
      <c r="I41" s="1" t="s">
        <v>38</v>
      </c>
      <c r="J41" s="1"/>
      <c r="K41" s="1">
        <v>599</v>
      </c>
      <c r="L41" s="1">
        <f t="shared" si="18"/>
        <v>-10</v>
      </c>
      <c r="M41" s="1">
        <f t="shared" si="5"/>
        <v>511</v>
      </c>
      <c r="N41" s="1">
        <v>78</v>
      </c>
      <c r="O41" s="1">
        <f>IFERROR(VLOOKUP(A41,[1]Sheet!$A:$D,4,0),0)</f>
        <v>76</v>
      </c>
      <c r="P41" s="1"/>
      <c r="Q41" s="1">
        <f>IFERROR(VLOOKUP(A41,[2]Sheet!$A:$D,4,0),0)</f>
        <v>170</v>
      </c>
      <c r="R41" s="1">
        <f t="shared" si="6"/>
        <v>102.2</v>
      </c>
      <c r="S41" s="5">
        <f t="shared" si="19"/>
        <v>233</v>
      </c>
      <c r="T41" s="5">
        <f t="shared" si="14"/>
        <v>233</v>
      </c>
      <c r="U41" s="5"/>
      <c r="V41" s="5"/>
      <c r="W41" s="5">
        <f t="shared" si="12"/>
        <v>233</v>
      </c>
      <c r="X41" s="5"/>
      <c r="Y41" s="1"/>
      <c r="Z41" s="1">
        <f t="shared" si="13"/>
        <v>10</v>
      </c>
      <c r="AA41" s="1">
        <f t="shared" si="8"/>
        <v>7.7201565557729941</v>
      </c>
      <c r="AB41" s="1">
        <v>90.2</v>
      </c>
      <c r="AC41" s="1">
        <v>94.8</v>
      </c>
      <c r="AD41" s="1">
        <v>102.4</v>
      </c>
      <c r="AE41" s="1">
        <v>96.8</v>
      </c>
      <c r="AF41" s="1">
        <v>82.2</v>
      </c>
      <c r="AG41" s="1">
        <v>80.2</v>
      </c>
      <c r="AH41" s="1">
        <v>87</v>
      </c>
      <c r="AI41" s="1">
        <v>87</v>
      </c>
      <c r="AJ41" s="1">
        <v>78.599999999999994</v>
      </c>
      <c r="AK41" s="1">
        <v>75.599999999999994</v>
      </c>
      <c r="AL41" s="1" t="s">
        <v>44</v>
      </c>
      <c r="AM41" s="1">
        <f t="shared" si="9"/>
        <v>0</v>
      </c>
      <c r="AN41" s="1">
        <f t="shared" si="10"/>
        <v>0</v>
      </c>
      <c r="AO41" s="1">
        <f t="shared" si="11"/>
        <v>93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84</v>
      </c>
      <c r="B42" s="1" t="s">
        <v>37</v>
      </c>
      <c r="C42" s="1">
        <v>86.478999999999999</v>
      </c>
      <c r="D42" s="1">
        <v>167.167</v>
      </c>
      <c r="E42" s="1">
        <v>102.376</v>
      </c>
      <c r="F42" s="1">
        <v>75.986999999999995</v>
      </c>
      <c r="G42" s="8">
        <v>1</v>
      </c>
      <c r="H42" s="1">
        <v>40</v>
      </c>
      <c r="I42" s="1" t="s">
        <v>38</v>
      </c>
      <c r="J42" s="1"/>
      <c r="K42" s="1">
        <v>146.84</v>
      </c>
      <c r="L42" s="1">
        <f t="shared" si="18"/>
        <v>-44.463999999999999</v>
      </c>
      <c r="M42" s="1">
        <f t="shared" si="5"/>
        <v>102.376</v>
      </c>
      <c r="N42" s="1"/>
      <c r="O42" s="1">
        <f>IFERROR(VLOOKUP(A42,[1]Sheet!$A:$D,4,0),0)</f>
        <v>0</v>
      </c>
      <c r="P42" s="1"/>
      <c r="Q42" s="1">
        <f>IFERROR(VLOOKUP(A42,[2]Sheet!$A:$D,4,0),0)</f>
        <v>0</v>
      </c>
      <c r="R42" s="1">
        <f t="shared" si="6"/>
        <v>20.475200000000001</v>
      </c>
      <c r="S42" s="5">
        <f t="shared" si="19"/>
        <v>128.76500000000001</v>
      </c>
      <c r="T42" s="5">
        <f t="shared" si="14"/>
        <v>128.76500000000001</v>
      </c>
      <c r="U42" s="5"/>
      <c r="V42" s="5"/>
      <c r="W42" s="5">
        <f t="shared" si="12"/>
        <v>128.76500000000001</v>
      </c>
      <c r="X42" s="5"/>
      <c r="Y42" s="1"/>
      <c r="Z42" s="1">
        <f t="shared" si="13"/>
        <v>10</v>
      </c>
      <c r="AA42" s="1">
        <f t="shared" si="8"/>
        <v>3.7111725404391649</v>
      </c>
      <c r="AB42" s="1">
        <v>10.4772</v>
      </c>
      <c r="AC42" s="1">
        <v>10.0306</v>
      </c>
      <c r="AD42" s="1">
        <v>11.473000000000001</v>
      </c>
      <c r="AE42" s="1">
        <v>12.897600000000001</v>
      </c>
      <c r="AF42" s="1">
        <v>14.566800000000001</v>
      </c>
      <c r="AG42" s="1">
        <v>13.571999999999999</v>
      </c>
      <c r="AH42" s="1">
        <v>9.0924000000000014</v>
      </c>
      <c r="AI42" s="1">
        <v>7.8176000000000014</v>
      </c>
      <c r="AJ42" s="1">
        <v>12.893000000000001</v>
      </c>
      <c r="AK42" s="1">
        <v>13.034800000000001</v>
      </c>
      <c r="AL42" s="1"/>
      <c r="AM42" s="1">
        <f t="shared" si="9"/>
        <v>0</v>
      </c>
      <c r="AN42" s="1">
        <f t="shared" si="10"/>
        <v>0</v>
      </c>
      <c r="AO42" s="1">
        <f t="shared" si="11"/>
        <v>129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85</v>
      </c>
      <c r="B43" s="1" t="s">
        <v>43</v>
      </c>
      <c r="C43" s="1">
        <v>427</v>
      </c>
      <c r="D43" s="1">
        <v>920</v>
      </c>
      <c r="E43" s="1">
        <v>529</v>
      </c>
      <c r="F43" s="1">
        <v>753</v>
      </c>
      <c r="G43" s="8">
        <v>0.35</v>
      </c>
      <c r="H43" s="1">
        <v>40</v>
      </c>
      <c r="I43" s="1" t="s">
        <v>38</v>
      </c>
      <c r="J43" s="1"/>
      <c r="K43" s="1">
        <v>594</v>
      </c>
      <c r="L43" s="1">
        <f t="shared" si="18"/>
        <v>-65</v>
      </c>
      <c r="M43" s="1">
        <f t="shared" si="5"/>
        <v>499</v>
      </c>
      <c r="N43" s="1">
        <v>30</v>
      </c>
      <c r="O43" s="1">
        <f>IFERROR(VLOOKUP(A43,[1]Sheet!$A:$D,4,0),0)</f>
        <v>0</v>
      </c>
      <c r="P43" s="1"/>
      <c r="Q43" s="1">
        <f>IFERROR(VLOOKUP(A43,[2]Sheet!$A:$D,4,0),0)</f>
        <v>0</v>
      </c>
      <c r="R43" s="1">
        <f t="shared" si="6"/>
        <v>99.8</v>
      </c>
      <c r="S43" s="5">
        <f t="shared" si="19"/>
        <v>245</v>
      </c>
      <c r="T43" s="5">
        <f t="shared" si="14"/>
        <v>245</v>
      </c>
      <c r="U43" s="5"/>
      <c r="V43" s="5"/>
      <c r="W43" s="5">
        <f t="shared" si="12"/>
        <v>245</v>
      </c>
      <c r="X43" s="5"/>
      <c r="Y43" s="1"/>
      <c r="Z43" s="1">
        <f t="shared" si="13"/>
        <v>10</v>
      </c>
      <c r="AA43" s="1">
        <f t="shared" si="8"/>
        <v>7.545090180360722</v>
      </c>
      <c r="AB43" s="1">
        <v>83.2</v>
      </c>
      <c r="AC43" s="1">
        <v>77.8</v>
      </c>
      <c r="AD43" s="1">
        <v>67.8</v>
      </c>
      <c r="AE43" s="1">
        <v>76</v>
      </c>
      <c r="AF43" s="1">
        <v>70.599999999999994</v>
      </c>
      <c r="AG43" s="1">
        <v>57.6</v>
      </c>
      <c r="AH43" s="1">
        <v>92</v>
      </c>
      <c r="AI43" s="1">
        <v>105.2</v>
      </c>
      <c r="AJ43" s="1">
        <v>108</v>
      </c>
      <c r="AK43" s="1">
        <v>103.2</v>
      </c>
      <c r="AL43" s="1" t="s">
        <v>44</v>
      </c>
      <c r="AM43" s="1">
        <f t="shared" si="9"/>
        <v>0</v>
      </c>
      <c r="AN43" s="1">
        <f t="shared" si="10"/>
        <v>0</v>
      </c>
      <c r="AO43" s="1">
        <f t="shared" si="11"/>
        <v>86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86</v>
      </c>
      <c r="B44" s="1" t="s">
        <v>43</v>
      </c>
      <c r="C44" s="1">
        <v>205</v>
      </c>
      <c r="D44" s="1">
        <v>969</v>
      </c>
      <c r="E44" s="1">
        <v>361</v>
      </c>
      <c r="F44" s="1">
        <v>756</v>
      </c>
      <c r="G44" s="8">
        <v>0.4</v>
      </c>
      <c r="H44" s="1">
        <v>40</v>
      </c>
      <c r="I44" s="1" t="s">
        <v>38</v>
      </c>
      <c r="J44" s="1"/>
      <c r="K44" s="1">
        <v>393</v>
      </c>
      <c r="L44" s="1">
        <f t="shared" si="18"/>
        <v>-32</v>
      </c>
      <c r="M44" s="1">
        <f t="shared" si="5"/>
        <v>361</v>
      </c>
      <c r="N44" s="1"/>
      <c r="O44" s="1">
        <f>IFERROR(VLOOKUP(A44,[1]Sheet!$A:$D,4,0),0)</f>
        <v>0</v>
      </c>
      <c r="P44" s="1"/>
      <c r="Q44" s="1">
        <f>IFERROR(VLOOKUP(A44,[2]Sheet!$A:$D,4,0),0)</f>
        <v>0</v>
      </c>
      <c r="R44" s="1">
        <f t="shared" si="6"/>
        <v>72.2</v>
      </c>
      <c r="S44" s="5"/>
      <c r="T44" s="5">
        <f t="shared" si="14"/>
        <v>0</v>
      </c>
      <c r="U44" s="5"/>
      <c r="V44" s="5"/>
      <c r="W44" s="5">
        <f t="shared" si="12"/>
        <v>0</v>
      </c>
      <c r="X44" s="5"/>
      <c r="Y44" s="1"/>
      <c r="Z44" s="1">
        <f t="shared" si="13"/>
        <v>10.470914127423823</v>
      </c>
      <c r="AA44" s="1">
        <f t="shared" si="8"/>
        <v>10.470914127423823</v>
      </c>
      <c r="AB44" s="1">
        <v>79.2</v>
      </c>
      <c r="AC44" s="1">
        <v>75.8</v>
      </c>
      <c r="AD44" s="1">
        <v>54.2</v>
      </c>
      <c r="AE44" s="1">
        <v>54.6</v>
      </c>
      <c r="AF44" s="1">
        <v>68.400000000000006</v>
      </c>
      <c r="AG44" s="1">
        <v>70</v>
      </c>
      <c r="AH44" s="1">
        <v>47.8</v>
      </c>
      <c r="AI44" s="1">
        <v>43.2</v>
      </c>
      <c r="AJ44" s="1">
        <v>70</v>
      </c>
      <c r="AK44" s="1">
        <v>72.400000000000006</v>
      </c>
      <c r="AL44" s="1" t="s">
        <v>44</v>
      </c>
      <c r="AM44" s="1">
        <f t="shared" si="9"/>
        <v>0</v>
      </c>
      <c r="AN44" s="1">
        <f t="shared" si="10"/>
        <v>0</v>
      </c>
      <c r="AO44" s="1">
        <f t="shared" si="11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87</v>
      </c>
      <c r="B45" s="1" t="s">
        <v>37</v>
      </c>
      <c r="C45" s="1">
        <v>201.815</v>
      </c>
      <c r="D45" s="1">
        <v>98.313000000000002</v>
      </c>
      <c r="E45" s="1">
        <v>82.977999999999994</v>
      </c>
      <c r="F45" s="1">
        <v>198.81299999999999</v>
      </c>
      <c r="G45" s="8">
        <v>1</v>
      </c>
      <c r="H45" s="1">
        <v>50</v>
      </c>
      <c r="I45" s="1" t="s">
        <v>38</v>
      </c>
      <c r="J45" s="1"/>
      <c r="K45" s="1">
        <v>80.8</v>
      </c>
      <c r="L45" s="1">
        <f t="shared" si="18"/>
        <v>2.1779999999999973</v>
      </c>
      <c r="M45" s="1">
        <f t="shared" si="5"/>
        <v>82.977999999999994</v>
      </c>
      <c r="N45" s="1"/>
      <c r="O45" s="1">
        <f>IFERROR(VLOOKUP(A45,[1]Sheet!$A:$D,4,0),0)</f>
        <v>0</v>
      </c>
      <c r="P45" s="1"/>
      <c r="Q45" s="1">
        <f>IFERROR(VLOOKUP(A45,[2]Sheet!$A:$D,4,0),0)</f>
        <v>0</v>
      </c>
      <c r="R45" s="1">
        <f t="shared" si="6"/>
        <v>16.595599999999997</v>
      </c>
      <c r="S45" s="5"/>
      <c r="T45" s="5">
        <f t="shared" si="14"/>
        <v>0</v>
      </c>
      <c r="U45" s="5"/>
      <c r="V45" s="5"/>
      <c r="W45" s="5">
        <f t="shared" si="12"/>
        <v>0</v>
      </c>
      <c r="X45" s="5"/>
      <c r="Y45" s="1"/>
      <c r="Z45" s="1">
        <f t="shared" si="13"/>
        <v>11.979862132131409</v>
      </c>
      <c r="AA45" s="1">
        <f t="shared" si="8"/>
        <v>11.979862132131409</v>
      </c>
      <c r="AB45" s="1">
        <v>13.2492</v>
      </c>
      <c r="AC45" s="1">
        <v>13.148400000000001</v>
      </c>
      <c r="AD45" s="1">
        <v>26.236999999999998</v>
      </c>
      <c r="AE45" s="1">
        <v>28.0672</v>
      </c>
      <c r="AF45" s="1">
        <v>16.2944</v>
      </c>
      <c r="AG45" s="1">
        <v>17.2834</v>
      </c>
      <c r="AH45" s="1">
        <v>12.0724</v>
      </c>
      <c r="AI45" s="1">
        <v>14.651400000000001</v>
      </c>
      <c r="AJ45" s="1">
        <v>30.092199999999998</v>
      </c>
      <c r="AK45" s="1">
        <v>28.0672</v>
      </c>
      <c r="AL45" s="1"/>
      <c r="AM45" s="1">
        <f t="shared" si="9"/>
        <v>0</v>
      </c>
      <c r="AN45" s="1">
        <f t="shared" si="10"/>
        <v>0</v>
      </c>
      <c r="AO45" s="1">
        <f t="shared" si="11"/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8" t="s">
        <v>88</v>
      </c>
      <c r="B46" s="18" t="s">
        <v>37</v>
      </c>
      <c r="C46" s="18">
        <v>1027.6469999999999</v>
      </c>
      <c r="D46" s="18">
        <v>1452.242</v>
      </c>
      <c r="E46" s="18">
        <v>874.16899999999998</v>
      </c>
      <c r="F46" s="18">
        <v>871.30200000000002</v>
      </c>
      <c r="G46" s="19">
        <v>1</v>
      </c>
      <c r="H46" s="18">
        <v>50</v>
      </c>
      <c r="I46" s="18" t="s">
        <v>38</v>
      </c>
      <c r="J46" s="18"/>
      <c r="K46" s="18">
        <v>938.54600000000005</v>
      </c>
      <c r="L46" s="18">
        <f t="shared" si="18"/>
        <v>-64.377000000000066</v>
      </c>
      <c r="M46" s="18">
        <f t="shared" si="5"/>
        <v>798.11400000000003</v>
      </c>
      <c r="N46" s="18">
        <v>76.055000000000007</v>
      </c>
      <c r="O46" s="18">
        <f>IFERROR(VLOOKUP(A46,[1]Sheet!$A:$D,4,0),0)</f>
        <v>0</v>
      </c>
      <c r="P46" s="18"/>
      <c r="Q46" s="1">
        <f>IFERROR(VLOOKUP(A46,[2]Sheet!$A:$D,4,0),0)</f>
        <v>0</v>
      </c>
      <c r="R46" s="18">
        <f t="shared" si="6"/>
        <v>159.62280000000001</v>
      </c>
      <c r="S46" s="20">
        <f>8*R46-P46-F46</f>
        <v>405.68040000000008</v>
      </c>
      <c r="T46" s="5">
        <f t="shared" si="14"/>
        <v>405.68040000000008</v>
      </c>
      <c r="U46" s="5"/>
      <c r="V46" s="5"/>
      <c r="W46" s="5">
        <f t="shared" si="12"/>
        <v>405.68040000000008</v>
      </c>
      <c r="X46" s="20"/>
      <c r="Y46" s="18"/>
      <c r="Z46" s="1">
        <f t="shared" si="13"/>
        <v>8</v>
      </c>
      <c r="AA46" s="18">
        <f t="shared" si="8"/>
        <v>5.4585059277246106</v>
      </c>
      <c r="AB46" s="18">
        <v>164.17240000000001</v>
      </c>
      <c r="AC46" s="18">
        <v>173.8176</v>
      </c>
      <c r="AD46" s="18">
        <v>188.05459999999999</v>
      </c>
      <c r="AE46" s="18">
        <v>172.08459999999999</v>
      </c>
      <c r="AF46" s="18">
        <v>141.43379999999999</v>
      </c>
      <c r="AG46" s="18">
        <v>147.00219999999999</v>
      </c>
      <c r="AH46" s="18">
        <v>156.27979999999999</v>
      </c>
      <c r="AI46" s="18">
        <v>159.8218</v>
      </c>
      <c r="AJ46" s="18">
        <v>129.34139999999999</v>
      </c>
      <c r="AK46" s="18">
        <v>123.6818</v>
      </c>
      <c r="AL46" s="18" t="s">
        <v>54</v>
      </c>
      <c r="AM46" s="1">
        <f t="shared" si="9"/>
        <v>0</v>
      </c>
      <c r="AN46" s="1">
        <f t="shared" si="10"/>
        <v>0</v>
      </c>
      <c r="AO46" s="1">
        <f t="shared" si="11"/>
        <v>406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2" t="s">
        <v>89</v>
      </c>
      <c r="B47" s="12" t="s">
        <v>37</v>
      </c>
      <c r="C47" s="12"/>
      <c r="D47" s="12"/>
      <c r="E47" s="12"/>
      <c r="F47" s="12"/>
      <c r="G47" s="13">
        <v>0</v>
      </c>
      <c r="H47" s="12">
        <v>40</v>
      </c>
      <c r="I47" s="12" t="s">
        <v>38</v>
      </c>
      <c r="J47" s="12"/>
      <c r="K47" s="12"/>
      <c r="L47" s="12">
        <f t="shared" si="18"/>
        <v>0</v>
      </c>
      <c r="M47" s="12">
        <f t="shared" si="5"/>
        <v>0</v>
      </c>
      <c r="N47" s="12"/>
      <c r="O47" s="12">
        <f>IFERROR(VLOOKUP(A47,[1]Sheet!$A:$D,4,0),0)</f>
        <v>0</v>
      </c>
      <c r="P47" s="12"/>
      <c r="Q47" s="1">
        <f>IFERROR(VLOOKUP(A47,[2]Sheet!$A:$D,4,0),0)</f>
        <v>0</v>
      </c>
      <c r="R47" s="12">
        <f t="shared" si="6"/>
        <v>0</v>
      </c>
      <c r="S47" s="14"/>
      <c r="T47" s="5">
        <f t="shared" si="14"/>
        <v>0</v>
      </c>
      <c r="U47" s="5"/>
      <c r="V47" s="5"/>
      <c r="W47" s="5">
        <f t="shared" si="12"/>
        <v>0</v>
      </c>
      <c r="X47" s="14"/>
      <c r="Y47" s="12"/>
      <c r="Z47" s="1" t="e">
        <f t="shared" si="13"/>
        <v>#DIV/0!</v>
      </c>
      <c r="AA47" s="12" t="e">
        <f t="shared" si="8"/>
        <v>#DIV/0!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 t="s">
        <v>59</v>
      </c>
      <c r="AM47" s="1">
        <f t="shared" si="9"/>
        <v>0</v>
      </c>
      <c r="AN47" s="1">
        <f t="shared" si="10"/>
        <v>0</v>
      </c>
      <c r="AO47" s="1">
        <f t="shared" si="11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90</v>
      </c>
      <c r="B48" s="1" t="s">
        <v>43</v>
      </c>
      <c r="C48" s="1">
        <v>335</v>
      </c>
      <c r="D48" s="1">
        <v>331</v>
      </c>
      <c r="E48" s="1">
        <v>218</v>
      </c>
      <c r="F48" s="1">
        <v>300</v>
      </c>
      <c r="G48" s="8">
        <v>0.45</v>
      </c>
      <c r="H48" s="1">
        <v>50</v>
      </c>
      <c r="I48" s="1" t="s">
        <v>38</v>
      </c>
      <c r="J48" s="1"/>
      <c r="K48" s="1">
        <v>248</v>
      </c>
      <c r="L48" s="1">
        <f t="shared" si="18"/>
        <v>-30</v>
      </c>
      <c r="M48" s="1">
        <f t="shared" si="5"/>
        <v>218</v>
      </c>
      <c r="N48" s="1"/>
      <c r="O48" s="1">
        <f>IFERROR(VLOOKUP(A48,[1]Sheet!$A:$D,4,0),0)</f>
        <v>0</v>
      </c>
      <c r="P48" s="1"/>
      <c r="Q48" s="1">
        <f>IFERROR(VLOOKUP(A48,[2]Sheet!$A:$D,4,0),0)</f>
        <v>0</v>
      </c>
      <c r="R48" s="1">
        <f t="shared" si="6"/>
        <v>43.6</v>
      </c>
      <c r="S48" s="5">
        <f>10*R48-P48-F48</f>
        <v>136</v>
      </c>
      <c r="T48" s="5">
        <f t="shared" si="14"/>
        <v>136</v>
      </c>
      <c r="U48" s="5"/>
      <c r="V48" s="5"/>
      <c r="W48" s="5">
        <f t="shared" si="12"/>
        <v>136</v>
      </c>
      <c r="X48" s="5"/>
      <c r="Y48" s="1"/>
      <c r="Z48" s="1">
        <f t="shared" si="13"/>
        <v>10</v>
      </c>
      <c r="AA48" s="1">
        <f t="shared" si="8"/>
        <v>6.8807339449541285</v>
      </c>
      <c r="AB48" s="1">
        <v>28.2</v>
      </c>
      <c r="AC48" s="1">
        <v>26.2</v>
      </c>
      <c r="AD48" s="1">
        <v>49.8</v>
      </c>
      <c r="AE48" s="1">
        <v>49.8</v>
      </c>
      <c r="AF48" s="1">
        <v>33.799999999999997</v>
      </c>
      <c r="AG48" s="1">
        <v>33.200000000000003</v>
      </c>
      <c r="AH48" s="1">
        <v>34.6</v>
      </c>
      <c r="AI48" s="1">
        <v>38.799999999999997</v>
      </c>
      <c r="AJ48" s="1">
        <v>26.6</v>
      </c>
      <c r="AK48" s="1">
        <v>29.4</v>
      </c>
      <c r="AL48" s="1" t="s">
        <v>44</v>
      </c>
      <c r="AM48" s="1">
        <f t="shared" si="9"/>
        <v>0</v>
      </c>
      <c r="AN48" s="1">
        <f t="shared" si="10"/>
        <v>0</v>
      </c>
      <c r="AO48" s="1">
        <f t="shared" si="11"/>
        <v>61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2" t="s">
        <v>91</v>
      </c>
      <c r="B49" s="12" t="s">
        <v>37</v>
      </c>
      <c r="C49" s="12"/>
      <c r="D49" s="12"/>
      <c r="E49" s="12"/>
      <c r="F49" s="12"/>
      <c r="G49" s="13">
        <v>0</v>
      </c>
      <c r="H49" s="12">
        <v>40</v>
      </c>
      <c r="I49" s="12" t="s">
        <v>38</v>
      </c>
      <c r="J49" s="12"/>
      <c r="K49" s="12"/>
      <c r="L49" s="12">
        <f t="shared" si="18"/>
        <v>0</v>
      </c>
      <c r="M49" s="12">
        <f t="shared" si="5"/>
        <v>0</v>
      </c>
      <c r="N49" s="12"/>
      <c r="O49" s="12">
        <f>IFERROR(VLOOKUP(A49,[1]Sheet!$A:$D,4,0),0)</f>
        <v>0</v>
      </c>
      <c r="P49" s="12"/>
      <c r="Q49" s="1">
        <f>IFERROR(VLOOKUP(A49,[2]Sheet!$A:$D,4,0),0)</f>
        <v>0</v>
      </c>
      <c r="R49" s="12">
        <f t="shared" si="6"/>
        <v>0</v>
      </c>
      <c r="S49" s="14"/>
      <c r="T49" s="5">
        <f t="shared" si="14"/>
        <v>0</v>
      </c>
      <c r="U49" s="5"/>
      <c r="V49" s="5"/>
      <c r="W49" s="5">
        <f t="shared" si="12"/>
        <v>0</v>
      </c>
      <c r="X49" s="14"/>
      <c r="Y49" s="12"/>
      <c r="Z49" s="1" t="e">
        <f t="shared" si="13"/>
        <v>#DIV/0!</v>
      </c>
      <c r="AA49" s="12" t="e">
        <f t="shared" si="8"/>
        <v>#DIV/0!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 t="s">
        <v>79</v>
      </c>
      <c r="AM49" s="1">
        <f t="shared" si="9"/>
        <v>0</v>
      </c>
      <c r="AN49" s="1">
        <f t="shared" si="10"/>
        <v>0</v>
      </c>
      <c r="AO49" s="1">
        <f t="shared" si="11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92</v>
      </c>
      <c r="B50" s="1" t="s">
        <v>43</v>
      </c>
      <c r="C50" s="1">
        <v>68</v>
      </c>
      <c r="D50" s="1">
        <v>54</v>
      </c>
      <c r="E50" s="1">
        <v>37</v>
      </c>
      <c r="F50" s="1">
        <v>76</v>
      </c>
      <c r="G50" s="8">
        <v>0.4</v>
      </c>
      <c r="H50" s="1">
        <v>40</v>
      </c>
      <c r="I50" s="1" t="s">
        <v>38</v>
      </c>
      <c r="J50" s="1"/>
      <c r="K50" s="1">
        <v>46</v>
      </c>
      <c r="L50" s="1">
        <f t="shared" si="18"/>
        <v>-9</v>
      </c>
      <c r="M50" s="1">
        <f t="shared" si="5"/>
        <v>37</v>
      </c>
      <c r="N50" s="1"/>
      <c r="O50" s="1">
        <f>IFERROR(VLOOKUP(A50,[1]Sheet!$A:$D,4,0),0)</f>
        <v>0</v>
      </c>
      <c r="P50" s="1"/>
      <c r="Q50" s="1">
        <f>IFERROR(VLOOKUP(A50,[2]Sheet!$A:$D,4,0),0)</f>
        <v>0</v>
      </c>
      <c r="R50" s="1">
        <f t="shared" si="6"/>
        <v>7.4</v>
      </c>
      <c r="S50" s="5"/>
      <c r="T50" s="5">
        <f t="shared" si="14"/>
        <v>0</v>
      </c>
      <c r="U50" s="5"/>
      <c r="V50" s="5"/>
      <c r="W50" s="5">
        <f t="shared" si="12"/>
        <v>0</v>
      </c>
      <c r="X50" s="5"/>
      <c r="Y50" s="1"/>
      <c r="Z50" s="1">
        <f t="shared" si="13"/>
        <v>10.27027027027027</v>
      </c>
      <c r="AA50" s="1">
        <f t="shared" si="8"/>
        <v>10.27027027027027</v>
      </c>
      <c r="AB50" s="1">
        <v>7.8</v>
      </c>
      <c r="AC50" s="1">
        <v>11.6</v>
      </c>
      <c r="AD50" s="1">
        <v>9.1999999999999993</v>
      </c>
      <c r="AE50" s="1">
        <v>7.6</v>
      </c>
      <c r="AF50" s="1">
        <v>15.4</v>
      </c>
      <c r="AG50" s="1">
        <v>15.8</v>
      </c>
      <c r="AH50" s="1">
        <v>11.4</v>
      </c>
      <c r="AI50" s="1">
        <v>12.8</v>
      </c>
      <c r="AJ50" s="1">
        <v>13.2</v>
      </c>
      <c r="AK50" s="1">
        <v>13.8</v>
      </c>
      <c r="AL50" s="1"/>
      <c r="AM50" s="1">
        <f t="shared" si="9"/>
        <v>0</v>
      </c>
      <c r="AN50" s="1">
        <f t="shared" si="10"/>
        <v>0</v>
      </c>
      <c r="AO50" s="1">
        <f t="shared" si="11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93</v>
      </c>
      <c r="B51" s="1" t="s">
        <v>43</v>
      </c>
      <c r="C51" s="1">
        <v>30</v>
      </c>
      <c r="D51" s="1">
        <v>72</v>
      </c>
      <c r="E51" s="1">
        <v>37</v>
      </c>
      <c r="F51" s="1">
        <v>67</v>
      </c>
      <c r="G51" s="8">
        <v>0.4</v>
      </c>
      <c r="H51" s="1">
        <v>40</v>
      </c>
      <c r="I51" s="1" t="s">
        <v>38</v>
      </c>
      <c r="J51" s="1"/>
      <c r="K51" s="1">
        <v>38</v>
      </c>
      <c r="L51" s="1">
        <f t="shared" si="18"/>
        <v>-1</v>
      </c>
      <c r="M51" s="1">
        <f t="shared" si="5"/>
        <v>37</v>
      </c>
      <c r="N51" s="1"/>
      <c r="O51" s="1">
        <f>IFERROR(VLOOKUP(A51,[1]Sheet!$A:$D,4,0),0)</f>
        <v>0</v>
      </c>
      <c r="P51" s="1"/>
      <c r="Q51" s="1">
        <f>IFERROR(VLOOKUP(A51,[2]Sheet!$A:$D,4,0),0)</f>
        <v>0</v>
      </c>
      <c r="R51" s="1">
        <f t="shared" si="6"/>
        <v>7.4</v>
      </c>
      <c r="S51" s="5">
        <f t="shared" ref="S51:S62" si="20">10*R51-P51-F51</f>
        <v>7</v>
      </c>
      <c r="T51" s="5">
        <f t="shared" si="14"/>
        <v>7</v>
      </c>
      <c r="U51" s="5"/>
      <c r="V51" s="5"/>
      <c r="W51" s="5">
        <f t="shared" si="12"/>
        <v>7</v>
      </c>
      <c r="X51" s="5"/>
      <c r="Y51" s="1"/>
      <c r="Z51" s="1">
        <f t="shared" si="13"/>
        <v>10</v>
      </c>
      <c r="AA51" s="1">
        <f t="shared" si="8"/>
        <v>9.0540540540540544</v>
      </c>
      <c r="AB51" s="1">
        <v>8.1999999999999993</v>
      </c>
      <c r="AC51" s="1">
        <v>9.6</v>
      </c>
      <c r="AD51" s="1">
        <v>6.6</v>
      </c>
      <c r="AE51" s="1">
        <v>7</v>
      </c>
      <c r="AF51" s="1">
        <v>9.8000000000000007</v>
      </c>
      <c r="AG51" s="1">
        <v>9.4</v>
      </c>
      <c r="AH51" s="1">
        <v>11.8</v>
      </c>
      <c r="AI51" s="1">
        <v>14.6</v>
      </c>
      <c r="AJ51" s="1">
        <v>11</v>
      </c>
      <c r="AK51" s="1">
        <v>11.4</v>
      </c>
      <c r="AL51" s="1" t="s">
        <v>94</v>
      </c>
      <c r="AM51" s="1">
        <f t="shared" si="9"/>
        <v>0</v>
      </c>
      <c r="AN51" s="1">
        <f t="shared" si="10"/>
        <v>0</v>
      </c>
      <c r="AO51" s="1">
        <f t="shared" si="11"/>
        <v>3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95</v>
      </c>
      <c r="B52" s="1" t="s">
        <v>37</v>
      </c>
      <c r="C52" s="1">
        <v>258.13400000000001</v>
      </c>
      <c r="D52" s="1">
        <v>336.32499999999999</v>
      </c>
      <c r="E52" s="1">
        <v>138.79599999999999</v>
      </c>
      <c r="F52" s="1">
        <v>412.99400000000003</v>
      </c>
      <c r="G52" s="8">
        <v>1</v>
      </c>
      <c r="H52" s="1">
        <v>50</v>
      </c>
      <c r="I52" s="1" t="s">
        <v>38</v>
      </c>
      <c r="J52" s="1"/>
      <c r="K52" s="1">
        <v>153.346</v>
      </c>
      <c r="L52" s="1">
        <f t="shared" si="18"/>
        <v>-14.550000000000011</v>
      </c>
      <c r="M52" s="1">
        <f t="shared" si="5"/>
        <v>117.20499999999998</v>
      </c>
      <c r="N52" s="1">
        <v>21.591000000000001</v>
      </c>
      <c r="O52" s="1">
        <f>IFERROR(VLOOKUP(A52,[1]Sheet!$A:$D,4,0),0)</f>
        <v>0</v>
      </c>
      <c r="P52" s="1"/>
      <c r="Q52" s="1">
        <f>IFERROR(VLOOKUP(A52,[2]Sheet!$A:$D,4,0),0)</f>
        <v>0</v>
      </c>
      <c r="R52" s="1">
        <f t="shared" si="6"/>
        <v>23.440999999999995</v>
      </c>
      <c r="S52" s="5"/>
      <c r="T52" s="5">
        <f t="shared" si="14"/>
        <v>0</v>
      </c>
      <c r="U52" s="5"/>
      <c r="V52" s="5"/>
      <c r="W52" s="5">
        <f t="shared" si="12"/>
        <v>0</v>
      </c>
      <c r="X52" s="5"/>
      <c r="Y52" s="1"/>
      <c r="Z52" s="1">
        <f t="shared" si="13"/>
        <v>17.618446312017412</v>
      </c>
      <c r="AA52" s="1">
        <f t="shared" si="8"/>
        <v>17.618446312017412</v>
      </c>
      <c r="AB52" s="1">
        <v>20.320799999999998</v>
      </c>
      <c r="AC52" s="1">
        <v>23.4438</v>
      </c>
      <c r="AD52" s="1">
        <v>50.064800000000012</v>
      </c>
      <c r="AE52" s="1">
        <v>45.537599999999998</v>
      </c>
      <c r="AF52" s="1">
        <v>30.7804</v>
      </c>
      <c r="AG52" s="1">
        <v>27.782599999999999</v>
      </c>
      <c r="AH52" s="1">
        <v>28.766999999999999</v>
      </c>
      <c r="AI52" s="1">
        <v>30.027000000000001</v>
      </c>
      <c r="AJ52" s="1">
        <v>36.059600000000003</v>
      </c>
      <c r="AK52" s="1">
        <v>44.324399999999997</v>
      </c>
      <c r="AL52" s="21" t="s">
        <v>100</v>
      </c>
      <c r="AM52" s="1">
        <f t="shared" si="9"/>
        <v>0</v>
      </c>
      <c r="AN52" s="1">
        <f t="shared" si="10"/>
        <v>0</v>
      </c>
      <c r="AO52" s="1">
        <f t="shared" si="11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8" t="s">
        <v>96</v>
      </c>
      <c r="B53" s="18" t="s">
        <v>37</v>
      </c>
      <c r="C53" s="18">
        <v>1321.94</v>
      </c>
      <c r="D53" s="18">
        <v>606.69299999999998</v>
      </c>
      <c r="E53" s="18">
        <v>790.79899999999998</v>
      </c>
      <c r="F53" s="18">
        <v>1017.13</v>
      </c>
      <c r="G53" s="19">
        <v>1</v>
      </c>
      <c r="H53" s="18">
        <v>50</v>
      </c>
      <c r="I53" s="18" t="s">
        <v>38</v>
      </c>
      <c r="J53" s="18"/>
      <c r="K53" s="18">
        <v>834.27</v>
      </c>
      <c r="L53" s="18">
        <f t="shared" si="18"/>
        <v>-43.471000000000004</v>
      </c>
      <c r="M53" s="18">
        <f t="shared" si="5"/>
        <v>726.18599999999992</v>
      </c>
      <c r="N53" s="18">
        <v>64.613</v>
      </c>
      <c r="O53" s="18">
        <f>IFERROR(VLOOKUP(A53,[1]Sheet!$A:$D,4,0),0)</f>
        <v>0</v>
      </c>
      <c r="P53" s="18"/>
      <c r="Q53" s="1">
        <f>IFERROR(VLOOKUP(A53,[2]Sheet!$A:$D,4,0),0)</f>
        <v>0</v>
      </c>
      <c r="R53" s="18">
        <f t="shared" si="6"/>
        <v>145.23719999999997</v>
      </c>
      <c r="S53" s="20">
        <f>8*R53-P53-F53</f>
        <v>144.76759999999979</v>
      </c>
      <c r="T53" s="5">
        <f t="shared" si="14"/>
        <v>144.76759999999979</v>
      </c>
      <c r="U53" s="5"/>
      <c r="V53" s="5"/>
      <c r="W53" s="5">
        <f t="shared" si="12"/>
        <v>144.76759999999979</v>
      </c>
      <c r="X53" s="20"/>
      <c r="Y53" s="18"/>
      <c r="Z53" s="1">
        <f t="shared" si="13"/>
        <v>8</v>
      </c>
      <c r="AA53" s="18">
        <f t="shared" si="8"/>
        <v>7.003233331405454</v>
      </c>
      <c r="AB53" s="18">
        <v>126.3724</v>
      </c>
      <c r="AC53" s="18">
        <v>141.85839999999999</v>
      </c>
      <c r="AD53" s="18">
        <v>189.42920000000001</v>
      </c>
      <c r="AE53" s="18">
        <v>183.75460000000001</v>
      </c>
      <c r="AF53" s="18">
        <v>159.328</v>
      </c>
      <c r="AG53" s="18">
        <v>155.935</v>
      </c>
      <c r="AH53" s="18">
        <v>134.61859999999999</v>
      </c>
      <c r="AI53" s="18">
        <v>152.9828</v>
      </c>
      <c r="AJ53" s="18">
        <v>145.63560000000001</v>
      </c>
      <c r="AK53" s="18">
        <v>120.2748</v>
      </c>
      <c r="AL53" s="18" t="s">
        <v>54</v>
      </c>
      <c r="AM53" s="1">
        <f t="shared" si="9"/>
        <v>0</v>
      </c>
      <c r="AN53" s="1">
        <f t="shared" si="10"/>
        <v>0</v>
      </c>
      <c r="AO53" s="1">
        <f t="shared" si="11"/>
        <v>145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97</v>
      </c>
      <c r="B54" s="1" t="s">
        <v>37</v>
      </c>
      <c r="C54" s="1">
        <v>158.26599999999999</v>
      </c>
      <c r="D54" s="1">
        <v>394.27600000000001</v>
      </c>
      <c r="E54" s="1">
        <v>159.393</v>
      </c>
      <c r="F54" s="1">
        <v>153.45500000000001</v>
      </c>
      <c r="G54" s="8">
        <v>1</v>
      </c>
      <c r="H54" s="1">
        <v>50</v>
      </c>
      <c r="I54" s="1" t="s">
        <v>38</v>
      </c>
      <c r="J54" s="1"/>
      <c r="K54" s="1">
        <v>234.857</v>
      </c>
      <c r="L54" s="1">
        <f t="shared" si="18"/>
        <v>-75.463999999999999</v>
      </c>
      <c r="M54" s="1">
        <f t="shared" si="5"/>
        <v>126.515</v>
      </c>
      <c r="N54" s="1">
        <v>32.878</v>
      </c>
      <c r="O54" s="1">
        <f>IFERROR(VLOOKUP(A54,[1]Sheet!$A:$D,4,0),0)</f>
        <v>0</v>
      </c>
      <c r="P54" s="1"/>
      <c r="Q54" s="1">
        <f>IFERROR(VLOOKUP(A54,[2]Sheet!$A:$D,4,0),0)</f>
        <v>0</v>
      </c>
      <c r="R54" s="1">
        <f t="shared" si="6"/>
        <v>25.303000000000001</v>
      </c>
      <c r="S54" s="5">
        <f t="shared" si="20"/>
        <v>99.574999999999989</v>
      </c>
      <c r="T54" s="5">
        <f t="shared" si="14"/>
        <v>99.574999999999989</v>
      </c>
      <c r="U54" s="5"/>
      <c r="V54" s="5"/>
      <c r="W54" s="5">
        <f t="shared" si="12"/>
        <v>99.574999999999989</v>
      </c>
      <c r="X54" s="5"/>
      <c r="Y54" s="1"/>
      <c r="Z54" s="1">
        <f t="shared" si="13"/>
        <v>10</v>
      </c>
      <c r="AA54" s="1">
        <f t="shared" si="8"/>
        <v>6.0646958858633369</v>
      </c>
      <c r="AB54" s="1">
        <v>21.077999999999999</v>
      </c>
      <c r="AC54" s="1">
        <v>25.469799999999999</v>
      </c>
      <c r="AD54" s="1">
        <v>27.5564</v>
      </c>
      <c r="AE54" s="1">
        <v>27.777200000000001</v>
      </c>
      <c r="AF54" s="1">
        <v>27.0106</v>
      </c>
      <c r="AG54" s="1">
        <v>16.651599999999998</v>
      </c>
      <c r="AH54" s="1">
        <v>15.7514</v>
      </c>
      <c r="AI54" s="1">
        <v>18.7562</v>
      </c>
      <c r="AJ54" s="1">
        <v>15.9808</v>
      </c>
      <c r="AK54" s="1">
        <v>15.172599999999999</v>
      </c>
      <c r="AL54" s="1" t="s">
        <v>98</v>
      </c>
      <c r="AM54" s="1">
        <f t="shared" si="9"/>
        <v>0</v>
      </c>
      <c r="AN54" s="1">
        <f t="shared" si="10"/>
        <v>0</v>
      </c>
      <c r="AO54" s="1">
        <f t="shared" si="11"/>
        <v>100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99</v>
      </c>
      <c r="B55" s="1" t="s">
        <v>43</v>
      </c>
      <c r="C55" s="1">
        <v>389</v>
      </c>
      <c r="D55" s="1">
        <v>183</v>
      </c>
      <c r="E55" s="1">
        <v>236</v>
      </c>
      <c r="F55" s="1">
        <v>153</v>
      </c>
      <c r="G55" s="8">
        <v>0.4</v>
      </c>
      <c r="H55" s="1">
        <v>50</v>
      </c>
      <c r="I55" s="1" t="s">
        <v>38</v>
      </c>
      <c r="J55" s="1"/>
      <c r="K55" s="1">
        <v>297</v>
      </c>
      <c r="L55" s="1">
        <f t="shared" si="18"/>
        <v>-61</v>
      </c>
      <c r="M55" s="1">
        <f t="shared" si="5"/>
        <v>196</v>
      </c>
      <c r="N55" s="1">
        <v>40</v>
      </c>
      <c r="O55" s="1">
        <f>IFERROR(VLOOKUP(A55,[1]Sheet!$A:$D,4,0),0)</f>
        <v>0</v>
      </c>
      <c r="P55" s="1"/>
      <c r="Q55" s="1">
        <f>IFERROR(VLOOKUP(A55,[2]Sheet!$A:$D,4,0),0)</f>
        <v>0</v>
      </c>
      <c r="R55" s="1">
        <f t="shared" si="6"/>
        <v>39.200000000000003</v>
      </c>
      <c r="S55" s="5">
        <f t="shared" si="20"/>
        <v>239</v>
      </c>
      <c r="T55" s="5">
        <f t="shared" si="14"/>
        <v>239</v>
      </c>
      <c r="U55" s="5"/>
      <c r="V55" s="5"/>
      <c r="W55" s="5">
        <f t="shared" si="12"/>
        <v>239</v>
      </c>
      <c r="X55" s="5"/>
      <c r="Y55" s="1"/>
      <c r="Z55" s="1">
        <f t="shared" si="13"/>
        <v>10</v>
      </c>
      <c r="AA55" s="1">
        <f t="shared" si="8"/>
        <v>3.9030612244897958</v>
      </c>
      <c r="AB55" s="1">
        <v>23.2</v>
      </c>
      <c r="AC55" s="1">
        <v>18.600000000000001</v>
      </c>
      <c r="AD55" s="1">
        <v>26</v>
      </c>
      <c r="AE55" s="1">
        <v>36.200000000000003</v>
      </c>
      <c r="AF55" s="1">
        <v>51.571599999999997</v>
      </c>
      <c r="AG55" s="1">
        <v>38.571599999999997</v>
      </c>
      <c r="AH55" s="1">
        <v>31</v>
      </c>
      <c r="AI55" s="1">
        <v>35.799999999999997</v>
      </c>
      <c r="AJ55" s="1">
        <v>30.8</v>
      </c>
      <c r="AK55" s="1">
        <v>26.4</v>
      </c>
      <c r="AL55" s="1"/>
      <c r="AM55" s="1">
        <f t="shared" si="9"/>
        <v>0</v>
      </c>
      <c r="AN55" s="1">
        <f t="shared" si="10"/>
        <v>0</v>
      </c>
      <c r="AO55" s="1">
        <f t="shared" si="11"/>
        <v>96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101</v>
      </c>
      <c r="B56" s="1" t="s">
        <v>43</v>
      </c>
      <c r="C56" s="1">
        <v>840.80799999999999</v>
      </c>
      <c r="D56" s="1">
        <v>1939</v>
      </c>
      <c r="E56" s="1">
        <v>1170</v>
      </c>
      <c r="F56" s="1">
        <v>1391.808</v>
      </c>
      <c r="G56" s="8">
        <v>0.4</v>
      </c>
      <c r="H56" s="1">
        <v>40</v>
      </c>
      <c r="I56" s="1" t="s">
        <v>38</v>
      </c>
      <c r="J56" s="1"/>
      <c r="K56" s="1">
        <v>1381</v>
      </c>
      <c r="L56" s="1">
        <f t="shared" si="18"/>
        <v>-211</v>
      </c>
      <c r="M56" s="1">
        <f t="shared" si="5"/>
        <v>1080</v>
      </c>
      <c r="N56" s="1">
        <v>90</v>
      </c>
      <c r="O56" s="1">
        <f>IFERROR(VLOOKUP(A56,[1]Sheet!$A:$D,4,0),0)</f>
        <v>0</v>
      </c>
      <c r="P56" s="1"/>
      <c r="Q56" s="1">
        <f>IFERROR(VLOOKUP(A56,[2]Sheet!$A:$D,4,0),0)</f>
        <v>0</v>
      </c>
      <c r="R56" s="1">
        <f t="shared" si="6"/>
        <v>216</v>
      </c>
      <c r="S56" s="5">
        <f t="shared" si="20"/>
        <v>768.19200000000001</v>
      </c>
      <c r="T56" s="5">
        <f t="shared" si="14"/>
        <v>768.19200000000001</v>
      </c>
      <c r="U56" s="5">
        <v>500</v>
      </c>
      <c r="V56" s="5"/>
      <c r="W56" s="5">
        <f t="shared" si="12"/>
        <v>268.19200000000001</v>
      </c>
      <c r="X56" s="5"/>
      <c r="Y56" s="1"/>
      <c r="Z56" s="1">
        <f t="shared" si="13"/>
        <v>10</v>
      </c>
      <c r="AA56" s="1">
        <f t="shared" si="8"/>
        <v>6.4435555555555553</v>
      </c>
      <c r="AB56" s="1">
        <v>185.83840000000001</v>
      </c>
      <c r="AC56" s="1">
        <v>195.63839999999999</v>
      </c>
      <c r="AD56" s="1">
        <v>154.19999999999999</v>
      </c>
      <c r="AE56" s="1">
        <v>148.80000000000001</v>
      </c>
      <c r="AF56" s="1">
        <v>223.8</v>
      </c>
      <c r="AG56" s="1">
        <v>205.2</v>
      </c>
      <c r="AH56" s="1">
        <v>120.4</v>
      </c>
      <c r="AI56" s="1">
        <v>120.4956</v>
      </c>
      <c r="AJ56" s="1">
        <v>128.19999999999999</v>
      </c>
      <c r="AK56" s="1">
        <v>126.6</v>
      </c>
      <c r="AL56" s="1"/>
      <c r="AM56" s="1">
        <f t="shared" si="9"/>
        <v>200</v>
      </c>
      <c r="AN56" s="1">
        <f t="shared" si="10"/>
        <v>0</v>
      </c>
      <c r="AO56" s="1">
        <f t="shared" si="11"/>
        <v>107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102</v>
      </c>
      <c r="B57" s="1" t="s">
        <v>43</v>
      </c>
      <c r="C57" s="1">
        <v>605</v>
      </c>
      <c r="D57" s="1">
        <v>973</v>
      </c>
      <c r="E57" s="1">
        <v>710</v>
      </c>
      <c r="F57" s="1">
        <v>689</v>
      </c>
      <c r="G57" s="8">
        <v>0.4</v>
      </c>
      <c r="H57" s="1">
        <v>40</v>
      </c>
      <c r="I57" s="1" t="s">
        <v>38</v>
      </c>
      <c r="J57" s="1"/>
      <c r="K57" s="1">
        <v>880</v>
      </c>
      <c r="L57" s="1">
        <f t="shared" si="18"/>
        <v>-170</v>
      </c>
      <c r="M57" s="1">
        <f t="shared" si="5"/>
        <v>650</v>
      </c>
      <c r="N57" s="1">
        <v>60</v>
      </c>
      <c r="O57" s="1">
        <f>IFERROR(VLOOKUP(A57,[1]Sheet!$A:$D,4,0),0)</f>
        <v>0</v>
      </c>
      <c r="P57" s="1"/>
      <c r="Q57" s="1">
        <f>IFERROR(VLOOKUP(A57,[2]Sheet!$A:$D,4,0),0)</f>
        <v>0</v>
      </c>
      <c r="R57" s="1">
        <f t="shared" si="6"/>
        <v>130</v>
      </c>
      <c r="S57" s="5">
        <f t="shared" si="20"/>
        <v>611</v>
      </c>
      <c r="T57" s="5">
        <f t="shared" si="14"/>
        <v>611</v>
      </c>
      <c r="U57" s="5"/>
      <c r="V57" s="5"/>
      <c r="W57" s="5">
        <f t="shared" si="12"/>
        <v>611</v>
      </c>
      <c r="X57" s="5"/>
      <c r="Y57" s="1"/>
      <c r="Z57" s="1">
        <f t="shared" si="13"/>
        <v>10</v>
      </c>
      <c r="AA57" s="1">
        <f t="shared" si="8"/>
        <v>5.3</v>
      </c>
      <c r="AB57" s="1">
        <v>98.2</v>
      </c>
      <c r="AC57" s="1">
        <v>98.2</v>
      </c>
      <c r="AD57" s="1">
        <v>98.8</v>
      </c>
      <c r="AE57" s="1">
        <v>104.2</v>
      </c>
      <c r="AF57" s="1">
        <v>130.80000000000001</v>
      </c>
      <c r="AG57" s="1">
        <v>115</v>
      </c>
      <c r="AH57" s="1">
        <v>89.2</v>
      </c>
      <c r="AI57" s="1">
        <v>87.8</v>
      </c>
      <c r="AJ57" s="1">
        <v>99.8</v>
      </c>
      <c r="AK57" s="1">
        <v>105</v>
      </c>
      <c r="AL57" s="1"/>
      <c r="AM57" s="1">
        <f t="shared" si="9"/>
        <v>0</v>
      </c>
      <c r="AN57" s="1">
        <f t="shared" si="10"/>
        <v>0</v>
      </c>
      <c r="AO57" s="1">
        <f t="shared" si="11"/>
        <v>244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103</v>
      </c>
      <c r="B58" s="1" t="s">
        <v>37</v>
      </c>
      <c r="C58" s="1">
        <v>289.863</v>
      </c>
      <c r="D58" s="1">
        <v>856.43799999999999</v>
      </c>
      <c r="E58" s="1">
        <v>400.09399999999999</v>
      </c>
      <c r="F58" s="1">
        <v>342.64499999999998</v>
      </c>
      <c r="G58" s="8">
        <v>1</v>
      </c>
      <c r="H58" s="1">
        <v>40</v>
      </c>
      <c r="I58" s="1" t="s">
        <v>38</v>
      </c>
      <c r="J58" s="1"/>
      <c r="K58" s="1">
        <v>525.33699999999999</v>
      </c>
      <c r="L58" s="1">
        <f t="shared" si="18"/>
        <v>-125.24299999999999</v>
      </c>
      <c r="M58" s="1">
        <f t="shared" si="5"/>
        <v>365.96299999999997</v>
      </c>
      <c r="N58" s="1">
        <v>34.131</v>
      </c>
      <c r="O58" s="1">
        <f>IFERROR(VLOOKUP(A58,[1]Sheet!$A:$D,4,0),0)</f>
        <v>0</v>
      </c>
      <c r="P58" s="1"/>
      <c r="Q58" s="1">
        <f>IFERROR(VLOOKUP(A58,[2]Sheet!$A:$D,4,0),0)</f>
        <v>0</v>
      </c>
      <c r="R58" s="1">
        <f t="shared" si="6"/>
        <v>73.192599999999999</v>
      </c>
      <c r="S58" s="5">
        <f t="shared" si="20"/>
        <v>389.28099999999995</v>
      </c>
      <c r="T58" s="5">
        <f t="shared" si="14"/>
        <v>389.28099999999995</v>
      </c>
      <c r="U58" s="5"/>
      <c r="V58" s="5"/>
      <c r="W58" s="5">
        <f t="shared" si="12"/>
        <v>389.28099999999995</v>
      </c>
      <c r="X58" s="5"/>
      <c r="Y58" s="1"/>
      <c r="Z58" s="1">
        <f t="shared" si="13"/>
        <v>10</v>
      </c>
      <c r="AA58" s="1">
        <f t="shared" si="8"/>
        <v>4.6814158808404125</v>
      </c>
      <c r="AB58" s="1">
        <v>52.478600000000007</v>
      </c>
      <c r="AC58" s="1">
        <v>51.276200000000003</v>
      </c>
      <c r="AD58" s="1">
        <v>58.291800000000002</v>
      </c>
      <c r="AE58" s="1">
        <v>53.048999999999999</v>
      </c>
      <c r="AF58" s="1">
        <v>66.669000000000011</v>
      </c>
      <c r="AG58" s="1">
        <v>61.232199999999999</v>
      </c>
      <c r="AH58" s="1">
        <v>47.312800000000003</v>
      </c>
      <c r="AI58" s="1">
        <v>60.075800000000001</v>
      </c>
      <c r="AJ58" s="1">
        <v>47.107199999999999</v>
      </c>
      <c r="AK58" s="1">
        <v>43.979399999999998</v>
      </c>
      <c r="AL58" s="1"/>
      <c r="AM58" s="1">
        <f t="shared" si="9"/>
        <v>0</v>
      </c>
      <c r="AN58" s="1">
        <f t="shared" si="10"/>
        <v>0</v>
      </c>
      <c r="AO58" s="1">
        <f t="shared" si="11"/>
        <v>389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104</v>
      </c>
      <c r="B59" s="1" t="s">
        <v>37</v>
      </c>
      <c r="C59" s="1">
        <v>163.315</v>
      </c>
      <c r="D59" s="1">
        <v>618.84400000000005</v>
      </c>
      <c r="E59" s="1">
        <v>283.43599999999998</v>
      </c>
      <c r="F59" s="1">
        <v>174.52699999999999</v>
      </c>
      <c r="G59" s="8">
        <v>1</v>
      </c>
      <c r="H59" s="1">
        <v>40</v>
      </c>
      <c r="I59" s="1" t="s">
        <v>38</v>
      </c>
      <c r="J59" s="1"/>
      <c r="K59" s="1">
        <v>387.64499999999998</v>
      </c>
      <c r="L59" s="1">
        <f t="shared" si="18"/>
        <v>-104.209</v>
      </c>
      <c r="M59" s="1">
        <f t="shared" si="5"/>
        <v>261.38399999999996</v>
      </c>
      <c r="N59" s="1">
        <v>22.052</v>
      </c>
      <c r="O59" s="1">
        <f>IFERROR(VLOOKUP(A59,[1]Sheet!$A:$D,4,0),0)</f>
        <v>0</v>
      </c>
      <c r="P59" s="1"/>
      <c r="Q59" s="1">
        <f>IFERROR(VLOOKUP(A59,[2]Sheet!$A:$D,4,0),0)</f>
        <v>0</v>
      </c>
      <c r="R59" s="1">
        <f t="shared" si="6"/>
        <v>52.276799999999994</v>
      </c>
      <c r="S59" s="5">
        <f>9*R59-P59-F59</f>
        <v>295.96419999999995</v>
      </c>
      <c r="T59" s="5">
        <f t="shared" si="14"/>
        <v>295.96419999999995</v>
      </c>
      <c r="U59" s="5"/>
      <c r="V59" s="5"/>
      <c r="W59" s="5">
        <f t="shared" si="12"/>
        <v>295.96419999999995</v>
      </c>
      <c r="X59" s="5"/>
      <c r="Y59" s="1"/>
      <c r="Z59" s="1">
        <f t="shared" si="13"/>
        <v>9</v>
      </c>
      <c r="AA59" s="1">
        <f t="shared" si="8"/>
        <v>3.3385172772625715</v>
      </c>
      <c r="AB59" s="1">
        <v>36.840000000000003</v>
      </c>
      <c r="AC59" s="1">
        <v>43.027000000000001</v>
      </c>
      <c r="AD59" s="1">
        <v>44.9788</v>
      </c>
      <c r="AE59" s="1">
        <v>36.600999999999999</v>
      </c>
      <c r="AF59" s="1">
        <v>38.829599999999999</v>
      </c>
      <c r="AG59" s="1">
        <v>35.846600000000002</v>
      </c>
      <c r="AH59" s="1">
        <v>29.340599999999998</v>
      </c>
      <c r="AI59" s="1">
        <v>35.486199999999997</v>
      </c>
      <c r="AJ59" s="1">
        <v>36.2254</v>
      </c>
      <c r="AK59" s="1">
        <v>33.7896</v>
      </c>
      <c r="AL59" s="1"/>
      <c r="AM59" s="1">
        <f t="shared" si="9"/>
        <v>0</v>
      </c>
      <c r="AN59" s="1">
        <f t="shared" si="10"/>
        <v>0</v>
      </c>
      <c r="AO59" s="1">
        <f t="shared" si="11"/>
        <v>296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105</v>
      </c>
      <c r="B60" s="1" t="s">
        <v>37</v>
      </c>
      <c r="C60" s="1">
        <v>368.40499999999997</v>
      </c>
      <c r="D60" s="1">
        <v>913.803</v>
      </c>
      <c r="E60" s="1">
        <v>463.79399999999998</v>
      </c>
      <c r="F60" s="1">
        <v>460.56700000000001</v>
      </c>
      <c r="G60" s="8">
        <v>1</v>
      </c>
      <c r="H60" s="1">
        <v>40</v>
      </c>
      <c r="I60" s="1" t="s">
        <v>38</v>
      </c>
      <c r="J60" s="1"/>
      <c r="K60" s="1">
        <v>612.40300000000002</v>
      </c>
      <c r="L60" s="1">
        <f t="shared" si="18"/>
        <v>-148.60900000000004</v>
      </c>
      <c r="M60" s="1">
        <f t="shared" si="5"/>
        <v>441.63599999999997</v>
      </c>
      <c r="N60" s="1">
        <v>22.158000000000001</v>
      </c>
      <c r="O60" s="1">
        <f>IFERROR(VLOOKUP(A60,[1]Sheet!$A:$D,4,0),0)</f>
        <v>0</v>
      </c>
      <c r="P60" s="1"/>
      <c r="Q60" s="1">
        <f>IFERROR(VLOOKUP(A60,[2]Sheet!$A:$D,4,0),0)</f>
        <v>0</v>
      </c>
      <c r="R60" s="1">
        <f t="shared" si="6"/>
        <v>88.327199999999991</v>
      </c>
      <c r="S60" s="5">
        <f t="shared" si="20"/>
        <v>422.70499999999993</v>
      </c>
      <c r="T60" s="5">
        <f t="shared" si="14"/>
        <v>422.70499999999993</v>
      </c>
      <c r="U60" s="5"/>
      <c r="V60" s="5"/>
      <c r="W60" s="5">
        <f t="shared" si="12"/>
        <v>422.70499999999993</v>
      </c>
      <c r="X60" s="5"/>
      <c r="Y60" s="1"/>
      <c r="Z60" s="1">
        <f t="shared" si="13"/>
        <v>10</v>
      </c>
      <c r="AA60" s="1">
        <f t="shared" si="8"/>
        <v>5.2143280891956278</v>
      </c>
      <c r="AB60" s="1">
        <v>65.387799999999999</v>
      </c>
      <c r="AC60" s="1">
        <v>64.643000000000001</v>
      </c>
      <c r="AD60" s="1">
        <v>67.442399999999992</v>
      </c>
      <c r="AE60" s="1">
        <v>68.181600000000003</v>
      </c>
      <c r="AF60" s="1">
        <v>61.302399999999999</v>
      </c>
      <c r="AG60" s="1">
        <v>57.3996</v>
      </c>
      <c r="AH60" s="1">
        <v>47.546199999999999</v>
      </c>
      <c r="AI60" s="1">
        <v>54.610799999999998</v>
      </c>
      <c r="AJ60" s="1">
        <v>47.081400000000002</v>
      </c>
      <c r="AK60" s="1">
        <v>46.383399999999988</v>
      </c>
      <c r="AL60" s="1"/>
      <c r="AM60" s="1">
        <f t="shared" si="9"/>
        <v>0</v>
      </c>
      <c r="AN60" s="1">
        <f t="shared" si="10"/>
        <v>0</v>
      </c>
      <c r="AO60" s="1">
        <f t="shared" si="11"/>
        <v>423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106</v>
      </c>
      <c r="B61" s="1" t="s">
        <v>37</v>
      </c>
      <c r="C61" s="1">
        <v>55.654000000000003</v>
      </c>
      <c r="D61" s="1">
        <v>160.44800000000001</v>
      </c>
      <c r="E61" s="1">
        <v>49.249000000000002</v>
      </c>
      <c r="F61" s="1">
        <v>109.432</v>
      </c>
      <c r="G61" s="8">
        <v>1</v>
      </c>
      <c r="H61" s="1">
        <v>30</v>
      </c>
      <c r="I61" s="1" t="s">
        <v>38</v>
      </c>
      <c r="J61" s="1"/>
      <c r="K61" s="1">
        <v>54</v>
      </c>
      <c r="L61" s="1">
        <f t="shared" si="18"/>
        <v>-4.7509999999999977</v>
      </c>
      <c r="M61" s="1">
        <f t="shared" si="5"/>
        <v>49.249000000000002</v>
      </c>
      <c r="N61" s="1"/>
      <c r="O61" s="1">
        <f>IFERROR(VLOOKUP(A61,[1]Sheet!$A:$D,4,0),0)</f>
        <v>0</v>
      </c>
      <c r="P61" s="1"/>
      <c r="Q61" s="1">
        <f>IFERROR(VLOOKUP(A61,[2]Sheet!$A:$D,4,0),0)</f>
        <v>0</v>
      </c>
      <c r="R61" s="1">
        <f t="shared" si="6"/>
        <v>9.8498000000000001</v>
      </c>
      <c r="S61" s="5"/>
      <c r="T61" s="5">
        <f t="shared" si="14"/>
        <v>0</v>
      </c>
      <c r="U61" s="5"/>
      <c r="V61" s="5"/>
      <c r="W61" s="5">
        <f t="shared" si="12"/>
        <v>0</v>
      </c>
      <c r="X61" s="5"/>
      <c r="Y61" s="1"/>
      <c r="Z61" s="1">
        <f t="shared" si="13"/>
        <v>11.11007330098073</v>
      </c>
      <c r="AA61" s="1">
        <f t="shared" si="8"/>
        <v>11.11007330098073</v>
      </c>
      <c r="AB61" s="1">
        <v>12.4382</v>
      </c>
      <c r="AC61" s="1">
        <v>11.193199999999999</v>
      </c>
      <c r="AD61" s="1">
        <v>10.946199999999999</v>
      </c>
      <c r="AE61" s="1">
        <v>10.2014</v>
      </c>
      <c r="AF61" s="1">
        <v>9.4382000000000001</v>
      </c>
      <c r="AG61" s="1">
        <v>8.8924000000000003</v>
      </c>
      <c r="AH61" s="1">
        <v>9.2004000000000001</v>
      </c>
      <c r="AI61" s="1">
        <v>10.5406</v>
      </c>
      <c r="AJ61" s="1">
        <v>10.351000000000001</v>
      </c>
      <c r="AK61" s="1">
        <v>9.0686</v>
      </c>
      <c r="AL61" s="1"/>
      <c r="AM61" s="1">
        <f t="shared" si="9"/>
        <v>0</v>
      </c>
      <c r="AN61" s="1">
        <f t="shared" si="10"/>
        <v>0</v>
      </c>
      <c r="AO61" s="1">
        <f t="shared" si="11"/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107</v>
      </c>
      <c r="B62" s="1" t="s">
        <v>43</v>
      </c>
      <c r="C62" s="1">
        <v>73</v>
      </c>
      <c r="D62" s="1">
        <v>560</v>
      </c>
      <c r="E62" s="1">
        <v>271</v>
      </c>
      <c r="F62" s="1">
        <v>362</v>
      </c>
      <c r="G62" s="8">
        <v>0.6</v>
      </c>
      <c r="H62" s="1">
        <v>60</v>
      </c>
      <c r="I62" s="11" t="s">
        <v>46</v>
      </c>
      <c r="J62" s="1"/>
      <c r="K62" s="1">
        <v>254</v>
      </c>
      <c r="L62" s="1">
        <f t="shared" si="18"/>
        <v>17</v>
      </c>
      <c r="M62" s="1">
        <f t="shared" si="5"/>
        <v>271</v>
      </c>
      <c r="N62" s="1"/>
      <c r="O62" s="1">
        <f>IFERROR(VLOOKUP(A62,[1]Sheet!$A:$D,4,0),0)</f>
        <v>0</v>
      </c>
      <c r="P62" s="1"/>
      <c r="Q62" s="1">
        <f>IFERROR(VLOOKUP(A62,[2]Sheet!$A:$D,4,0),0)</f>
        <v>0</v>
      </c>
      <c r="R62" s="1">
        <f t="shared" si="6"/>
        <v>54.2</v>
      </c>
      <c r="S62" s="5">
        <f t="shared" si="20"/>
        <v>180</v>
      </c>
      <c r="T62" s="5">
        <f>X62</f>
        <v>0</v>
      </c>
      <c r="U62" s="5"/>
      <c r="V62" s="5"/>
      <c r="W62" s="5">
        <f t="shared" si="12"/>
        <v>0</v>
      </c>
      <c r="X62" s="5">
        <v>0</v>
      </c>
      <c r="Y62" s="1" t="s">
        <v>155</v>
      </c>
      <c r="Z62" s="1">
        <f t="shared" si="13"/>
        <v>6.6789667896678964</v>
      </c>
      <c r="AA62" s="1">
        <f t="shared" si="8"/>
        <v>6.6789667896678964</v>
      </c>
      <c r="AB62" s="1">
        <v>103.2</v>
      </c>
      <c r="AC62" s="1">
        <v>191</v>
      </c>
      <c r="AD62" s="1">
        <v>211.8</v>
      </c>
      <c r="AE62" s="1">
        <v>115.2</v>
      </c>
      <c r="AF62" s="1">
        <v>14.6</v>
      </c>
      <c r="AG62" s="1">
        <v>31.4</v>
      </c>
      <c r="AH62" s="1">
        <v>61</v>
      </c>
      <c r="AI62" s="1">
        <v>46.6</v>
      </c>
      <c r="AJ62" s="1">
        <v>27.6</v>
      </c>
      <c r="AK62" s="1">
        <v>31.2</v>
      </c>
      <c r="AL62" s="1" t="s">
        <v>157</v>
      </c>
      <c r="AM62" s="1">
        <f t="shared" si="9"/>
        <v>0</v>
      </c>
      <c r="AN62" s="1">
        <f t="shared" si="10"/>
        <v>0</v>
      </c>
      <c r="AO62" s="1">
        <f t="shared" si="11"/>
        <v>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2" t="s">
        <v>108</v>
      </c>
      <c r="B63" s="12" t="s">
        <v>43</v>
      </c>
      <c r="C63" s="12"/>
      <c r="D63" s="12"/>
      <c r="E63" s="12"/>
      <c r="F63" s="12"/>
      <c r="G63" s="13">
        <v>0</v>
      </c>
      <c r="H63" s="12">
        <v>50</v>
      </c>
      <c r="I63" s="12" t="s">
        <v>38</v>
      </c>
      <c r="J63" s="12"/>
      <c r="K63" s="12"/>
      <c r="L63" s="12">
        <f t="shared" si="18"/>
        <v>0</v>
      </c>
      <c r="M63" s="12">
        <f t="shared" si="5"/>
        <v>0</v>
      </c>
      <c r="N63" s="12"/>
      <c r="O63" s="12">
        <f>IFERROR(VLOOKUP(A63,[1]Sheet!$A:$D,4,0),0)</f>
        <v>0</v>
      </c>
      <c r="P63" s="12"/>
      <c r="Q63" s="1">
        <f>IFERROR(VLOOKUP(A63,[2]Sheet!$A:$D,4,0),0)</f>
        <v>0</v>
      </c>
      <c r="R63" s="12">
        <f t="shared" si="6"/>
        <v>0</v>
      </c>
      <c r="S63" s="14"/>
      <c r="T63" s="5">
        <f t="shared" si="14"/>
        <v>0</v>
      </c>
      <c r="U63" s="5"/>
      <c r="V63" s="5"/>
      <c r="W63" s="5">
        <f t="shared" si="12"/>
        <v>0</v>
      </c>
      <c r="X63" s="14"/>
      <c r="Y63" s="12"/>
      <c r="Z63" s="1" t="e">
        <f t="shared" si="13"/>
        <v>#DIV/0!</v>
      </c>
      <c r="AA63" s="12" t="e">
        <f t="shared" si="8"/>
        <v>#DIV/0!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 t="s">
        <v>59</v>
      </c>
      <c r="AM63" s="1">
        <f t="shared" si="9"/>
        <v>0</v>
      </c>
      <c r="AN63" s="1">
        <f t="shared" si="10"/>
        <v>0</v>
      </c>
      <c r="AO63" s="1">
        <f t="shared" si="11"/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2" t="s">
        <v>109</v>
      </c>
      <c r="B64" s="12" t="s">
        <v>43</v>
      </c>
      <c r="C64" s="12"/>
      <c r="D64" s="12"/>
      <c r="E64" s="12"/>
      <c r="F64" s="12"/>
      <c r="G64" s="13">
        <v>0</v>
      </c>
      <c r="H64" s="12">
        <v>50</v>
      </c>
      <c r="I64" s="12" t="s">
        <v>38</v>
      </c>
      <c r="J64" s="12"/>
      <c r="K64" s="12"/>
      <c r="L64" s="12">
        <f t="shared" si="18"/>
        <v>0</v>
      </c>
      <c r="M64" s="12">
        <f t="shared" si="5"/>
        <v>0</v>
      </c>
      <c r="N64" s="12"/>
      <c r="O64" s="12">
        <f>IFERROR(VLOOKUP(A64,[1]Sheet!$A:$D,4,0),0)</f>
        <v>0</v>
      </c>
      <c r="P64" s="12"/>
      <c r="Q64" s="1">
        <f>IFERROR(VLOOKUP(A64,[2]Sheet!$A:$D,4,0),0)</f>
        <v>0</v>
      </c>
      <c r="R64" s="12">
        <f t="shared" si="6"/>
        <v>0</v>
      </c>
      <c r="S64" s="14"/>
      <c r="T64" s="5">
        <f t="shared" si="14"/>
        <v>0</v>
      </c>
      <c r="U64" s="5"/>
      <c r="V64" s="5"/>
      <c r="W64" s="5">
        <f t="shared" si="12"/>
        <v>0</v>
      </c>
      <c r="X64" s="14"/>
      <c r="Y64" s="12"/>
      <c r="Z64" s="1" t="e">
        <f t="shared" si="13"/>
        <v>#DIV/0!</v>
      </c>
      <c r="AA64" s="12" t="e">
        <f t="shared" si="8"/>
        <v>#DIV/0!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 t="s">
        <v>59</v>
      </c>
      <c r="AM64" s="1">
        <f t="shared" si="9"/>
        <v>0</v>
      </c>
      <c r="AN64" s="1">
        <f t="shared" si="10"/>
        <v>0</v>
      </c>
      <c r="AO64" s="1">
        <f t="shared" si="11"/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2" t="s">
        <v>110</v>
      </c>
      <c r="B65" s="12" t="s">
        <v>43</v>
      </c>
      <c r="C65" s="12"/>
      <c r="D65" s="12"/>
      <c r="E65" s="12"/>
      <c r="F65" s="12"/>
      <c r="G65" s="13">
        <v>0</v>
      </c>
      <c r="H65" s="12">
        <v>30</v>
      </c>
      <c r="I65" s="12" t="s">
        <v>38</v>
      </c>
      <c r="J65" s="12"/>
      <c r="K65" s="12"/>
      <c r="L65" s="12">
        <f t="shared" si="18"/>
        <v>0</v>
      </c>
      <c r="M65" s="12">
        <f t="shared" si="5"/>
        <v>0</v>
      </c>
      <c r="N65" s="12"/>
      <c r="O65" s="12">
        <f>IFERROR(VLOOKUP(A65,[1]Sheet!$A:$D,4,0),0)</f>
        <v>0</v>
      </c>
      <c r="P65" s="12"/>
      <c r="Q65" s="1">
        <f>IFERROR(VLOOKUP(A65,[2]Sheet!$A:$D,4,0),0)</f>
        <v>0</v>
      </c>
      <c r="R65" s="12">
        <f t="shared" si="6"/>
        <v>0</v>
      </c>
      <c r="S65" s="14"/>
      <c r="T65" s="5">
        <f t="shared" si="14"/>
        <v>0</v>
      </c>
      <c r="U65" s="5"/>
      <c r="V65" s="5"/>
      <c r="W65" s="5">
        <f t="shared" si="12"/>
        <v>0</v>
      </c>
      <c r="X65" s="14"/>
      <c r="Y65" s="12"/>
      <c r="Z65" s="1" t="e">
        <f t="shared" si="13"/>
        <v>#DIV/0!</v>
      </c>
      <c r="AA65" s="12" t="e">
        <f t="shared" si="8"/>
        <v>#DIV/0!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 t="s">
        <v>59</v>
      </c>
      <c r="AM65" s="1">
        <f t="shared" si="9"/>
        <v>0</v>
      </c>
      <c r="AN65" s="1">
        <f t="shared" si="10"/>
        <v>0</v>
      </c>
      <c r="AO65" s="1">
        <f t="shared" si="11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111</v>
      </c>
      <c r="B66" s="1" t="s">
        <v>43</v>
      </c>
      <c r="C66" s="1">
        <v>754</v>
      </c>
      <c r="D66" s="1"/>
      <c r="E66" s="1">
        <v>165</v>
      </c>
      <c r="F66" s="1">
        <v>587</v>
      </c>
      <c r="G66" s="8">
        <v>0.6</v>
      </c>
      <c r="H66" s="1">
        <v>55</v>
      </c>
      <c r="I66" s="1" t="s">
        <v>38</v>
      </c>
      <c r="J66" s="1"/>
      <c r="K66" s="1">
        <v>165</v>
      </c>
      <c r="L66" s="1">
        <f t="shared" si="18"/>
        <v>0</v>
      </c>
      <c r="M66" s="1">
        <f t="shared" si="5"/>
        <v>165</v>
      </c>
      <c r="N66" s="1"/>
      <c r="O66" s="1">
        <f>IFERROR(VLOOKUP(A66,[1]Sheet!$A:$D,4,0),0)</f>
        <v>0</v>
      </c>
      <c r="P66" s="1"/>
      <c r="Q66" s="1">
        <f>IFERROR(VLOOKUP(A66,[2]Sheet!$A:$D,4,0),0)</f>
        <v>0</v>
      </c>
      <c r="R66" s="1">
        <f t="shared" si="6"/>
        <v>33</v>
      </c>
      <c r="S66" s="5"/>
      <c r="T66" s="5">
        <f t="shared" si="14"/>
        <v>0</v>
      </c>
      <c r="U66" s="5"/>
      <c r="V66" s="5"/>
      <c r="W66" s="5">
        <f t="shared" si="12"/>
        <v>0</v>
      </c>
      <c r="X66" s="5"/>
      <c r="Y66" s="1"/>
      <c r="Z66" s="1">
        <f t="shared" si="13"/>
        <v>17.787878787878789</v>
      </c>
      <c r="AA66" s="1">
        <f t="shared" si="8"/>
        <v>17.787878787878789</v>
      </c>
      <c r="AB66" s="1">
        <v>28.8</v>
      </c>
      <c r="AC66" s="1">
        <v>30.4</v>
      </c>
      <c r="AD66" s="1">
        <v>23.4</v>
      </c>
      <c r="AE66" s="1">
        <v>18</v>
      </c>
      <c r="AF66" s="1">
        <v>11.2</v>
      </c>
      <c r="AG66" s="1">
        <v>44.8</v>
      </c>
      <c r="AH66" s="1">
        <v>98.6</v>
      </c>
      <c r="AI66" s="1">
        <v>77</v>
      </c>
      <c r="AJ66" s="1">
        <v>51.2</v>
      </c>
      <c r="AK66" s="1">
        <v>48.4</v>
      </c>
      <c r="AL66" s="22" t="s">
        <v>148</v>
      </c>
      <c r="AM66" s="1">
        <f t="shared" si="9"/>
        <v>0</v>
      </c>
      <c r="AN66" s="1">
        <f t="shared" si="10"/>
        <v>0</v>
      </c>
      <c r="AO66" s="1">
        <f t="shared" si="11"/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2" t="s">
        <v>112</v>
      </c>
      <c r="B67" s="12" t="s">
        <v>43</v>
      </c>
      <c r="C67" s="12"/>
      <c r="D67" s="12"/>
      <c r="E67" s="12"/>
      <c r="F67" s="12"/>
      <c r="G67" s="13">
        <v>0</v>
      </c>
      <c r="H67" s="12">
        <v>40</v>
      </c>
      <c r="I67" s="12" t="s">
        <v>38</v>
      </c>
      <c r="J67" s="12"/>
      <c r="K67" s="12"/>
      <c r="L67" s="12">
        <f t="shared" si="18"/>
        <v>0</v>
      </c>
      <c r="M67" s="12">
        <f t="shared" si="5"/>
        <v>0</v>
      </c>
      <c r="N67" s="12"/>
      <c r="O67" s="12">
        <f>IFERROR(VLOOKUP(A67,[1]Sheet!$A:$D,4,0),0)</f>
        <v>0</v>
      </c>
      <c r="P67" s="12"/>
      <c r="Q67" s="1">
        <f>IFERROR(VLOOKUP(A67,[2]Sheet!$A:$D,4,0),0)</f>
        <v>0</v>
      </c>
      <c r="R67" s="12">
        <f t="shared" si="6"/>
        <v>0</v>
      </c>
      <c r="S67" s="14"/>
      <c r="T67" s="5">
        <f t="shared" si="14"/>
        <v>0</v>
      </c>
      <c r="U67" s="5"/>
      <c r="V67" s="5"/>
      <c r="W67" s="5">
        <f t="shared" si="12"/>
        <v>0</v>
      </c>
      <c r="X67" s="14"/>
      <c r="Y67" s="12"/>
      <c r="Z67" s="1" t="e">
        <f t="shared" si="13"/>
        <v>#DIV/0!</v>
      </c>
      <c r="AA67" s="12" t="e">
        <f t="shared" si="8"/>
        <v>#DIV/0!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 t="s">
        <v>59</v>
      </c>
      <c r="AM67" s="1">
        <f t="shared" si="9"/>
        <v>0</v>
      </c>
      <c r="AN67" s="1">
        <f t="shared" si="10"/>
        <v>0</v>
      </c>
      <c r="AO67" s="1">
        <f t="shared" si="11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113</v>
      </c>
      <c r="B68" s="1" t="s">
        <v>43</v>
      </c>
      <c r="C68" s="1">
        <v>62</v>
      </c>
      <c r="D68" s="1">
        <v>109</v>
      </c>
      <c r="E68" s="1">
        <v>49</v>
      </c>
      <c r="F68" s="1">
        <v>66</v>
      </c>
      <c r="G68" s="8">
        <v>0.4</v>
      </c>
      <c r="H68" s="1">
        <v>50</v>
      </c>
      <c r="I68" s="1" t="s">
        <v>38</v>
      </c>
      <c r="J68" s="1"/>
      <c r="K68" s="1">
        <v>49</v>
      </c>
      <c r="L68" s="1">
        <f t="shared" si="18"/>
        <v>0</v>
      </c>
      <c r="M68" s="1">
        <f t="shared" si="5"/>
        <v>49</v>
      </c>
      <c r="N68" s="1"/>
      <c r="O68" s="1">
        <f>IFERROR(VLOOKUP(A68,[1]Sheet!$A:$D,4,0),0)</f>
        <v>0</v>
      </c>
      <c r="P68" s="1"/>
      <c r="Q68" s="1">
        <f>IFERROR(VLOOKUP(A68,[2]Sheet!$A:$D,4,0),0)</f>
        <v>0</v>
      </c>
      <c r="R68" s="1">
        <f t="shared" si="6"/>
        <v>9.8000000000000007</v>
      </c>
      <c r="S68" s="5">
        <f t="shared" ref="S68" si="21">10*R68-P68-F68</f>
        <v>32</v>
      </c>
      <c r="T68" s="5">
        <f t="shared" si="14"/>
        <v>32</v>
      </c>
      <c r="U68" s="5"/>
      <c r="V68" s="5"/>
      <c r="W68" s="5">
        <f t="shared" si="12"/>
        <v>32</v>
      </c>
      <c r="X68" s="5"/>
      <c r="Y68" s="1"/>
      <c r="Z68" s="1">
        <f t="shared" si="13"/>
        <v>10</v>
      </c>
      <c r="AA68" s="1">
        <f t="shared" si="8"/>
        <v>6.7346938775510203</v>
      </c>
      <c r="AB68" s="1">
        <v>9.8000000000000007</v>
      </c>
      <c r="AC68" s="1">
        <v>11.2</v>
      </c>
      <c r="AD68" s="1">
        <v>11.2</v>
      </c>
      <c r="AE68" s="1">
        <v>11.8</v>
      </c>
      <c r="AF68" s="1">
        <v>11.8</v>
      </c>
      <c r="AG68" s="1">
        <v>12.2</v>
      </c>
      <c r="AH68" s="1">
        <v>7.2</v>
      </c>
      <c r="AI68" s="1">
        <v>7.4</v>
      </c>
      <c r="AJ68" s="1">
        <v>13</v>
      </c>
      <c r="AK68" s="1">
        <v>12</v>
      </c>
      <c r="AL68" s="1" t="s">
        <v>44</v>
      </c>
      <c r="AM68" s="1">
        <f t="shared" si="9"/>
        <v>0</v>
      </c>
      <c r="AN68" s="1">
        <f t="shared" si="10"/>
        <v>0</v>
      </c>
      <c r="AO68" s="1">
        <f t="shared" si="11"/>
        <v>13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114</v>
      </c>
      <c r="B69" s="1" t="s">
        <v>43</v>
      </c>
      <c r="C69" s="1">
        <v>16</v>
      </c>
      <c r="D69" s="1"/>
      <c r="E69" s="1">
        <v>4</v>
      </c>
      <c r="F69" s="1">
        <v>12</v>
      </c>
      <c r="G69" s="8">
        <v>0.4</v>
      </c>
      <c r="H69" s="1">
        <v>55</v>
      </c>
      <c r="I69" s="1" t="s">
        <v>38</v>
      </c>
      <c r="J69" s="1"/>
      <c r="K69" s="1">
        <v>4</v>
      </c>
      <c r="L69" s="1">
        <f t="shared" ref="L69:L93" si="22">E69-K69</f>
        <v>0</v>
      </c>
      <c r="M69" s="1">
        <f t="shared" si="5"/>
        <v>4</v>
      </c>
      <c r="N69" s="1"/>
      <c r="O69" s="1">
        <f>IFERROR(VLOOKUP(A69,[1]Sheet!$A:$D,4,0),0)</f>
        <v>0</v>
      </c>
      <c r="P69" s="1"/>
      <c r="Q69" s="1">
        <f>IFERROR(VLOOKUP(A69,[2]Sheet!$A:$D,4,0),0)</f>
        <v>0</v>
      </c>
      <c r="R69" s="1">
        <f t="shared" si="6"/>
        <v>0.8</v>
      </c>
      <c r="S69" s="5"/>
      <c r="T69" s="5">
        <f t="shared" si="14"/>
        <v>0</v>
      </c>
      <c r="U69" s="5"/>
      <c r="V69" s="5"/>
      <c r="W69" s="5">
        <f t="shared" si="12"/>
        <v>0</v>
      </c>
      <c r="X69" s="5"/>
      <c r="Y69" s="1"/>
      <c r="Z69" s="1">
        <f t="shared" si="13"/>
        <v>15</v>
      </c>
      <c r="AA69" s="1">
        <f t="shared" si="8"/>
        <v>15</v>
      </c>
      <c r="AB69" s="1">
        <v>0.4</v>
      </c>
      <c r="AC69" s="1">
        <v>0.8</v>
      </c>
      <c r="AD69" s="1">
        <v>0.4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22" t="s">
        <v>149</v>
      </c>
      <c r="AM69" s="1">
        <f t="shared" si="9"/>
        <v>0</v>
      </c>
      <c r="AN69" s="1">
        <f t="shared" si="10"/>
        <v>0</v>
      </c>
      <c r="AO69" s="1">
        <f t="shared" si="11"/>
        <v>0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115</v>
      </c>
      <c r="B70" s="1" t="s">
        <v>37</v>
      </c>
      <c r="C70" s="1">
        <v>8.6690000000000005</v>
      </c>
      <c r="D70" s="1">
        <v>2.88</v>
      </c>
      <c r="E70" s="1">
        <v>1.446</v>
      </c>
      <c r="F70" s="1">
        <v>7.1539999999999999</v>
      </c>
      <c r="G70" s="8">
        <v>1</v>
      </c>
      <c r="H70" s="1">
        <v>55</v>
      </c>
      <c r="I70" s="1" t="s">
        <v>38</v>
      </c>
      <c r="J70" s="1"/>
      <c r="K70" s="1">
        <v>1</v>
      </c>
      <c r="L70" s="1">
        <f t="shared" si="22"/>
        <v>0.44599999999999995</v>
      </c>
      <c r="M70" s="1">
        <f t="shared" ref="M70:M93" si="23">E70-N70</f>
        <v>1.446</v>
      </c>
      <c r="N70" s="1"/>
      <c r="O70" s="1">
        <f>IFERROR(VLOOKUP(A70,[1]Sheet!$A:$D,4,0),0)</f>
        <v>0</v>
      </c>
      <c r="P70" s="1"/>
      <c r="Q70" s="1">
        <f>IFERROR(VLOOKUP(A70,[2]Sheet!$A:$D,4,0),0)</f>
        <v>0</v>
      </c>
      <c r="R70" s="1">
        <f t="shared" ref="R70:R93" si="24">M70/5</f>
        <v>0.28920000000000001</v>
      </c>
      <c r="S70" s="5"/>
      <c r="T70" s="5">
        <f t="shared" si="14"/>
        <v>0</v>
      </c>
      <c r="U70" s="5"/>
      <c r="V70" s="5"/>
      <c r="W70" s="5">
        <f t="shared" si="12"/>
        <v>0</v>
      </c>
      <c r="X70" s="5"/>
      <c r="Y70" s="1"/>
      <c r="Z70" s="1">
        <f t="shared" si="13"/>
        <v>24.737206085753801</v>
      </c>
      <c r="AA70" s="1">
        <f t="shared" ref="AA70:AA93" si="25">(F70+P70)/R70</f>
        <v>24.737206085753801</v>
      </c>
      <c r="AB70" s="1">
        <v>0.57840000000000003</v>
      </c>
      <c r="AC70" s="1">
        <v>0.57840000000000003</v>
      </c>
      <c r="AD70" s="1">
        <v>0.57599999999999996</v>
      </c>
      <c r="AE70" s="1">
        <v>0.86280000000000001</v>
      </c>
      <c r="AF70" s="1">
        <v>0.85980000000000012</v>
      </c>
      <c r="AG70" s="1">
        <v>0.57300000000000006</v>
      </c>
      <c r="AH70" s="1">
        <v>0.2918</v>
      </c>
      <c r="AI70" s="1">
        <v>0.2918</v>
      </c>
      <c r="AJ70" s="1">
        <v>1.1574</v>
      </c>
      <c r="AK70" s="1">
        <v>1.1574</v>
      </c>
      <c r="AL70" s="22" t="s">
        <v>150</v>
      </c>
      <c r="AM70" s="1">
        <f t="shared" si="9"/>
        <v>0</v>
      </c>
      <c r="AN70" s="1">
        <f t="shared" si="10"/>
        <v>0</v>
      </c>
      <c r="AO70" s="1">
        <f t="shared" si="11"/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2" t="s">
        <v>116</v>
      </c>
      <c r="B71" s="12" t="s">
        <v>43</v>
      </c>
      <c r="C71" s="12"/>
      <c r="D71" s="12"/>
      <c r="E71" s="12"/>
      <c r="F71" s="12"/>
      <c r="G71" s="13">
        <v>0</v>
      </c>
      <c r="H71" s="12">
        <v>40</v>
      </c>
      <c r="I71" s="12" t="s">
        <v>38</v>
      </c>
      <c r="J71" s="12"/>
      <c r="K71" s="12"/>
      <c r="L71" s="12">
        <f t="shared" si="22"/>
        <v>0</v>
      </c>
      <c r="M71" s="12">
        <f t="shared" si="23"/>
        <v>0</v>
      </c>
      <c r="N71" s="12"/>
      <c r="O71" s="12">
        <f>IFERROR(VLOOKUP(A71,[1]Sheet!$A:$D,4,0),0)</f>
        <v>0</v>
      </c>
      <c r="P71" s="12"/>
      <c r="Q71" s="1">
        <f>IFERROR(VLOOKUP(A71,[2]Sheet!$A:$D,4,0),0)</f>
        <v>0</v>
      </c>
      <c r="R71" s="12">
        <f t="shared" si="24"/>
        <v>0</v>
      </c>
      <c r="S71" s="14"/>
      <c r="T71" s="5">
        <f t="shared" si="14"/>
        <v>0</v>
      </c>
      <c r="U71" s="5"/>
      <c r="V71" s="5"/>
      <c r="W71" s="5">
        <f t="shared" si="12"/>
        <v>0</v>
      </c>
      <c r="X71" s="14"/>
      <c r="Y71" s="12"/>
      <c r="Z71" s="1" t="e">
        <f t="shared" si="13"/>
        <v>#DIV/0!</v>
      </c>
      <c r="AA71" s="12" t="e">
        <f t="shared" si="25"/>
        <v>#DIV/0!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 t="s">
        <v>117</v>
      </c>
      <c r="AM71" s="1">
        <f t="shared" ref="AM71:AM93" si="26">ROUND(G71*U71,0)</f>
        <v>0</v>
      </c>
      <c r="AN71" s="1">
        <f t="shared" ref="AN71:AN93" si="27">ROUND(G71*V71,0)</f>
        <v>0</v>
      </c>
      <c r="AO71" s="1">
        <f t="shared" ref="AO71:AO93" si="28">ROUND(G71*W71,0)</f>
        <v>0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118</v>
      </c>
      <c r="B72" s="1" t="s">
        <v>43</v>
      </c>
      <c r="C72" s="1">
        <v>16</v>
      </c>
      <c r="D72" s="1"/>
      <c r="E72" s="1">
        <v>1</v>
      </c>
      <c r="F72" s="1">
        <v>15</v>
      </c>
      <c r="G72" s="8">
        <v>0.2</v>
      </c>
      <c r="H72" s="1">
        <v>35</v>
      </c>
      <c r="I72" s="1" t="s">
        <v>38</v>
      </c>
      <c r="J72" s="1"/>
      <c r="K72" s="1">
        <v>3</v>
      </c>
      <c r="L72" s="1">
        <f t="shared" si="22"/>
        <v>-2</v>
      </c>
      <c r="M72" s="1">
        <f t="shared" si="23"/>
        <v>1</v>
      </c>
      <c r="N72" s="1"/>
      <c r="O72" s="1">
        <f>IFERROR(VLOOKUP(A72,[1]Sheet!$A:$D,4,0),0)</f>
        <v>0</v>
      </c>
      <c r="P72" s="1"/>
      <c r="Q72" s="1">
        <f>IFERROR(VLOOKUP(A72,[2]Sheet!$A:$D,4,0),0)</f>
        <v>0</v>
      </c>
      <c r="R72" s="1">
        <f t="shared" si="24"/>
        <v>0.2</v>
      </c>
      <c r="S72" s="5"/>
      <c r="T72" s="5">
        <f t="shared" ref="T72:T93" si="29">S72</f>
        <v>0</v>
      </c>
      <c r="U72" s="5"/>
      <c r="V72" s="5"/>
      <c r="W72" s="5">
        <f t="shared" ref="W72:W93" si="30">T72-U72-V72</f>
        <v>0</v>
      </c>
      <c r="X72" s="5"/>
      <c r="Y72" s="1"/>
      <c r="Z72" s="1">
        <f t="shared" ref="Z72:Z93" si="31">(F72+P72+T72)/R72</f>
        <v>75</v>
      </c>
      <c r="AA72" s="1">
        <f t="shared" si="25"/>
        <v>75</v>
      </c>
      <c r="AB72" s="1">
        <v>1.6</v>
      </c>
      <c r="AC72" s="1">
        <v>1.6</v>
      </c>
      <c r="AD72" s="1">
        <v>0.2</v>
      </c>
      <c r="AE72" s="1">
        <v>0.2</v>
      </c>
      <c r="AF72" s="1">
        <v>1.6</v>
      </c>
      <c r="AG72" s="1">
        <v>2</v>
      </c>
      <c r="AH72" s="1">
        <v>0.4</v>
      </c>
      <c r="AI72" s="1">
        <v>0.6</v>
      </c>
      <c r="AJ72" s="1">
        <v>1.2</v>
      </c>
      <c r="AK72" s="1">
        <v>1</v>
      </c>
      <c r="AL72" s="22" t="s">
        <v>151</v>
      </c>
      <c r="AM72" s="1">
        <f t="shared" si="26"/>
        <v>0</v>
      </c>
      <c r="AN72" s="1">
        <f t="shared" si="27"/>
        <v>0</v>
      </c>
      <c r="AO72" s="1">
        <f t="shared" si="28"/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5" t="s">
        <v>119</v>
      </c>
      <c r="B73" s="15" t="s">
        <v>37</v>
      </c>
      <c r="C73" s="15">
        <v>3470.6979999999999</v>
      </c>
      <c r="D73" s="15">
        <v>2700.904</v>
      </c>
      <c r="E73" s="15">
        <v>2318.7040000000002</v>
      </c>
      <c r="F73" s="15">
        <v>2101.681</v>
      </c>
      <c r="G73" s="16">
        <v>1</v>
      </c>
      <c r="H73" s="15">
        <v>60</v>
      </c>
      <c r="I73" s="15" t="s">
        <v>38</v>
      </c>
      <c r="J73" s="15"/>
      <c r="K73" s="15">
        <v>2741.24</v>
      </c>
      <c r="L73" s="15">
        <f t="shared" si="22"/>
        <v>-422.5359999999996</v>
      </c>
      <c r="M73" s="15">
        <f t="shared" si="23"/>
        <v>1941.4440000000002</v>
      </c>
      <c r="N73" s="15">
        <v>377.26</v>
      </c>
      <c r="O73" s="15">
        <f>IFERROR(VLOOKUP(A73,[1]Sheet!$A:$D,4,0),0)</f>
        <v>0</v>
      </c>
      <c r="P73" s="15">
        <v>600</v>
      </c>
      <c r="Q73" s="1">
        <f>IFERROR(VLOOKUP(A73,[2]Sheet!$A:$D,4,0),0)</f>
        <v>0</v>
      </c>
      <c r="R73" s="15">
        <f t="shared" si="24"/>
        <v>388.28880000000004</v>
      </c>
      <c r="S73" s="17">
        <f>12*R73-P73-F73</f>
        <v>1957.7846000000004</v>
      </c>
      <c r="T73" s="24">
        <f>S73+1.5*R73</f>
        <v>2540.2178000000004</v>
      </c>
      <c r="U73" s="24"/>
      <c r="V73" s="24">
        <v>1000</v>
      </c>
      <c r="W73" s="5">
        <f t="shared" si="30"/>
        <v>1540.2178000000004</v>
      </c>
      <c r="X73" s="17"/>
      <c r="Y73" s="15"/>
      <c r="Z73" s="1">
        <f t="shared" si="31"/>
        <v>13.5</v>
      </c>
      <c r="AA73" s="15">
        <f t="shared" si="25"/>
        <v>6.9579163756461684</v>
      </c>
      <c r="AB73" s="15">
        <v>284.06859999999989</v>
      </c>
      <c r="AC73" s="15">
        <v>279.81020000000001</v>
      </c>
      <c r="AD73" s="15">
        <v>352.4794</v>
      </c>
      <c r="AE73" s="15">
        <v>432.38479999999998</v>
      </c>
      <c r="AF73" s="15">
        <v>486.60919999999999</v>
      </c>
      <c r="AG73" s="15">
        <v>344.62799999999999</v>
      </c>
      <c r="AH73" s="15">
        <v>377.65280000000001</v>
      </c>
      <c r="AI73" s="15">
        <v>405.61160000000001</v>
      </c>
      <c r="AJ73" s="15">
        <v>340.64659999999998</v>
      </c>
      <c r="AK73" s="15">
        <v>330.88459999999998</v>
      </c>
      <c r="AL73" s="15" t="s">
        <v>61</v>
      </c>
      <c r="AM73" s="1">
        <f t="shared" si="26"/>
        <v>0</v>
      </c>
      <c r="AN73" s="1">
        <f t="shared" si="27"/>
        <v>1000</v>
      </c>
      <c r="AO73" s="1">
        <f t="shared" si="28"/>
        <v>1540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8" t="s">
        <v>120</v>
      </c>
      <c r="B74" s="18" t="s">
        <v>37</v>
      </c>
      <c r="C74" s="18">
        <v>1491.0650000000001</v>
      </c>
      <c r="D74" s="18">
        <v>925.06799999999998</v>
      </c>
      <c r="E74" s="18">
        <v>1774.144</v>
      </c>
      <c r="F74" s="18">
        <v>184.55500000000001</v>
      </c>
      <c r="G74" s="19">
        <v>1</v>
      </c>
      <c r="H74" s="18">
        <v>60</v>
      </c>
      <c r="I74" s="18" t="s">
        <v>38</v>
      </c>
      <c r="J74" s="18"/>
      <c r="K74" s="18">
        <v>2259.5100000000002</v>
      </c>
      <c r="L74" s="18">
        <f t="shared" si="22"/>
        <v>-485.36600000000021</v>
      </c>
      <c r="M74" s="18">
        <f t="shared" si="23"/>
        <v>1054.7090000000001</v>
      </c>
      <c r="N74" s="18">
        <v>719.43499999999995</v>
      </c>
      <c r="O74" s="18">
        <f>IFERROR(VLOOKUP(A74,[1]Sheet!$A:$D,4,0),0)</f>
        <v>0</v>
      </c>
      <c r="P74" s="18"/>
      <c r="Q74" s="1">
        <f>IFERROR(VLOOKUP(A74,[2]Sheet!$A:$D,4,0),0)</f>
        <v>0</v>
      </c>
      <c r="R74" s="18">
        <f t="shared" si="24"/>
        <v>210.9418</v>
      </c>
      <c r="S74" s="20">
        <f t="shared" ref="S74" si="32">8*R74-P74-F74</f>
        <v>1502.9793999999999</v>
      </c>
      <c r="T74" s="5">
        <f t="shared" si="29"/>
        <v>1502.9793999999999</v>
      </c>
      <c r="U74" s="5">
        <v>360</v>
      </c>
      <c r="V74" s="5"/>
      <c r="W74" s="5">
        <f t="shared" si="30"/>
        <v>1142.9793999999999</v>
      </c>
      <c r="X74" s="20"/>
      <c r="Y74" s="18"/>
      <c r="Z74" s="1">
        <f t="shared" si="31"/>
        <v>8</v>
      </c>
      <c r="AA74" s="18">
        <f t="shared" si="25"/>
        <v>0.87490957221375754</v>
      </c>
      <c r="AB74" s="18">
        <v>115.16419999999999</v>
      </c>
      <c r="AC74" s="18">
        <v>118.05240000000001</v>
      </c>
      <c r="AD74" s="18">
        <v>196.964</v>
      </c>
      <c r="AE74" s="18">
        <v>201.60499999999999</v>
      </c>
      <c r="AF74" s="18">
        <v>268.37520000000001</v>
      </c>
      <c r="AG74" s="18">
        <v>209.9144</v>
      </c>
      <c r="AH74" s="18">
        <v>244.78319999999999</v>
      </c>
      <c r="AI74" s="18">
        <v>286.63299999999998</v>
      </c>
      <c r="AJ74" s="18">
        <v>221.16399999999999</v>
      </c>
      <c r="AK74" s="18">
        <v>155.34880000000001</v>
      </c>
      <c r="AL74" s="18" t="s">
        <v>54</v>
      </c>
      <c r="AM74" s="1">
        <f t="shared" si="26"/>
        <v>360</v>
      </c>
      <c r="AN74" s="1">
        <f t="shared" si="27"/>
        <v>0</v>
      </c>
      <c r="AO74" s="1">
        <f t="shared" si="28"/>
        <v>1143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8" t="s">
        <v>121</v>
      </c>
      <c r="B75" s="18" t="s">
        <v>37</v>
      </c>
      <c r="C75" s="18">
        <v>2940.127</v>
      </c>
      <c r="D75" s="18">
        <v>842.154</v>
      </c>
      <c r="E75" s="18">
        <v>1099.875</v>
      </c>
      <c r="F75" s="18">
        <v>2564.11</v>
      </c>
      <c r="G75" s="19">
        <v>1</v>
      </c>
      <c r="H75" s="18">
        <v>60</v>
      </c>
      <c r="I75" s="18" t="s">
        <v>38</v>
      </c>
      <c r="J75" s="18"/>
      <c r="K75" s="18">
        <v>1192.3630000000001</v>
      </c>
      <c r="L75" s="18">
        <f t="shared" si="22"/>
        <v>-92.488000000000056</v>
      </c>
      <c r="M75" s="18">
        <f t="shared" si="23"/>
        <v>1099.875</v>
      </c>
      <c r="N75" s="18"/>
      <c r="O75" s="18">
        <f>IFERROR(VLOOKUP(A75,[1]Sheet!$A:$D,4,0),0)</f>
        <v>0</v>
      </c>
      <c r="P75" s="18"/>
      <c r="Q75" s="1">
        <f>IFERROR(VLOOKUP(A75,[2]Sheet!$A:$D,4,0),0)</f>
        <v>0</v>
      </c>
      <c r="R75" s="18">
        <f t="shared" si="24"/>
        <v>219.97499999999999</v>
      </c>
      <c r="S75" s="20"/>
      <c r="T75" s="5">
        <f t="shared" si="29"/>
        <v>0</v>
      </c>
      <c r="U75" s="5"/>
      <c r="V75" s="5"/>
      <c r="W75" s="5">
        <f t="shared" si="30"/>
        <v>0</v>
      </c>
      <c r="X75" s="20"/>
      <c r="Y75" s="18"/>
      <c r="Z75" s="1">
        <f t="shared" si="31"/>
        <v>11.656370042050234</v>
      </c>
      <c r="AA75" s="18">
        <f t="shared" si="25"/>
        <v>11.656370042050234</v>
      </c>
      <c r="AB75" s="18">
        <v>424.59379999999999</v>
      </c>
      <c r="AC75" s="18">
        <v>427.21620000000001</v>
      </c>
      <c r="AD75" s="18">
        <v>408.4228</v>
      </c>
      <c r="AE75" s="18">
        <v>411.75339999999989</v>
      </c>
      <c r="AF75" s="18">
        <v>657.21620000000007</v>
      </c>
      <c r="AG75" s="18">
        <v>525.09860000000003</v>
      </c>
      <c r="AH75" s="18">
        <v>408.19779999999997</v>
      </c>
      <c r="AI75" s="18">
        <v>423.7281999999999</v>
      </c>
      <c r="AJ75" s="18">
        <v>366.18040000000002</v>
      </c>
      <c r="AK75" s="18">
        <v>416.7996</v>
      </c>
      <c r="AL75" s="18" t="s">
        <v>122</v>
      </c>
      <c r="AM75" s="1">
        <f t="shared" si="26"/>
        <v>0</v>
      </c>
      <c r="AN75" s="1">
        <f t="shared" si="27"/>
        <v>0</v>
      </c>
      <c r="AO75" s="1">
        <f t="shared" si="28"/>
        <v>0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5" t="s">
        <v>123</v>
      </c>
      <c r="B76" s="15" t="s">
        <v>37</v>
      </c>
      <c r="C76" s="15">
        <v>3316.9830000000002</v>
      </c>
      <c r="D76" s="15">
        <v>2711.848</v>
      </c>
      <c r="E76" s="15">
        <v>3260.2060000000001</v>
      </c>
      <c r="F76" s="15">
        <v>1904.806</v>
      </c>
      <c r="G76" s="16">
        <v>1</v>
      </c>
      <c r="H76" s="15">
        <v>60</v>
      </c>
      <c r="I76" s="15" t="s">
        <v>38</v>
      </c>
      <c r="J76" s="15"/>
      <c r="K76" s="15">
        <v>4154.1509999999998</v>
      </c>
      <c r="L76" s="15">
        <f t="shared" si="22"/>
        <v>-893.94499999999971</v>
      </c>
      <c r="M76" s="15">
        <f t="shared" si="23"/>
        <v>2316.1590000000001</v>
      </c>
      <c r="N76" s="15">
        <v>944.04700000000003</v>
      </c>
      <c r="O76" s="15">
        <f>IFERROR(VLOOKUP(A76,[1]Sheet!$A:$D,4,0),0)</f>
        <v>99</v>
      </c>
      <c r="P76" s="15">
        <v>640</v>
      </c>
      <c r="Q76" s="1">
        <f>IFERROR(VLOOKUP(A76,[2]Sheet!$A:$D,4,0),0)</f>
        <v>177</v>
      </c>
      <c r="R76" s="15">
        <f t="shared" si="24"/>
        <v>463.23180000000002</v>
      </c>
      <c r="S76" s="17">
        <f>12*R76-P76-F76</f>
        <v>3013.9756000000002</v>
      </c>
      <c r="T76" s="24">
        <f>S76+1.5*R76</f>
        <v>3708.8233</v>
      </c>
      <c r="U76" s="24">
        <v>1000</v>
      </c>
      <c r="V76" s="24">
        <v>1300</v>
      </c>
      <c r="W76" s="5">
        <f t="shared" si="30"/>
        <v>1408.8233</v>
      </c>
      <c r="X76" s="17"/>
      <c r="Y76" s="15"/>
      <c r="Z76" s="1">
        <f t="shared" si="31"/>
        <v>13.5</v>
      </c>
      <c r="AA76" s="15">
        <f t="shared" si="25"/>
        <v>5.4935908976888026</v>
      </c>
      <c r="AB76" s="15">
        <v>326.1438</v>
      </c>
      <c r="AC76" s="15">
        <v>333.50799999999998</v>
      </c>
      <c r="AD76" s="15">
        <v>438.57060000000001</v>
      </c>
      <c r="AE76" s="15">
        <v>465.31819999999999</v>
      </c>
      <c r="AF76" s="15">
        <v>554.47979999999995</v>
      </c>
      <c r="AG76" s="15">
        <v>454.45080000000002</v>
      </c>
      <c r="AH76" s="15">
        <v>517.57159999999999</v>
      </c>
      <c r="AI76" s="15">
        <v>548.38819999999998</v>
      </c>
      <c r="AJ76" s="15">
        <v>477.37939999999998</v>
      </c>
      <c r="AK76" s="15">
        <v>500.42099999999999</v>
      </c>
      <c r="AL76" s="15" t="s">
        <v>39</v>
      </c>
      <c r="AM76" s="1">
        <f t="shared" si="26"/>
        <v>1000</v>
      </c>
      <c r="AN76" s="1">
        <f t="shared" si="27"/>
        <v>1300</v>
      </c>
      <c r="AO76" s="1">
        <f t="shared" si="28"/>
        <v>1409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124</v>
      </c>
      <c r="B77" s="1" t="s">
        <v>37</v>
      </c>
      <c r="C77" s="1">
        <v>6.8890000000000002</v>
      </c>
      <c r="D77" s="1">
        <v>24.497</v>
      </c>
      <c r="E77" s="1">
        <v>5.452</v>
      </c>
      <c r="F77" s="1">
        <v>23.219000000000001</v>
      </c>
      <c r="G77" s="8">
        <v>1</v>
      </c>
      <c r="H77" s="1">
        <v>55</v>
      </c>
      <c r="I77" s="1" t="s">
        <v>38</v>
      </c>
      <c r="J77" s="1"/>
      <c r="K77" s="1">
        <v>6.6</v>
      </c>
      <c r="L77" s="1">
        <f t="shared" si="22"/>
        <v>-1.1479999999999997</v>
      </c>
      <c r="M77" s="1">
        <f t="shared" si="23"/>
        <v>5.452</v>
      </c>
      <c r="N77" s="1"/>
      <c r="O77" s="1">
        <f>IFERROR(VLOOKUP(A77,[1]Sheet!$A:$D,4,0),0)</f>
        <v>0</v>
      </c>
      <c r="P77" s="1"/>
      <c r="Q77" s="1">
        <f>IFERROR(VLOOKUP(A77,[2]Sheet!$A:$D,4,0),0)</f>
        <v>0</v>
      </c>
      <c r="R77" s="1">
        <f t="shared" si="24"/>
        <v>1.0904</v>
      </c>
      <c r="S77" s="5"/>
      <c r="T77" s="5">
        <f t="shared" si="29"/>
        <v>0</v>
      </c>
      <c r="U77" s="5"/>
      <c r="V77" s="5"/>
      <c r="W77" s="5">
        <f t="shared" si="30"/>
        <v>0</v>
      </c>
      <c r="X77" s="5"/>
      <c r="Y77" s="1"/>
      <c r="Z77" s="1">
        <f t="shared" si="31"/>
        <v>21.29402054292003</v>
      </c>
      <c r="AA77" s="1">
        <f t="shared" si="25"/>
        <v>21.29402054292003</v>
      </c>
      <c r="AB77" s="1">
        <v>1.3542000000000001</v>
      </c>
      <c r="AC77" s="1">
        <v>2.4432</v>
      </c>
      <c r="AD77" s="1">
        <v>1.089</v>
      </c>
      <c r="AE77" s="1">
        <v>0.27460000000000001</v>
      </c>
      <c r="AF77" s="1">
        <v>1.099</v>
      </c>
      <c r="AG77" s="1">
        <v>1.099</v>
      </c>
      <c r="AH77" s="1">
        <v>0.54560000000000008</v>
      </c>
      <c r="AI77" s="1">
        <v>0.27100000000000002</v>
      </c>
      <c r="AJ77" s="1">
        <v>1.6292</v>
      </c>
      <c r="AK77" s="1">
        <v>1.6292</v>
      </c>
      <c r="AL77" s="1" t="s">
        <v>125</v>
      </c>
      <c r="AM77" s="1">
        <f t="shared" si="26"/>
        <v>0</v>
      </c>
      <c r="AN77" s="1">
        <f t="shared" si="27"/>
        <v>0</v>
      </c>
      <c r="AO77" s="1">
        <f t="shared" si="28"/>
        <v>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126</v>
      </c>
      <c r="B78" s="1" t="s">
        <v>37</v>
      </c>
      <c r="C78" s="1">
        <v>11.994</v>
      </c>
      <c r="D78" s="1"/>
      <c r="E78" s="1">
        <v>1.3380000000000001</v>
      </c>
      <c r="F78" s="1">
        <v>10.656000000000001</v>
      </c>
      <c r="G78" s="8">
        <v>1</v>
      </c>
      <c r="H78" s="1">
        <v>55</v>
      </c>
      <c r="I78" s="1" t="s">
        <v>38</v>
      </c>
      <c r="J78" s="1"/>
      <c r="K78" s="1">
        <v>1.3</v>
      </c>
      <c r="L78" s="1">
        <f t="shared" si="22"/>
        <v>3.8000000000000034E-2</v>
      </c>
      <c r="M78" s="1">
        <f t="shared" si="23"/>
        <v>1.3380000000000001</v>
      </c>
      <c r="N78" s="1"/>
      <c r="O78" s="1">
        <f>IFERROR(VLOOKUP(A78,[1]Sheet!$A:$D,4,0),0)</f>
        <v>0</v>
      </c>
      <c r="P78" s="1"/>
      <c r="Q78" s="1">
        <f>IFERROR(VLOOKUP(A78,[2]Sheet!$A:$D,4,0),0)</f>
        <v>0</v>
      </c>
      <c r="R78" s="1">
        <f t="shared" si="24"/>
        <v>0.2676</v>
      </c>
      <c r="S78" s="5"/>
      <c r="T78" s="5">
        <f t="shared" si="29"/>
        <v>0</v>
      </c>
      <c r="U78" s="5"/>
      <c r="V78" s="5"/>
      <c r="W78" s="5">
        <f t="shared" si="30"/>
        <v>0</v>
      </c>
      <c r="X78" s="5"/>
      <c r="Y78" s="1"/>
      <c r="Z78" s="1">
        <f t="shared" si="31"/>
        <v>39.820627802690588</v>
      </c>
      <c r="AA78" s="1">
        <f t="shared" si="25"/>
        <v>39.820627802690588</v>
      </c>
      <c r="AB78" s="1">
        <v>1.0596000000000001</v>
      </c>
      <c r="AC78" s="1">
        <v>1.0596000000000001</v>
      </c>
      <c r="AD78" s="1">
        <v>0</v>
      </c>
      <c r="AE78" s="1">
        <v>0.16719999999999999</v>
      </c>
      <c r="AF78" s="1">
        <v>0.68959999999999999</v>
      </c>
      <c r="AG78" s="1">
        <v>0.79800000000000004</v>
      </c>
      <c r="AH78" s="1">
        <v>0.27560000000000001</v>
      </c>
      <c r="AI78" s="1">
        <v>0.98580000000000001</v>
      </c>
      <c r="AJ78" s="1">
        <v>1.3580000000000001</v>
      </c>
      <c r="AK78" s="1">
        <v>0.64359999999999995</v>
      </c>
      <c r="AL78" s="22" t="s">
        <v>152</v>
      </c>
      <c r="AM78" s="1">
        <f t="shared" si="26"/>
        <v>0</v>
      </c>
      <c r="AN78" s="1">
        <f t="shared" si="27"/>
        <v>0</v>
      </c>
      <c r="AO78" s="1">
        <f t="shared" si="28"/>
        <v>0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2" t="s">
        <v>127</v>
      </c>
      <c r="B79" s="12" t="s">
        <v>37</v>
      </c>
      <c r="C79" s="12"/>
      <c r="D79" s="12"/>
      <c r="E79" s="12"/>
      <c r="F79" s="12"/>
      <c r="G79" s="13">
        <v>0</v>
      </c>
      <c r="H79" s="12">
        <v>55</v>
      </c>
      <c r="I79" s="12" t="s">
        <v>38</v>
      </c>
      <c r="J79" s="12"/>
      <c r="K79" s="12"/>
      <c r="L79" s="12">
        <f t="shared" si="22"/>
        <v>0</v>
      </c>
      <c r="M79" s="12">
        <f t="shared" si="23"/>
        <v>0</v>
      </c>
      <c r="N79" s="12"/>
      <c r="O79" s="12">
        <f>IFERROR(VLOOKUP(A79,[1]Sheet!$A:$D,4,0),0)</f>
        <v>0</v>
      </c>
      <c r="P79" s="12"/>
      <c r="Q79" s="1">
        <f>IFERROR(VLOOKUP(A79,[2]Sheet!$A:$D,4,0),0)</f>
        <v>0</v>
      </c>
      <c r="R79" s="12">
        <f t="shared" si="24"/>
        <v>0</v>
      </c>
      <c r="S79" s="14"/>
      <c r="T79" s="5">
        <f t="shared" si="29"/>
        <v>0</v>
      </c>
      <c r="U79" s="5"/>
      <c r="V79" s="5"/>
      <c r="W79" s="5">
        <f t="shared" si="30"/>
        <v>0</v>
      </c>
      <c r="X79" s="14"/>
      <c r="Y79" s="12"/>
      <c r="Z79" s="1" t="e">
        <f t="shared" si="31"/>
        <v>#DIV/0!</v>
      </c>
      <c r="AA79" s="12" t="e">
        <f t="shared" si="25"/>
        <v>#DIV/0!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 t="s">
        <v>128</v>
      </c>
      <c r="AM79" s="1">
        <f t="shared" si="26"/>
        <v>0</v>
      </c>
      <c r="AN79" s="1">
        <f t="shared" si="27"/>
        <v>0</v>
      </c>
      <c r="AO79" s="1">
        <f t="shared" si="28"/>
        <v>0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129</v>
      </c>
      <c r="B80" s="1" t="s">
        <v>37</v>
      </c>
      <c r="C80" s="1">
        <v>57.731000000000002</v>
      </c>
      <c r="D80" s="1">
        <v>24.032</v>
      </c>
      <c r="E80" s="1"/>
      <c r="F80" s="1">
        <v>81.763000000000005</v>
      </c>
      <c r="G80" s="8">
        <v>1</v>
      </c>
      <c r="H80" s="1">
        <v>60</v>
      </c>
      <c r="I80" s="1" t="s">
        <v>38</v>
      </c>
      <c r="J80" s="1"/>
      <c r="K80" s="1"/>
      <c r="L80" s="1">
        <f t="shared" si="22"/>
        <v>0</v>
      </c>
      <c r="M80" s="1">
        <f t="shared" si="23"/>
        <v>0</v>
      </c>
      <c r="N80" s="1"/>
      <c r="O80" s="1">
        <f>IFERROR(VLOOKUP(A80,[1]Sheet!$A:$D,4,0),0)</f>
        <v>0</v>
      </c>
      <c r="P80" s="1"/>
      <c r="Q80" s="1">
        <f>IFERROR(VLOOKUP(A80,[2]Sheet!$A:$D,4,0),0)</f>
        <v>0</v>
      </c>
      <c r="R80" s="1">
        <f t="shared" si="24"/>
        <v>0</v>
      </c>
      <c r="S80" s="5"/>
      <c r="T80" s="5">
        <f t="shared" si="29"/>
        <v>0</v>
      </c>
      <c r="U80" s="5"/>
      <c r="V80" s="5"/>
      <c r="W80" s="5">
        <f t="shared" si="30"/>
        <v>0</v>
      </c>
      <c r="X80" s="5"/>
      <c r="Y80" s="1"/>
      <c r="Z80" s="1" t="e">
        <f t="shared" si="31"/>
        <v>#DIV/0!</v>
      </c>
      <c r="AA80" s="1" t="e">
        <f t="shared" si="25"/>
        <v>#DIV/0!</v>
      </c>
      <c r="AB80" s="1">
        <v>2.4112</v>
      </c>
      <c r="AC80" s="1">
        <v>2.4112</v>
      </c>
      <c r="AD80" s="1">
        <v>7.5507999999999997</v>
      </c>
      <c r="AE80" s="1">
        <v>7.5507999999999997</v>
      </c>
      <c r="AF80" s="1">
        <v>4.8348000000000004</v>
      </c>
      <c r="AG80" s="1">
        <v>4.8348000000000004</v>
      </c>
      <c r="AH80" s="1">
        <v>2.4119999999999999</v>
      </c>
      <c r="AI80" s="1">
        <v>11.0326</v>
      </c>
      <c r="AJ80" s="1">
        <v>7.2754000000000003</v>
      </c>
      <c r="AK80" s="1">
        <v>4.8432000000000004</v>
      </c>
      <c r="AL80" s="23" t="s">
        <v>135</v>
      </c>
      <c r="AM80" s="1">
        <f t="shared" si="26"/>
        <v>0</v>
      </c>
      <c r="AN80" s="1">
        <f t="shared" si="27"/>
        <v>0</v>
      </c>
      <c r="AO80" s="1">
        <f t="shared" si="28"/>
        <v>0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130</v>
      </c>
      <c r="B81" s="1" t="s">
        <v>43</v>
      </c>
      <c r="C81" s="1">
        <v>14</v>
      </c>
      <c r="D81" s="1">
        <v>13</v>
      </c>
      <c r="E81" s="1">
        <v>5</v>
      </c>
      <c r="F81" s="1">
        <v>21</v>
      </c>
      <c r="G81" s="8">
        <v>0.3</v>
      </c>
      <c r="H81" s="1">
        <v>40</v>
      </c>
      <c r="I81" s="1" t="s">
        <v>38</v>
      </c>
      <c r="J81" s="1"/>
      <c r="K81" s="1">
        <v>6</v>
      </c>
      <c r="L81" s="1">
        <f t="shared" si="22"/>
        <v>-1</v>
      </c>
      <c r="M81" s="1">
        <f t="shared" si="23"/>
        <v>5</v>
      </c>
      <c r="N81" s="1"/>
      <c r="O81" s="1">
        <f>IFERROR(VLOOKUP(A81,[1]Sheet!$A:$D,4,0),0)</f>
        <v>0</v>
      </c>
      <c r="P81" s="1"/>
      <c r="Q81" s="1">
        <f>IFERROR(VLOOKUP(A81,[2]Sheet!$A:$D,4,0),0)</f>
        <v>0</v>
      </c>
      <c r="R81" s="1">
        <f t="shared" si="24"/>
        <v>1</v>
      </c>
      <c r="S81" s="5"/>
      <c r="T81" s="5">
        <f t="shared" si="29"/>
        <v>0</v>
      </c>
      <c r="U81" s="5"/>
      <c r="V81" s="5"/>
      <c r="W81" s="5">
        <f t="shared" si="30"/>
        <v>0</v>
      </c>
      <c r="X81" s="5"/>
      <c r="Y81" s="1"/>
      <c r="Z81" s="1">
        <f t="shared" si="31"/>
        <v>21</v>
      </c>
      <c r="AA81" s="1">
        <f t="shared" si="25"/>
        <v>21</v>
      </c>
      <c r="AB81" s="1">
        <v>1.4</v>
      </c>
      <c r="AC81" s="1">
        <v>1.2</v>
      </c>
      <c r="AD81" s="1">
        <v>0.6</v>
      </c>
      <c r="AE81" s="1">
        <v>0.6</v>
      </c>
      <c r="AF81" s="1">
        <v>1.6</v>
      </c>
      <c r="AG81" s="1">
        <v>1.2</v>
      </c>
      <c r="AH81" s="1">
        <v>0.4</v>
      </c>
      <c r="AI81" s="1">
        <v>0.4</v>
      </c>
      <c r="AJ81" s="1">
        <v>1.6</v>
      </c>
      <c r="AK81" s="1">
        <v>2.2000000000000002</v>
      </c>
      <c r="AL81" s="23" t="s">
        <v>135</v>
      </c>
      <c r="AM81" s="1">
        <f t="shared" si="26"/>
        <v>0</v>
      </c>
      <c r="AN81" s="1">
        <f t="shared" si="27"/>
        <v>0</v>
      </c>
      <c r="AO81" s="1">
        <f t="shared" si="28"/>
        <v>0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131</v>
      </c>
      <c r="B82" s="1" t="s">
        <v>43</v>
      </c>
      <c r="C82" s="1">
        <v>20</v>
      </c>
      <c r="D82" s="1">
        <v>9</v>
      </c>
      <c r="E82" s="1">
        <v>8</v>
      </c>
      <c r="F82" s="1">
        <v>18</v>
      </c>
      <c r="G82" s="8">
        <v>0.3</v>
      </c>
      <c r="H82" s="1">
        <v>40</v>
      </c>
      <c r="I82" s="1" t="s">
        <v>38</v>
      </c>
      <c r="J82" s="1"/>
      <c r="K82" s="1">
        <v>8</v>
      </c>
      <c r="L82" s="1">
        <f t="shared" si="22"/>
        <v>0</v>
      </c>
      <c r="M82" s="1">
        <f t="shared" si="23"/>
        <v>8</v>
      </c>
      <c r="N82" s="1"/>
      <c r="O82" s="1">
        <f>IFERROR(VLOOKUP(A82,[1]Sheet!$A:$D,4,0),0)</f>
        <v>0</v>
      </c>
      <c r="P82" s="1"/>
      <c r="Q82" s="1">
        <f>IFERROR(VLOOKUP(A82,[2]Sheet!$A:$D,4,0),0)</f>
        <v>0</v>
      </c>
      <c r="R82" s="1">
        <f t="shared" si="24"/>
        <v>1.6</v>
      </c>
      <c r="S82" s="5"/>
      <c r="T82" s="5">
        <f t="shared" si="29"/>
        <v>0</v>
      </c>
      <c r="U82" s="5"/>
      <c r="V82" s="5"/>
      <c r="W82" s="5">
        <f t="shared" si="30"/>
        <v>0</v>
      </c>
      <c r="X82" s="5"/>
      <c r="Y82" s="1"/>
      <c r="Z82" s="1">
        <f t="shared" si="31"/>
        <v>11.25</v>
      </c>
      <c r="AA82" s="1">
        <f t="shared" si="25"/>
        <v>11.25</v>
      </c>
      <c r="AB82" s="1">
        <v>1.8</v>
      </c>
      <c r="AC82" s="1">
        <v>1.2</v>
      </c>
      <c r="AD82" s="1">
        <v>2.4</v>
      </c>
      <c r="AE82" s="1">
        <v>2.4</v>
      </c>
      <c r="AF82" s="1">
        <v>1.2</v>
      </c>
      <c r="AG82" s="1">
        <v>1.6</v>
      </c>
      <c r="AH82" s="1">
        <v>1.2</v>
      </c>
      <c r="AI82" s="1">
        <v>1</v>
      </c>
      <c r="AJ82" s="1">
        <v>1.2</v>
      </c>
      <c r="AK82" s="1">
        <v>1</v>
      </c>
      <c r="AL82" s="1" t="s">
        <v>132</v>
      </c>
      <c r="AM82" s="1">
        <f t="shared" si="26"/>
        <v>0</v>
      </c>
      <c r="AN82" s="1">
        <f t="shared" si="27"/>
        <v>0</v>
      </c>
      <c r="AO82" s="1">
        <f t="shared" si="28"/>
        <v>0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133</v>
      </c>
      <c r="B83" s="1" t="s">
        <v>43</v>
      </c>
      <c r="C83" s="1">
        <v>90</v>
      </c>
      <c r="D83" s="1">
        <v>199</v>
      </c>
      <c r="E83" s="1">
        <v>123</v>
      </c>
      <c r="F83" s="1">
        <v>162</v>
      </c>
      <c r="G83" s="8">
        <v>0.3</v>
      </c>
      <c r="H83" s="1">
        <v>40</v>
      </c>
      <c r="I83" s="1" t="s">
        <v>38</v>
      </c>
      <c r="J83" s="1"/>
      <c r="K83" s="1">
        <v>126</v>
      </c>
      <c r="L83" s="1">
        <f t="shared" si="22"/>
        <v>-3</v>
      </c>
      <c r="M83" s="1">
        <f t="shared" si="23"/>
        <v>123</v>
      </c>
      <c r="N83" s="1"/>
      <c r="O83" s="1">
        <f>IFERROR(VLOOKUP(A83,[1]Sheet!$A:$D,4,0),0)</f>
        <v>0</v>
      </c>
      <c r="P83" s="1"/>
      <c r="Q83" s="1">
        <f>IFERROR(VLOOKUP(A83,[2]Sheet!$A:$D,4,0),0)</f>
        <v>0</v>
      </c>
      <c r="R83" s="1">
        <f t="shared" si="24"/>
        <v>24.6</v>
      </c>
      <c r="S83" s="5">
        <f t="shared" ref="S83:S87" si="33">10*R83-P83-F83</f>
        <v>84</v>
      </c>
      <c r="T83" s="5">
        <f t="shared" si="29"/>
        <v>84</v>
      </c>
      <c r="U83" s="5"/>
      <c r="V83" s="5"/>
      <c r="W83" s="5">
        <f t="shared" si="30"/>
        <v>84</v>
      </c>
      <c r="X83" s="5"/>
      <c r="Y83" s="1"/>
      <c r="Z83" s="1">
        <f t="shared" si="31"/>
        <v>10</v>
      </c>
      <c r="AA83" s="1">
        <f t="shared" si="25"/>
        <v>6.5853658536585362</v>
      </c>
      <c r="AB83" s="1">
        <v>20</v>
      </c>
      <c r="AC83" s="1">
        <v>17.8</v>
      </c>
      <c r="AD83" s="1">
        <v>16.2</v>
      </c>
      <c r="AE83" s="1">
        <v>17</v>
      </c>
      <c r="AF83" s="1">
        <v>22</v>
      </c>
      <c r="AG83" s="1">
        <v>20</v>
      </c>
      <c r="AH83" s="1">
        <v>20.6</v>
      </c>
      <c r="AI83" s="1">
        <v>21.2</v>
      </c>
      <c r="AJ83" s="1">
        <v>17.8</v>
      </c>
      <c r="AK83" s="1">
        <v>16.8</v>
      </c>
      <c r="AL83" s="1"/>
      <c r="AM83" s="1">
        <f t="shared" si="26"/>
        <v>0</v>
      </c>
      <c r="AN83" s="1">
        <f t="shared" si="27"/>
        <v>0</v>
      </c>
      <c r="AO83" s="1">
        <f t="shared" si="28"/>
        <v>25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134</v>
      </c>
      <c r="B84" s="1" t="s">
        <v>43</v>
      </c>
      <c r="C84" s="1">
        <v>11</v>
      </c>
      <c r="D84" s="1"/>
      <c r="E84" s="1"/>
      <c r="F84" s="1">
        <v>11</v>
      </c>
      <c r="G84" s="8">
        <v>0.05</v>
      </c>
      <c r="H84" s="1">
        <v>120</v>
      </c>
      <c r="I84" s="1" t="s">
        <v>38</v>
      </c>
      <c r="J84" s="1"/>
      <c r="K84" s="1"/>
      <c r="L84" s="1">
        <f t="shared" si="22"/>
        <v>0</v>
      </c>
      <c r="M84" s="1">
        <f t="shared" si="23"/>
        <v>0</v>
      </c>
      <c r="N84" s="1"/>
      <c r="O84" s="1">
        <f>IFERROR(VLOOKUP(A84,[1]Sheet!$A:$D,4,0),0)</f>
        <v>0</v>
      </c>
      <c r="P84" s="1"/>
      <c r="Q84" s="1">
        <f>IFERROR(VLOOKUP(A84,[2]Sheet!$A:$D,4,0),0)</f>
        <v>0</v>
      </c>
      <c r="R84" s="1">
        <f t="shared" si="24"/>
        <v>0</v>
      </c>
      <c r="S84" s="5"/>
      <c r="T84" s="5">
        <f t="shared" si="29"/>
        <v>0</v>
      </c>
      <c r="U84" s="5"/>
      <c r="V84" s="5"/>
      <c r="W84" s="5">
        <f t="shared" si="30"/>
        <v>0</v>
      </c>
      <c r="X84" s="5"/>
      <c r="Y84" s="1"/>
      <c r="Z84" s="1" t="e">
        <f t="shared" si="31"/>
        <v>#DIV/0!</v>
      </c>
      <c r="AA84" s="1" t="e">
        <f t="shared" si="25"/>
        <v>#DIV/0!</v>
      </c>
      <c r="AB84" s="1">
        <v>0.6</v>
      </c>
      <c r="AC84" s="1">
        <v>0.6</v>
      </c>
      <c r="AD84" s="1">
        <v>0.6</v>
      </c>
      <c r="AE84" s="1">
        <v>0.6</v>
      </c>
      <c r="AF84" s="1">
        <v>1</v>
      </c>
      <c r="AG84" s="1">
        <v>1.4</v>
      </c>
      <c r="AH84" s="1">
        <v>1.2</v>
      </c>
      <c r="AI84" s="1">
        <v>1.2</v>
      </c>
      <c r="AJ84" s="1">
        <v>1.4</v>
      </c>
      <c r="AK84" s="1">
        <v>1.4</v>
      </c>
      <c r="AL84" s="23" t="s">
        <v>135</v>
      </c>
      <c r="AM84" s="1">
        <f t="shared" si="26"/>
        <v>0</v>
      </c>
      <c r="AN84" s="1">
        <f t="shared" si="27"/>
        <v>0</v>
      </c>
      <c r="AO84" s="1">
        <f t="shared" si="28"/>
        <v>0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5" t="s">
        <v>136</v>
      </c>
      <c r="B85" s="15" t="s">
        <v>37</v>
      </c>
      <c r="C85" s="15">
        <v>4394.3469999999998</v>
      </c>
      <c r="D85" s="15">
        <v>6375.1239999999998</v>
      </c>
      <c r="E85" s="15">
        <v>3724.261</v>
      </c>
      <c r="F85" s="15">
        <v>6921.4579999999996</v>
      </c>
      <c r="G85" s="16">
        <v>1</v>
      </c>
      <c r="H85" s="15">
        <v>40</v>
      </c>
      <c r="I85" s="15" t="s">
        <v>38</v>
      </c>
      <c r="J85" s="15"/>
      <c r="K85" s="15">
        <v>3591.4380000000001</v>
      </c>
      <c r="L85" s="15">
        <f t="shared" si="22"/>
        <v>132.82299999999987</v>
      </c>
      <c r="M85" s="15">
        <f t="shared" si="23"/>
        <v>3681.3919999999998</v>
      </c>
      <c r="N85" s="15">
        <v>42.869</v>
      </c>
      <c r="O85" s="15">
        <f>IFERROR(VLOOKUP(A85,[1]Sheet!$A:$D,4,0),0)</f>
        <v>0</v>
      </c>
      <c r="P85" s="15"/>
      <c r="Q85" s="1">
        <f>IFERROR(VLOOKUP(A85,[2]Sheet!$A:$D,4,0),0)</f>
        <v>0</v>
      </c>
      <c r="R85" s="15">
        <f t="shared" si="24"/>
        <v>736.27839999999992</v>
      </c>
      <c r="S85" s="17">
        <f>12*R85-P85-F85</f>
        <v>1913.8827999999985</v>
      </c>
      <c r="T85" s="5">
        <f t="shared" si="29"/>
        <v>1913.8827999999985</v>
      </c>
      <c r="U85" s="5"/>
      <c r="V85" s="5">
        <v>900</v>
      </c>
      <c r="W85" s="5">
        <f t="shared" si="30"/>
        <v>1013.8827999999985</v>
      </c>
      <c r="X85" s="17"/>
      <c r="Y85" s="15"/>
      <c r="Z85" s="1">
        <f t="shared" si="31"/>
        <v>11.999999999999998</v>
      </c>
      <c r="AA85" s="15">
        <f t="shared" si="25"/>
        <v>9.4005990125474277</v>
      </c>
      <c r="AB85" s="15">
        <v>689.68799999999999</v>
      </c>
      <c r="AC85" s="15">
        <v>694.86440000000005</v>
      </c>
      <c r="AD85" s="15">
        <v>743.99120000000005</v>
      </c>
      <c r="AE85" s="15">
        <v>725.39059999999995</v>
      </c>
      <c r="AF85" s="15">
        <v>780.63459999999998</v>
      </c>
      <c r="AG85" s="15">
        <v>735.76559999999995</v>
      </c>
      <c r="AH85" s="15">
        <v>808.0086</v>
      </c>
      <c r="AI85" s="15">
        <v>854.0992</v>
      </c>
      <c r="AJ85" s="15">
        <v>889.61779999999999</v>
      </c>
      <c r="AK85" s="15">
        <v>905.14480000000003</v>
      </c>
      <c r="AL85" s="15" t="s">
        <v>61</v>
      </c>
      <c r="AM85" s="1">
        <f t="shared" si="26"/>
        <v>0</v>
      </c>
      <c r="AN85" s="1">
        <f t="shared" si="27"/>
        <v>900</v>
      </c>
      <c r="AO85" s="1">
        <f t="shared" si="28"/>
        <v>1014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137</v>
      </c>
      <c r="B86" s="1" t="s">
        <v>43</v>
      </c>
      <c r="C86" s="1">
        <v>151</v>
      </c>
      <c r="D86" s="1">
        <v>499</v>
      </c>
      <c r="E86" s="1">
        <v>243</v>
      </c>
      <c r="F86" s="1">
        <v>403</v>
      </c>
      <c r="G86" s="8">
        <v>0.3</v>
      </c>
      <c r="H86" s="1">
        <v>40</v>
      </c>
      <c r="I86" s="1" t="s">
        <v>38</v>
      </c>
      <c r="J86" s="1"/>
      <c r="K86" s="1">
        <v>260</v>
      </c>
      <c r="L86" s="1">
        <f t="shared" si="22"/>
        <v>-17</v>
      </c>
      <c r="M86" s="1">
        <f t="shared" si="23"/>
        <v>243</v>
      </c>
      <c r="N86" s="1"/>
      <c r="O86" s="1">
        <f>IFERROR(VLOOKUP(A86,[1]Sheet!$A:$D,4,0),0)</f>
        <v>0</v>
      </c>
      <c r="P86" s="1"/>
      <c r="Q86" s="1">
        <f>IFERROR(VLOOKUP(A86,[2]Sheet!$A:$D,4,0),0)</f>
        <v>0</v>
      </c>
      <c r="R86" s="1">
        <f t="shared" si="24"/>
        <v>48.6</v>
      </c>
      <c r="S86" s="5">
        <f t="shared" si="33"/>
        <v>83</v>
      </c>
      <c r="T86" s="5">
        <f t="shared" si="29"/>
        <v>83</v>
      </c>
      <c r="U86" s="5"/>
      <c r="V86" s="5"/>
      <c r="W86" s="5">
        <f t="shared" si="30"/>
        <v>83</v>
      </c>
      <c r="X86" s="5"/>
      <c r="Y86" s="1"/>
      <c r="Z86" s="1">
        <f t="shared" si="31"/>
        <v>10</v>
      </c>
      <c r="AA86" s="1">
        <f t="shared" si="25"/>
        <v>8.292181069958847</v>
      </c>
      <c r="AB86" s="1">
        <v>45.6</v>
      </c>
      <c r="AC86" s="1">
        <v>35.200000000000003</v>
      </c>
      <c r="AD86" s="1">
        <v>28.4</v>
      </c>
      <c r="AE86" s="1">
        <v>30.4</v>
      </c>
      <c r="AF86" s="1">
        <v>37.6</v>
      </c>
      <c r="AG86" s="1">
        <v>34</v>
      </c>
      <c r="AH86" s="1">
        <v>31.8</v>
      </c>
      <c r="AI86" s="1">
        <v>32.6</v>
      </c>
      <c r="AJ86" s="1">
        <v>42</v>
      </c>
      <c r="AK86" s="1">
        <v>43.4</v>
      </c>
      <c r="AL86" s="1"/>
      <c r="AM86" s="1">
        <f t="shared" si="26"/>
        <v>0</v>
      </c>
      <c r="AN86" s="1">
        <f t="shared" si="27"/>
        <v>0</v>
      </c>
      <c r="AO86" s="1">
        <f t="shared" si="28"/>
        <v>25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138</v>
      </c>
      <c r="B87" s="1" t="s">
        <v>43</v>
      </c>
      <c r="C87" s="1">
        <v>110</v>
      </c>
      <c r="D87" s="1">
        <v>223</v>
      </c>
      <c r="E87" s="1">
        <v>132</v>
      </c>
      <c r="F87" s="1">
        <v>194</v>
      </c>
      <c r="G87" s="8">
        <v>0.3</v>
      </c>
      <c r="H87" s="1">
        <v>40</v>
      </c>
      <c r="I87" s="1" t="s">
        <v>38</v>
      </c>
      <c r="J87" s="1"/>
      <c r="K87" s="1">
        <v>139</v>
      </c>
      <c r="L87" s="1">
        <f t="shared" si="22"/>
        <v>-7</v>
      </c>
      <c r="M87" s="1">
        <f t="shared" si="23"/>
        <v>132</v>
      </c>
      <c r="N87" s="1"/>
      <c r="O87" s="1">
        <f>IFERROR(VLOOKUP(A87,[1]Sheet!$A:$D,4,0),0)</f>
        <v>0</v>
      </c>
      <c r="P87" s="1"/>
      <c r="Q87" s="1">
        <f>IFERROR(VLOOKUP(A87,[2]Sheet!$A:$D,4,0),0)</f>
        <v>0</v>
      </c>
      <c r="R87" s="1">
        <f t="shared" si="24"/>
        <v>26.4</v>
      </c>
      <c r="S87" s="5">
        <f t="shared" si="33"/>
        <v>70</v>
      </c>
      <c r="T87" s="5">
        <f t="shared" si="29"/>
        <v>70</v>
      </c>
      <c r="U87" s="5"/>
      <c r="V87" s="5"/>
      <c r="W87" s="5">
        <f t="shared" si="30"/>
        <v>70</v>
      </c>
      <c r="X87" s="5"/>
      <c r="Y87" s="1"/>
      <c r="Z87" s="1">
        <f t="shared" si="31"/>
        <v>10</v>
      </c>
      <c r="AA87" s="1">
        <f t="shared" si="25"/>
        <v>7.3484848484848486</v>
      </c>
      <c r="AB87" s="1">
        <v>25.6</v>
      </c>
      <c r="AC87" s="1">
        <v>23.2</v>
      </c>
      <c r="AD87" s="1">
        <v>20.8</v>
      </c>
      <c r="AE87" s="1">
        <v>22</v>
      </c>
      <c r="AF87" s="1">
        <v>22.8</v>
      </c>
      <c r="AG87" s="1">
        <v>21</v>
      </c>
      <c r="AH87" s="1">
        <v>23.4</v>
      </c>
      <c r="AI87" s="1">
        <v>25.2</v>
      </c>
      <c r="AJ87" s="1">
        <v>23</v>
      </c>
      <c r="AK87" s="1">
        <v>23</v>
      </c>
      <c r="AL87" s="1" t="s">
        <v>139</v>
      </c>
      <c r="AM87" s="1">
        <f t="shared" si="26"/>
        <v>0</v>
      </c>
      <c r="AN87" s="1">
        <f t="shared" si="27"/>
        <v>0</v>
      </c>
      <c r="AO87" s="1">
        <f t="shared" si="28"/>
        <v>21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140</v>
      </c>
      <c r="B88" s="1" t="s">
        <v>37</v>
      </c>
      <c r="C88" s="1">
        <v>34.076000000000001</v>
      </c>
      <c r="D88" s="1"/>
      <c r="E88" s="1">
        <v>2.5110000000000001</v>
      </c>
      <c r="F88" s="1">
        <v>23.875</v>
      </c>
      <c r="G88" s="8">
        <v>1</v>
      </c>
      <c r="H88" s="1">
        <v>45</v>
      </c>
      <c r="I88" s="1" t="s">
        <v>38</v>
      </c>
      <c r="J88" s="1"/>
      <c r="K88" s="1">
        <v>2.6</v>
      </c>
      <c r="L88" s="1">
        <f t="shared" si="22"/>
        <v>-8.8999999999999968E-2</v>
      </c>
      <c r="M88" s="1">
        <f t="shared" si="23"/>
        <v>2.5110000000000001</v>
      </c>
      <c r="N88" s="1"/>
      <c r="O88" s="1">
        <f>IFERROR(VLOOKUP(A88,[1]Sheet!$A:$D,4,0),0)</f>
        <v>0</v>
      </c>
      <c r="P88" s="1"/>
      <c r="Q88" s="1">
        <f>IFERROR(VLOOKUP(A88,[2]Sheet!$A:$D,4,0),0)</f>
        <v>0</v>
      </c>
      <c r="R88" s="1">
        <f t="shared" si="24"/>
        <v>0.50219999999999998</v>
      </c>
      <c r="S88" s="5"/>
      <c r="T88" s="5">
        <f t="shared" si="29"/>
        <v>0</v>
      </c>
      <c r="U88" s="5"/>
      <c r="V88" s="5"/>
      <c r="W88" s="5">
        <f t="shared" si="30"/>
        <v>0</v>
      </c>
      <c r="X88" s="5"/>
      <c r="Y88" s="1"/>
      <c r="Z88" s="1">
        <f t="shared" si="31"/>
        <v>47.540820390282761</v>
      </c>
      <c r="AA88" s="1">
        <f t="shared" si="25"/>
        <v>47.540820390282761</v>
      </c>
      <c r="AB88" s="1">
        <v>0.56420000000000003</v>
      </c>
      <c r="AC88" s="1">
        <v>0.28100000000000003</v>
      </c>
      <c r="AD88" s="1">
        <v>-0.34</v>
      </c>
      <c r="AE88" s="1">
        <v>0.26479999999999998</v>
      </c>
      <c r="AF88" s="1">
        <v>1.1612</v>
      </c>
      <c r="AG88" s="1">
        <v>2.1663999999999999</v>
      </c>
      <c r="AH88" s="1">
        <v>2.7147999999999999</v>
      </c>
      <c r="AI88" s="1">
        <v>1.9346000000000001</v>
      </c>
      <c r="AJ88" s="1">
        <v>1.9278</v>
      </c>
      <c r="AK88" s="1">
        <v>1.373</v>
      </c>
      <c r="AL88" s="22" t="s">
        <v>153</v>
      </c>
      <c r="AM88" s="1">
        <f t="shared" si="26"/>
        <v>0</v>
      </c>
      <c r="AN88" s="1">
        <f t="shared" si="27"/>
        <v>0</v>
      </c>
      <c r="AO88" s="1">
        <f t="shared" si="28"/>
        <v>0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141</v>
      </c>
      <c r="B89" s="1" t="s">
        <v>37</v>
      </c>
      <c r="C89" s="1">
        <v>72.522999999999996</v>
      </c>
      <c r="D89" s="1">
        <v>118.56699999999999</v>
      </c>
      <c r="E89" s="1">
        <v>39.9</v>
      </c>
      <c r="F89" s="1">
        <v>88.73</v>
      </c>
      <c r="G89" s="8">
        <v>1</v>
      </c>
      <c r="H89" s="1">
        <v>50</v>
      </c>
      <c r="I89" s="1" t="s">
        <v>38</v>
      </c>
      <c r="J89" s="1"/>
      <c r="K89" s="1">
        <v>39.4</v>
      </c>
      <c r="L89" s="1">
        <f t="shared" si="22"/>
        <v>0.5</v>
      </c>
      <c r="M89" s="1">
        <f t="shared" si="23"/>
        <v>39.9</v>
      </c>
      <c r="N89" s="1"/>
      <c r="O89" s="1">
        <f>IFERROR(VLOOKUP(A89,[1]Sheet!$A:$D,4,0),0)</f>
        <v>0</v>
      </c>
      <c r="P89" s="1"/>
      <c r="Q89" s="1">
        <f>IFERROR(VLOOKUP(A89,[2]Sheet!$A:$D,4,0),0)</f>
        <v>0</v>
      </c>
      <c r="R89" s="1">
        <f t="shared" si="24"/>
        <v>7.9799999999999995</v>
      </c>
      <c r="S89" s="5"/>
      <c r="T89" s="5">
        <f t="shared" si="29"/>
        <v>0</v>
      </c>
      <c r="U89" s="5"/>
      <c r="V89" s="5"/>
      <c r="W89" s="5">
        <f t="shared" si="30"/>
        <v>0</v>
      </c>
      <c r="X89" s="5"/>
      <c r="Y89" s="1"/>
      <c r="Z89" s="1">
        <f t="shared" si="31"/>
        <v>11.11904761904762</v>
      </c>
      <c r="AA89" s="1">
        <f t="shared" si="25"/>
        <v>11.11904761904762</v>
      </c>
      <c r="AB89" s="1">
        <v>9.5323999999999991</v>
      </c>
      <c r="AC89" s="1">
        <v>9.4441999999999986</v>
      </c>
      <c r="AD89" s="1">
        <v>12.331</v>
      </c>
      <c r="AE89" s="1">
        <v>12.429399999999999</v>
      </c>
      <c r="AF89" s="1">
        <v>7.0837999999999992</v>
      </c>
      <c r="AG89" s="1">
        <v>9</v>
      </c>
      <c r="AH89" s="1">
        <v>8.4342000000000006</v>
      </c>
      <c r="AI89" s="1">
        <v>6.7918000000000003</v>
      </c>
      <c r="AJ89" s="1">
        <v>4.9092000000000002</v>
      </c>
      <c r="AK89" s="1">
        <v>6.2835999999999999</v>
      </c>
      <c r="AL89" s="1" t="s">
        <v>142</v>
      </c>
      <c r="AM89" s="1">
        <f t="shared" si="26"/>
        <v>0</v>
      </c>
      <c r="AN89" s="1">
        <f t="shared" si="27"/>
        <v>0</v>
      </c>
      <c r="AO89" s="1">
        <f t="shared" si="28"/>
        <v>0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143</v>
      </c>
      <c r="B90" s="1" t="s">
        <v>43</v>
      </c>
      <c r="C90" s="1">
        <v>18</v>
      </c>
      <c r="D90" s="1">
        <v>12</v>
      </c>
      <c r="E90" s="1">
        <v>8</v>
      </c>
      <c r="F90" s="1">
        <v>22</v>
      </c>
      <c r="G90" s="8">
        <v>0.33</v>
      </c>
      <c r="H90" s="1">
        <v>40</v>
      </c>
      <c r="I90" s="1" t="s">
        <v>38</v>
      </c>
      <c r="J90" s="1"/>
      <c r="K90" s="1">
        <v>8</v>
      </c>
      <c r="L90" s="1">
        <f t="shared" si="22"/>
        <v>0</v>
      </c>
      <c r="M90" s="1">
        <f t="shared" si="23"/>
        <v>8</v>
      </c>
      <c r="N90" s="1"/>
      <c r="O90" s="1">
        <f>IFERROR(VLOOKUP(A90,[1]Sheet!$A:$D,4,0),0)</f>
        <v>0</v>
      </c>
      <c r="P90" s="1"/>
      <c r="Q90" s="1">
        <f>IFERROR(VLOOKUP(A90,[2]Sheet!$A:$D,4,0),0)</f>
        <v>0</v>
      </c>
      <c r="R90" s="1">
        <f t="shared" si="24"/>
        <v>1.6</v>
      </c>
      <c r="S90" s="5"/>
      <c r="T90" s="5">
        <f t="shared" si="29"/>
        <v>0</v>
      </c>
      <c r="U90" s="5"/>
      <c r="V90" s="5"/>
      <c r="W90" s="5">
        <f t="shared" si="30"/>
        <v>0</v>
      </c>
      <c r="X90" s="5"/>
      <c r="Y90" s="1"/>
      <c r="Z90" s="1">
        <f t="shared" si="31"/>
        <v>13.75</v>
      </c>
      <c r="AA90" s="1">
        <f t="shared" si="25"/>
        <v>13.75</v>
      </c>
      <c r="AB90" s="1">
        <v>1.8</v>
      </c>
      <c r="AC90" s="1">
        <v>1.6</v>
      </c>
      <c r="AD90" s="1">
        <v>2</v>
      </c>
      <c r="AE90" s="1">
        <v>1.8</v>
      </c>
      <c r="AF90" s="1">
        <v>0.2</v>
      </c>
      <c r="AG90" s="1">
        <v>-0.4</v>
      </c>
      <c r="AH90" s="1">
        <v>1.4</v>
      </c>
      <c r="AI90" s="1">
        <v>1.2</v>
      </c>
      <c r="AJ90" s="1">
        <v>1.2</v>
      </c>
      <c r="AK90" s="1">
        <v>1</v>
      </c>
      <c r="AL90" s="1"/>
      <c r="AM90" s="1">
        <f t="shared" si="26"/>
        <v>0</v>
      </c>
      <c r="AN90" s="1">
        <f t="shared" si="27"/>
        <v>0</v>
      </c>
      <c r="AO90" s="1">
        <f t="shared" si="28"/>
        <v>0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144</v>
      </c>
      <c r="B91" s="1" t="s">
        <v>43</v>
      </c>
      <c r="C91" s="1">
        <v>12</v>
      </c>
      <c r="D91" s="1">
        <v>12</v>
      </c>
      <c r="E91" s="1">
        <v>5</v>
      </c>
      <c r="F91" s="1">
        <v>17</v>
      </c>
      <c r="G91" s="8">
        <v>0.3</v>
      </c>
      <c r="H91" s="1">
        <v>40</v>
      </c>
      <c r="I91" s="1" t="s">
        <v>38</v>
      </c>
      <c r="J91" s="1"/>
      <c r="K91" s="1">
        <v>7</v>
      </c>
      <c r="L91" s="1">
        <f t="shared" si="22"/>
        <v>-2</v>
      </c>
      <c r="M91" s="1">
        <f t="shared" si="23"/>
        <v>5</v>
      </c>
      <c r="N91" s="1"/>
      <c r="O91" s="1">
        <f>IFERROR(VLOOKUP(A91,[1]Sheet!$A:$D,4,0),0)</f>
        <v>0</v>
      </c>
      <c r="P91" s="1"/>
      <c r="Q91" s="1">
        <f>IFERROR(VLOOKUP(A91,[2]Sheet!$A:$D,4,0),0)</f>
        <v>0</v>
      </c>
      <c r="R91" s="1">
        <f t="shared" si="24"/>
        <v>1</v>
      </c>
      <c r="S91" s="5"/>
      <c r="T91" s="5">
        <f t="shared" si="29"/>
        <v>0</v>
      </c>
      <c r="U91" s="5"/>
      <c r="V91" s="5"/>
      <c r="W91" s="5">
        <f t="shared" si="30"/>
        <v>0</v>
      </c>
      <c r="X91" s="5"/>
      <c r="Y91" s="1"/>
      <c r="Z91" s="1">
        <f t="shared" si="31"/>
        <v>17</v>
      </c>
      <c r="AA91" s="1">
        <f t="shared" si="25"/>
        <v>17</v>
      </c>
      <c r="AB91" s="1">
        <v>1.6</v>
      </c>
      <c r="AC91" s="1">
        <v>1.8</v>
      </c>
      <c r="AD91" s="1">
        <v>1.2</v>
      </c>
      <c r="AE91" s="1">
        <v>1</v>
      </c>
      <c r="AF91" s="1">
        <v>0.4</v>
      </c>
      <c r="AG91" s="1">
        <v>0.4</v>
      </c>
      <c r="AH91" s="1">
        <v>0.4</v>
      </c>
      <c r="AI91" s="1">
        <v>0.6</v>
      </c>
      <c r="AJ91" s="1">
        <v>1.6</v>
      </c>
      <c r="AK91" s="1">
        <v>1.8</v>
      </c>
      <c r="AL91" s="21" t="s">
        <v>100</v>
      </c>
      <c r="AM91" s="1">
        <f t="shared" si="26"/>
        <v>0</v>
      </c>
      <c r="AN91" s="1">
        <f t="shared" si="27"/>
        <v>0</v>
      </c>
      <c r="AO91" s="1">
        <f t="shared" si="28"/>
        <v>0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145</v>
      </c>
      <c r="B92" s="1" t="s">
        <v>43</v>
      </c>
      <c r="C92" s="1">
        <v>3</v>
      </c>
      <c r="D92" s="1">
        <v>30</v>
      </c>
      <c r="E92" s="1">
        <v>3</v>
      </c>
      <c r="F92" s="1">
        <v>30</v>
      </c>
      <c r="G92" s="8">
        <v>0.12</v>
      </c>
      <c r="H92" s="1">
        <v>45</v>
      </c>
      <c r="I92" s="1" t="s">
        <v>38</v>
      </c>
      <c r="J92" s="1"/>
      <c r="K92" s="1">
        <v>3</v>
      </c>
      <c r="L92" s="1">
        <f t="shared" si="22"/>
        <v>0</v>
      </c>
      <c r="M92" s="1">
        <f t="shared" si="23"/>
        <v>3</v>
      </c>
      <c r="N92" s="1"/>
      <c r="O92" s="1">
        <f>IFERROR(VLOOKUP(A92,[1]Sheet!$A:$D,4,0),0)</f>
        <v>0</v>
      </c>
      <c r="P92" s="1"/>
      <c r="Q92" s="1">
        <f>IFERROR(VLOOKUP(A92,[2]Sheet!$A:$D,4,0),0)</f>
        <v>0</v>
      </c>
      <c r="R92" s="1">
        <f t="shared" si="24"/>
        <v>0.6</v>
      </c>
      <c r="S92" s="5"/>
      <c r="T92" s="5">
        <f t="shared" si="29"/>
        <v>0</v>
      </c>
      <c r="U92" s="5"/>
      <c r="V92" s="5"/>
      <c r="W92" s="5">
        <f t="shared" si="30"/>
        <v>0</v>
      </c>
      <c r="X92" s="5"/>
      <c r="Y92" s="1"/>
      <c r="Z92" s="1">
        <f t="shared" si="31"/>
        <v>50</v>
      </c>
      <c r="AA92" s="1">
        <f t="shared" si="25"/>
        <v>50</v>
      </c>
      <c r="AB92" s="1">
        <v>1</v>
      </c>
      <c r="AC92" s="1">
        <v>1</v>
      </c>
      <c r="AD92" s="1">
        <v>0</v>
      </c>
      <c r="AE92" s="1">
        <v>0</v>
      </c>
      <c r="AF92" s="1">
        <v>1.8</v>
      </c>
      <c r="AG92" s="1">
        <v>1.8</v>
      </c>
      <c r="AH92" s="1">
        <v>0</v>
      </c>
      <c r="AI92" s="1">
        <v>0</v>
      </c>
      <c r="AJ92" s="1">
        <v>-1.2</v>
      </c>
      <c r="AK92" s="1">
        <v>-1.2</v>
      </c>
      <c r="AL92" s="1" t="s">
        <v>146</v>
      </c>
      <c r="AM92" s="1">
        <f t="shared" si="26"/>
        <v>0</v>
      </c>
      <c r="AN92" s="1">
        <f t="shared" si="27"/>
        <v>0</v>
      </c>
      <c r="AO92" s="1">
        <f t="shared" si="28"/>
        <v>0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147</v>
      </c>
      <c r="B93" s="1" t="s">
        <v>37</v>
      </c>
      <c r="C93" s="1">
        <v>30.201000000000001</v>
      </c>
      <c r="D93" s="1"/>
      <c r="E93" s="1">
        <v>1.8859999999999999</v>
      </c>
      <c r="F93" s="1">
        <v>28.315000000000001</v>
      </c>
      <c r="G93" s="8">
        <v>1</v>
      </c>
      <c r="H93" s="1">
        <v>180</v>
      </c>
      <c r="I93" s="1" t="s">
        <v>38</v>
      </c>
      <c r="J93" s="1"/>
      <c r="K93" s="1">
        <v>1.65</v>
      </c>
      <c r="L93" s="1">
        <f t="shared" si="22"/>
        <v>0.23599999999999999</v>
      </c>
      <c r="M93" s="1">
        <f t="shared" si="23"/>
        <v>1.8859999999999999</v>
      </c>
      <c r="N93" s="1"/>
      <c r="O93" s="1">
        <f>IFERROR(VLOOKUP(A93,[1]Sheet!$A:$D,4,0),0)</f>
        <v>0</v>
      </c>
      <c r="P93" s="1"/>
      <c r="Q93" s="1">
        <f>IFERROR(VLOOKUP(A93,[2]Sheet!$A:$D,4,0),0)</f>
        <v>0</v>
      </c>
      <c r="R93" s="1">
        <f t="shared" si="24"/>
        <v>0.37719999999999998</v>
      </c>
      <c r="S93" s="5"/>
      <c r="T93" s="5">
        <f t="shared" si="29"/>
        <v>0</v>
      </c>
      <c r="U93" s="5"/>
      <c r="V93" s="5"/>
      <c r="W93" s="5">
        <f t="shared" si="30"/>
        <v>0</v>
      </c>
      <c r="X93" s="5"/>
      <c r="Y93" s="1"/>
      <c r="Z93" s="1">
        <f t="shared" si="31"/>
        <v>75.066277836691413</v>
      </c>
      <c r="AA93" s="1">
        <f t="shared" si="25"/>
        <v>75.066277836691413</v>
      </c>
      <c r="AB93" s="1">
        <v>0.151</v>
      </c>
      <c r="AC93" s="1">
        <v>0.151</v>
      </c>
      <c r="AD93" s="1">
        <v>7.3800000000000004E-2</v>
      </c>
      <c r="AE93" s="1">
        <v>7.3800000000000004E-2</v>
      </c>
      <c r="AF93" s="1">
        <v>7.4999999999999997E-2</v>
      </c>
      <c r="AG93" s="1">
        <v>7.4999999999999997E-2</v>
      </c>
      <c r="AH93" s="1">
        <v>0.15040000000000001</v>
      </c>
      <c r="AI93" s="1">
        <v>0.15040000000000001</v>
      </c>
      <c r="AJ93" s="1">
        <v>0.30159999999999998</v>
      </c>
      <c r="AK93" s="1">
        <v>0.30159999999999998</v>
      </c>
      <c r="AL93" s="23" t="s">
        <v>135</v>
      </c>
      <c r="AM93" s="1">
        <f t="shared" si="26"/>
        <v>0</v>
      </c>
      <c r="AN93" s="1">
        <f t="shared" si="27"/>
        <v>0</v>
      </c>
      <c r="AO93" s="1">
        <f t="shared" si="28"/>
        <v>0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</sheetData>
  <autoFilter ref="A3:AM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2025-07-02T07:29:02Z</dcterms:created>
  <dcterms:modified xsi:type="dcterms:W3CDTF">2025-07-03T08:08:02Z</dcterms:modified>
</cp:coreProperties>
</file>