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7,25 ПОКОМ КИ филиалы\"/>
    </mc:Choice>
  </mc:AlternateContent>
  <xr:revisionPtr revIDLastSave="0" documentId="13_ncr:1_{CA058AB0-76A1-47ED-84E2-9E5FED49AA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1" i="1" l="1"/>
  <c r="P69" i="1"/>
  <c r="P67" i="1"/>
  <c r="P63" i="1"/>
  <c r="P56" i="1"/>
  <c r="AG47" i="1"/>
  <c r="AG7" i="1"/>
  <c r="F77" i="1"/>
  <c r="E77" i="1"/>
  <c r="P77" i="1" s="1"/>
  <c r="F78" i="1"/>
  <c r="F5" i="1" s="1"/>
  <c r="E78" i="1"/>
  <c r="E5" i="1" s="1"/>
  <c r="P7" i="1"/>
  <c r="P8" i="1"/>
  <c r="P9" i="1"/>
  <c r="P10" i="1"/>
  <c r="Q10" i="1" s="1"/>
  <c r="P11" i="1"/>
  <c r="Q11" i="1" s="1"/>
  <c r="AG11" i="1" s="1"/>
  <c r="P12" i="1"/>
  <c r="P13" i="1"/>
  <c r="P14" i="1"/>
  <c r="T14" i="1" s="1"/>
  <c r="P15" i="1"/>
  <c r="P16" i="1"/>
  <c r="P17" i="1"/>
  <c r="Q17" i="1" s="1"/>
  <c r="P18" i="1"/>
  <c r="Q18" i="1" s="1"/>
  <c r="AG18" i="1" s="1"/>
  <c r="P19" i="1"/>
  <c r="P20" i="1"/>
  <c r="AG20" i="1" s="1"/>
  <c r="P21" i="1"/>
  <c r="P22" i="1"/>
  <c r="T22" i="1" s="1"/>
  <c r="P23" i="1"/>
  <c r="Q23" i="1" s="1"/>
  <c r="P24" i="1"/>
  <c r="P25" i="1"/>
  <c r="Q25" i="1" s="1"/>
  <c r="AG25" i="1" s="1"/>
  <c r="P26" i="1"/>
  <c r="P27" i="1"/>
  <c r="P28" i="1"/>
  <c r="P29" i="1"/>
  <c r="AG29" i="1" s="1"/>
  <c r="P30" i="1"/>
  <c r="P31" i="1"/>
  <c r="P32" i="1"/>
  <c r="T32" i="1" s="1"/>
  <c r="P33" i="1"/>
  <c r="P34" i="1"/>
  <c r="AG34" i="1" s="1"/>
  <c r="P35" i="1"/>
  <c r="P36" i="1"/>
  <c r="Q36" i="1" s="1"/>
  <c r="AG36" i="1" s="1"/>
  <c r="P37" i="1"/>
  <c r="P38" i="1"/>
  <c r="P39" i="1"/>
  <c r="Q39" i="1" s="1"/>
  <c r="AG39" i="1" s="1"/>
  <c r="P40" i="1"/>
  <c r="AG40" i="1" s="1"/>
  <c r="P41" i="1"/>
  <c r="P42" i="1"/>
  <c r="AG42" i="1" s="1"/>
  <c r="P43" i="1"/>
  <c r="AG43" i="1" s="1"/>
  <c r="P44" i="1"/>
  <c r="Q44" i="1" s="1"/>
  <c r="AG44" i="1" s="1"/>
  <c r="P45" i="1"/>
  <c r="P46" i="1"/>
  <c r="Q46" i="1" s="1"/>
  <c r="AG46" i="1" s="1"/>
  <c r="P47" i="1"/>
  <c r="P48" i="1"/>
  <c r="T48" i="1" s="1"/>
  <c r="P49" i="1"/>
  <c r="P50" i="1"/>
  <c r="T50" i="1" s="1"/>
  <c r="P51" i="1"/>
  <c r="P52" i="1"/>
  <c r="P53" i="1"/>
  <c r="Q53" i="1" s="1"/>
  <c r="AG53" i="1" s="1"/>
  <c r="P54" i="1"/>
  <c r="P55" i="1"/>
  <c r="P57" i="1"/>
  <c r="Q57" i="1" s="1"/>
  <c r="AG57" i="1" s="1"/>
  <c r="P58" i="1"/>
  <c r="P59" i="1"/>
  <c r="P60" i="1"/>
  <c r="P61" i="1"/>
  <c r="AG61" i="1" s="1"/>
  <c r="P62" i="1"/>
  <c r="P64" i="1"/>
  <c r="P65" i="1"/>
  <c r="AG65" i="1" s="1"/>
  <c r="P66" i="1"/>
  <c r="P68" i="1"/>
  <c r="AG69" i="1"/>
  <c r="P70" i="1"/>
  <c r="P72" i="1"/>
  <c r="T72" i="1" s="1"/>
  <c r="P73" i="1"/>
  <c r="T73" i="1" s="1"/>
  <c r="P74" i="1"/>
  <c r="P75" i="1"/>
  <c r="Q75" i="1" s="1"/>
  <c r="AG75" i="1" s="1"/>
  <c r="P76" i="1"/>
  <c r="T76" i="1" s="1"/>
  <c r="P79" i="1"/>
  <c r="T79" i="1" s="1"/>
  <c r="P80" i="1"/>
  <c r="T80" i="1" s="1"/>
  <c r="P81" i="1"/>
  <c r="T81" i="1" s="1"/>
  <c r="P82" i="1"/>
  <c r="P83" i="1"/>
  <c r="T83" i="1" s="1"/>
  <c r="P84" i="1"/>
  <c r="T84" i="1" s="1"/>
  <c r="P85" i="1"/>
  <c r="Q85" i="1" s="1"/>
  <c r="AG85" i="1" s="1"/>
  <c r="P86" i="1"/>
  <c r="T86" i="1" s="1"/>
  <c r="P87" i="1"/>
  <c r="Q87" i="1" s="1"/>
  <c r="P88" i="1"/>
  <c r="Q88" i="1" s="1"/>
  <c r="AG88" i="1" s="1"/>
  <c r="P89" i="1"/>
  <c r="P90" i="1"/>
  <c r="AG90" i="1" s="1"/>
  <c r="P91" i="1"/>
  <c r="P92" i="1"/>
  <c r="U92" i="1" s="1"/>
  <c r="P93" i="1"/>
  <c r="U93" i="1" s="1"/>
  <c r="P94" i="1"/>
  <c r="U94" i="1" s="1"/>
  <c r="P95" i="1"/>
  <c r="U95" i="1" s="1"/>
  <c r="P6" i="1"/>
  <c r="Q6" i="1" s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AG50" i="1"/>
  <c r="L50" i="1"/>
  <c r="L49" i="1"/>
  <c r="L48" i="1"/>
  <c r="L47" i="1"/>
  <c r="L46" i="1"/>
  <c r="L45" i="1"/>
  <c r="L44" i="1"/>
  <c r="L43" i="1"/>
  <c r="L42" i="1"/>
  <c r="L41" i="1"/>
  <c r="L40" i="1"/>
  <c r="L39" i="1"/>
  <c r="AG38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94" i="1" l="1"/>
  <c r="AG94" i="1" s="1"/>
  <c r="AG77" i="1"/>
  <c r="AG16" i="1"/>
  <c r="U91" i="1"/>
  <c r="AG91" i="1"/>
  <c r="Q89" i="1"/>
  <c r="AG89" i="1" s="1"/>
  <c r="AG87" i="1"/>
  <c r="T85" i="1"/>
  <c r="T75" i="1"/>
  <c r="T69" i="1"/>
  <c r="T65" i="1"/>
  <c r="T61" i="1"/>
  <c r="T57" i="1"/>
  <c r="T53" i="1"/>
  <c r="AG49" i="1"/>
  <c r="T47" i="1"/>
  <c r="T43" i="1"/>
  <c r="T39" i="1"/>
  <c r="AG37" i="1"/>
  <c r="Q35" i="1"/>
  <c r="AG35" i="1" s="1"/>
  <c r="AG33" i="1"/>
  <c r="T29" i="1"/>
  <c r="T25" i="1"/>
  <c r="T21" i="1"/>
  <c r="AG21" i="1"/>
  <c r="AG19" i="1"/>
  <c r="T17" i="1"/>
  <c r="AG17" i="1"/>
  <c r="AG15" i="1"/>
  <c r="T11" i="1"/>
  <c r="T7" i="1"/>
  <c r="AG9" i="1"/>
  <c r="Q13" i="1"/>
  <c r="AG13" i="1" s="1"/>
  <c r="AG23" i="1"/>
  <c r="Q27" i="1"/>
  <c r="AG27" i="1" s="1"/>
  <c r="Q31" i="1"/>
  <c r="AG31" i="1" s="1"/>
  <c r="AG41" i="1"/>
  <c r="Q45" i="1"/>
  <c r="AG45" i="1" s="1"/>
  <c r="AG51" i="1"/>
  <c r="AG55" i="1"/>
  <c r="AG59" i="1"/>
  <c r="AG63" i="1"/>
  <c r="AG67" i="1"/>
  <c r="AG71" i="1"/>
  <c r="Q93" i="1"/>
  <c r="AG93" i="1" s="1"/>
  <c r="AG6" i="1"/>
  <c r="AG8" i="1"/>
  <c r="AG10" i="1"/>
  <c r="Q12" i="1"/>
  <c r="AG12" i="1" s="1"/>
  <c r="AG24" i="1"/>
  <c r="Q26" i="1"/>
  <c r="AG26" i="1" s="1"/>
  <c r="Q28" i="1"/>
  <c r="AG28" i="1" s="1"/>
  <c r="AG30" i="1"/>
  <c r="AG52" i="1"/>
  <c r="AG54" i="1"/>
  <c r="AG56" i="1"/>
  <c r="Q58" i="1"/>
  <c r="AG58" i="1" s="1"/>
  <c r="AG60" i="1"/>
  <c r="AG62" i="1"/>
  <c r="AG64" i="1"/>
  <c r="Q66" i="1"/>
  <c r="AG66" i="1" s="1"/>
  <c r="AG68" i="1"/>
  <c r="Q70" i="1"/>
  <c r="AG70" i="1" s="1"/>
  <c r="AG74" i="1"/>
  <c r="AG82" i="1"/>
  <c r="T90" i="1"/>
  <c r="T88" i="1"/>
  <c r="T46" i="1"/>
  <c r="T44" i="1"/>
  <c r="T42" i="1"/>
  <c r="T40" i="1"/>
  <c r="T38" i="1"/>
  <c r="T36" i="1"/>
  <c r="T34" i="1"/>
  <c r="T20" i="1"/>
  <c r="T18" i="1"/>
  <c r="T16" i="1"/>
  <c r="L77" i="1"/>
  <c r="L78" i="1"/>
  <c r="P78" i="1"/>
  <c r="T77" i="1"/>
  <c r="U85" i="1"/>
  <c r="U69" i="1"/>
  <c r="U53" i="1"/>
  <c r="U77" i="1"/>
  <c r="U61" i="1"/>
  <c r="U45" i="1"/>
  <c r="U38" i="1"/>
  <c r="U30" i="1"/>
  <c r="U22" i="1"/>
  <c r="U14" i="1"/>
  <c r="U89" i="1"/>
  <c r="U81" i="1"/>
  <c r="U73" i="1"/>
  <c r="U65" i="1"/>
  <c r="U57" i="1"/>
  <c r="U49" i="1"/>
  <c r="U42" i="1"/>
  <c r="U34" i="1"/>
  <c r="U26" i="1"/>
  <c r="U18" i="1"/>
  <c r="U10" i="1"/>
  <c r="T95" i="1"/>
  <c r="U87" i="1"/>
  <c r="U83" i="1"/>
  <c r="U79" i="1"/>
  <c r="U75" i="1"/>
  <c r="U71" i="1"/>
  <c r="U67" i="1"/>
  <c r="U63" i="1"/>
  <c r="U59" i="1"/>
  <c r="U55" i="1"/>
  <c r="U51" i="1"/>
  <c r="U47" i="1"/>
  <c r="U44" i="1"/>
  <c r="U40" i="1"/>
  <c r="U36" i="1"/>
  <c r="U32" i="1"/>
  <c r="U28" i="1"/>
  <c r="U24" i="1"/>
  <c r="U20" i="1"/>
  <c r="U16" i="1"/>
  <c r="U12" i="1"/>
  <c r="U8" i="1"/>
  <c r="U6" i="1"/>
  <c r="T92" i="1"/>
  <c r="U90" i="1"/>
  <c r="U88" i="1"/>
  <c r="U86" i="1"/>
  <c r="U84" i="1"/>
  <c r="U82" i="1"/>
  <c r="U80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91" i="1" l="1"/>
  <c r="T93" i="1"/>
  <c r="Q78" i="1"/>
  <c r="T78" i="1" s="1"/>
  <c r="T13" i="1"/>
  <c r="T15" i="1"/>
  <c r="T19" i="1"/>
  <c r="T49" i="1"/>
  <c r="T10" i="1"/>
  <c r="T24" i="1"/>
  <c r="T28" i="1"/>
  <c r="T52" i="1"/>
  <c r="T56" i="1"/>
  <c r="T60" i="1"/>
  <c r="T64" i="1"/>
  <c r="T68" i="1"/>
  <c r="T74" i="1"/>
  <c r="T6" i="1"/>
  <c r="T9" i="1"/>
  <c r="P5" i="1"/>
  <c r="U78" i="1"/>
  <c r="T94" i="1"/>
  <c r="T8" i="1"/>
  <c r="T12" i="1"/>
  <c r="T26" i="1"/>
  <c r="T30" i="1"/>
  <c r="T54" i="1"/>
  <c r="T58" i="1"/>
  <c r="T62" i="1"/>
  <c r="T66" i="1"/>
  <c r="T70" i="1"/>
  <c r="T82" i="1"/>
  <c r="T23" i="1"/>
  <c r="T27" i="1"/>
  <c r="T31" i="1"/>
  <c r="T33" i="1"/>
  <c r="T35" i="1"/>
  <c r="T37" i="1"/>
  <c r="T41" i="1"/>
  <c r="T45" i="1"/>
  <c r="T51" i="1"/>
  <c r="T55" i="1"/>
  <c r="T59" i="1"/>
  <c r="T63" i="1"/>
  <c r="T67" i="1"/>
  <c r="T71" i="1"/>
  <c r="T87" i="1"/>
  <c r="T89" i="1"/>
  <c r="L5" i="1"/>
  <c r="Q5" i="1" l="1"/>
  <c r="AG78" i="1"/>
  <c r="AG5" i="1" s="1"/>
</calcChain>
</file>

<file path=xl/sharedStrings.xml><?xml version="1.0" encoding="utf-8"?>
<sst xmlns="http://schemas.openxmlformats.org/spreadsheetml/2006/main" count="371" uniqueCount="156">
  <si>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</si>
  <si>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</si>
  <si>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</si>
  <si>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</si>
  <si>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</si>
  <si>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</si>
  <si>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</si>
  <si>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</si>
  <si>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</si>
  <si>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</si>
  <si>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</si>
  <si>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</si>
  <si>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</si>
  <si>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</si>
  <si>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</si>
  <si>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</si>
  <si>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</si>
  <si>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</si>
  <si>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</si>
  <si>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</si>
  <si>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</si>
  <si>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</si>
  <si>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</si>
  <si>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</si>
  <si>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26,06,</t>
  </si>
  <si>
    <t>30,06,</t>
  </si>
  <si>
    <t>02,07,</t>
  </si>
  <si>
    <t>25,06,</t>
  </si>
  <si>
    <t>19,06,</t>
  </si>
  <si>
    <t>18,06,</t>
  </si>
  <si>
    <t>12,06,</t>
  </si>
  <si>
    <t>11,06,</t>
  </si>
  <si>
    <t>05,06,</t>
  </si>
  <si>
    <t>04,06,</t>
  </si>
  <si>
    <t>29,05,</t>
  </si>
  <si>
    <t>28,05,</t>
  </si>
  <si>
    <t xml:space="preserve"> 005  Колбаса Докторская ГОСТ, Вязанка вектор,ВЕС. ПОКОМ</t>
  </si>
  <si>
    <t>кг</t>
  </si>
  <si>
    <t>матрица</t>
  </si>
  <si>
    <t>ТМА июль / 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</si>
  <si>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</si>
  <si>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</si>
  <si>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</si>
  <si>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</si>
  <si>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</si>
  <si>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июль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</si>
  <si>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</si>
  <si>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</si>
  <si>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</si>
  <si>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</si>
  <si>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</si>
  <si>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</si>
  <si>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</si>
  <si>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</si>
  <si>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</si>
  <si>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</si>
  <si>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</si>
  <si>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</si>
  <si>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</si>
  <si>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</si>
  <si>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</si>
  <si>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</si>
  <si>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</si>
  <si>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</si>
  <si>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</si>
  <si>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</si>
  <si>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</si>
  <si>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</si>
  <si>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</si>
  <si>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11,06,25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</si>
  <si>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</si>
  <si>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</si>
  <si>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</si>
  <si>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</si>
  <si>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</si>
  <si>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</si>
  <si>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</si>
  <si>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</si>
  <si>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</si>
  <si>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>сети / ТМА июль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</si>
  <si>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</si>
  <si>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</si>
  <si>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</si>
  <si>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</si>
  <si>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 / 13,06,25 филиал обнулил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</si>
  <si>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</si>
  <si>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</si>
  <si>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</si>
  <si>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</si>
  <si>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</si>
  <si>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не в матрице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</si>
  <si>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</si>
  <si>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</si>
  <si>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</si>
  <si>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</si>
  <si>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</si>
  <si>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</si>
  <si>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</si>
  <si>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</si>
  <si>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</si>
  <si>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</si>
  <si>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</si>
  <si>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</si>
  <si>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</si>
  <si>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</si>
  <si>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</si>
  <si>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</si>
  <si>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</si>
  <si>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</si>
  <si>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</si>
  <si>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</si>
  <si>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</si>
  <si>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</si>
  <si>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</si>
  <si>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</si>
  <si>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</si>
  <si>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</si>
  <si>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</si>
  <si>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06,06,25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</si>
  <si>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</si>
  <si>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</si>
  <si>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13,06,25 филиал обнулил</t>
  </si>
  <si>
    <t xml:space="preserve"> 436  Колбаса Молочная стародворская с молоком, ВЕС, ТМ Стародворье  ПОКОМ</t>
  </si>
  <si>
    <t>СПАР / 06,06,25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</si>
  <si>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</si>
  <si>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</si>
  <si>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</si>
  <si>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</si>
  <si>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</si>
  <si>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</si>
  <si>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</si>
  <si>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</si>
  <si>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</si>
  <si>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</si>
  <si>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</si>
  <si>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</si>
  <si>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</si>
  <si>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</si>
  <si>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</si>
  <si>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</si>
  <si>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</si>
  <si>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</si>
  <si>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</si>
  <si>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</si>
  <si>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</si>
  <si>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</si>
  <si>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</si>
  <si>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</si>
  <si>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06,06,25 филиал обнулил</t>
  </si>
  <si>
    <t>522  Колбаса Гвардейская с/к ТМ Стародворье  ПОКОМ</t>
  </si>
  <si>
    <t>ТМА июль / есть дубль</t>
  </si>
  <si>
    <t>дубль на 456</t>
  </si>
  <si>
    <t>ТМА июнь / есть дубль</t>
  </si>
  <si>
    <t>дубль на 457 / не правильно поставлен приход</t>
  </si>
  <si>
    <t>нужно увеличить продажи / 06,06,25 филиал обнулил</t>
  </si>
  <si>
    <t>нужно увеличить продажи / 27,06,25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</si>
</sst>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8" borderId="1" xfId="1" applyNumberFormat="1" applyFont="1" applyFill="1"/>
    <xf numFmtId="164" fontId="4" fillId="5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10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53" customWidth="1"/>
    <col min="33" max="33" width="7" customWidth="1"/>
    <col min="34" max="48" width="8" customWidth="1"/>
  </cols>
  <sheetData>
    <row r="1" spans="1:48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25</v>
      </c>
      <c r="P4" s="1" t="s">
        <v>26</v>
      </c>
      <c r="Q4" s="1"/>
      <c r="R4" s="1"/>
      <c r="S4" s="1"/>
      <c r="T4" s="1"/>
      <c r="U4" s="1"/>
      <c r="V4" s="1" t="s">
        <v>24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SUM(E6:E499)</f>
        <v>39249.650999999991</v>
      </c>
      <c r="F5" s="4">
        <f>SUM(F6:F499)</f>
        <v>55037.008999999998</v>
      </c>
      <c r="G5" s="8"/>
      <c r="H5" s="1"/>
      <c r="I5" s="1"/>
      <c r="J5" s="1"/>
      <c r="K5" s="4">
        <f>SUM(K6:K499)</f>
        <v>41187.190999999992</v>
      </c>
      <c r="L5" s="4">
        <f>SUM(L6:L499)</f>
        <v>-1937.54</v>
      </c>
      <c r="M5" s="4">
        <f>SUM(M6:M499)</f>
        <v>0</v>
      </c>
      <c r="N5" s="4">
        <f>SUM(N6:N499)</f>
        <v>0</v>
      </c>
      <c r="O5" s="4">
        <f>SUM(O6:O499)</f>
        <v>20872.690396000002</v>
      </c>
      <c r="P5" s="4">
        <f>SUM(P6:P499)</f>
        <v>7849.930199999998</v>
      </c>
      <c r="Q5" s="4">
        <f>SUM(Q6:Q499)</f>
        <v>10702.558953999996</v>
      </c>
      <c r="R5" s="4">
        <f>SUM(R6:R499)</f>
        <v>0</v>
      </c>
      <c r="S5" s="1"/>
      <c r="T5" s="1"/>
      <c r="U5" s="1"/>
      <c r="V5" s="4">
        <f>SUM(V6:V499)</f>
        <v>8479.4910000000018</v>
      </c>
      <c r="W5" s="4">
        <f>SUM(W6:W499)</f>
        <v>8396.8173999999999</v>
      </c>
      <c r="X5" s="4">
        <f>SUM(X6:X499)</f>
        <v>8733.0122000000047</v>
      </c>
      <c r="Y5" s="4">
        <f>SUM(Y6:Y499)</f>
        <v>8807.9282000000039</v>
      </c>
      <c r="Z5" s="4">
        <f>SUM(Z6:Z499)</f>
        <v>8498.5571999999993</v>
      </c>
      <c r="AA5" s="4">
        <f>SUM(AA6:AA499)</f>
        <v>8257.3470000000034</v>
      </c>
      <c r="AB5" s="4">
        <f>SUM(AB6:AB499)</f>
        <v>8218.0082000000002</v>
      </c>
      <c r="AC5" s="4">
        <f>SUM(AC6:AC499)</f>
        <v>8275.3729999999996</v>
      </c>
      <c r="AD5" s="4">
        <f>SUM(AD6:AD499)</f>
        <v>7925.8263999999999</v>
      </c>
      <c r="AE5" s="4">
        <f>SUM(AE6:AE499)</f>
        <v>7769.459600000001</v>
      </c>
      <c r="AF5" s="1"/>
      <c r="AG5" s="4">
        <f>SUM(AG6:AG499)</f>
        <v>7807.9069539999991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21" t="s">
        <v>36</v>
      </c>
      <c r="B6" s="21" t="s">
        <v>37</v>
      </c>
      <c r="C6" s="21">
        <v>1453.4010000000001</v>
      </c>
      <c r="D6" s="21">
        <v>1317.0050000000001</v>
      </c>
      <c r="E6" s="21">
        <v>1320.4690000000001</v>
      </c>
      <c r="F6" s="21">
        <v>1206.0429999999999</v>
      </c>
      <c r="G6" s="22">
        <v>1</v>
      </c>
      <c r="H6" s="21">
        <v>50</v>
      </c>
      <c r="I6" s="21" t="s">
        <v>38</v>
      </c>
      <c r="J6" s="21"/>
      <c r="K6" s="21">
        <v>1358.789</v>
      </c>
      <c r="L6" s="21">
        <f t="shared" ref="L6:L37" si="0">E6-K6</f>
        <v>-38.319999999999936</v>
      </c>
      <c r="M6" s="21"/>
      <c r="N6" s="21"/>
      <c r="O6" s="21">
        <v>1000</v>
      </c>
      <c r="P6" s="21">
        <f>E6/5</f>
        <v>264.09379999999999</v>
      </c>
      <c r="Q6" s="23">
        <f>12*P6-O6-F6</f>
        <v>963.08259999999996</v>
      </c>
      <c r="R6" s="23"/>
      <c r="S6" s="21"/>
      <c r="T6" s="21">
        <f>(F6+O6+Q6)/P6</f>
        <v>11.999999999999998</v>
      </c>
      <c r="U6" s="21">
        <f>(F6+O6)/P6</f>
        <v>8.3532555478394404</v>
      </c>
      <c r="V6" s="21">
        <v>218.34880000000001</v>
      </c>
      <c r="W6" s="21">
        <v>205.60720000000001</v>
      </c>
      <c r="X6" s="21">
        <v>206.1566</v>
      </c>
      <c r="Y6" s="21">
        <v>233.70160000000001</v>
      </c>
      <c r="Z6" s="21">
        <v>232.99180000000001</v>
      </c>
      <c r="AA6" s="21">
        <v>201.78039999999999</v>
      </c>
      <c r="AB6" s="21">
        <v>207.83680000000001</v>
      </c>
      <c r="AC6" s="21">
        <v>217.96539999999999</v>
      </c>
      <c r="AD6" s="21">
        <v>218.69239999999999</v>
      </c>
      <c r="AE6" s="21">
        <v>227.7834</v>
      </c>
      <c r="AF6" s="21" t="s">
        <v>39</v>
      </c>
      <c r="AG6" s="21">
        <f>G6*Q6</f>
        <v>963.08259999999996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40</v>
      </c>
      <c r="B7" s="1" t="s">
        <v>37</v>
      </c>
      <c r="C7" s="1">
        <v>585.27800000000002</v>
      </c>
      <c r="D7" s="1">
        <v>485.62799999999999</v>
      </c>
      <c r="E7" s="1">
        <v>348.19499999999999</v>
      </c>
      <c r="F7" s="1">
        <v>665.69600000000003</v>
      </c>
      <c r="G7" s="8">
        <v>1</v>
      </c>
      <c r="H7" s="1">
        <v>45</v>
      </c>
      <c r="I7" s="1" t="s">
        <v>38</v>
      </c>
      <c r="J7" s="1"/>
      <c r="K7" s="1">
        <v>362.78800000000001</v>
      </c>
      <c r="L7" s="1">
        <f t="shared" si="0"/>
        <v>-14.593000000000018</v>
      </c>
      <c r="M7" s="1"/>
      <c r="N7" s="1"/>
      <c r="O7" s="1">
        <v>86.601301999999976</v>
      </c>
      <c r="P7" s="1">
        <f t="shared" ref="P7:P69" si="1">E7/5</f>
        <v>69.638999999999996</v>
      </c>
      <c r="Q7" s="5"/>
      <c r="R7" s="5"/>
      <c r="S7" s="1"/>
      <c r="T7" s="1">
        <f t="shared" ref="T7:T69" si="2">(F7+O7+Q7)/P7</f>
        <v>10.802815979551688</v>
      </c>
      <c r="U7" s="1">
        <f t="shared" ref="U7:U69" si="3">(F7+O7)/P7</f>
        <v>10.802815979551688</v>
      </c>
      <c r="V7" s="1">
        <v>80.647400000000005</v>
      </c>
      <c r="W7" s="1">
        <v>82.742800000000003</v>
      </c>
      <c r="X7" s="1">
        <v>92.404600000000002</v>
      </c>
      <c r="Y7" s="1">
        <v>94.292600000000007</v>
      </c>
      <c r="Z7" s="1">
        <v>89.598199999999991</v>
      </c>
      <c r="AA7" s="1">
        <v>83.712599999999995</v>
      </c>
      <c r="AB7" s="1">
        <v>78.680199999999999</v>
      </c>
      <c r="AC7" s="1">
        <v>72.145399999999995</v>
      </c>
      <c r="AD7" s="1">
        <v>67.489000000000004</v>
      </c>
      <c r="AE7" s="1">
        <v>69.936000000000007</v>
      </c>
      <c r="AF7" s="1"/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41</v>
      </c>
      <c r="B8" s="1" t="s">
        <v>37</v>
      </c>
      <c r="C8" s="1">
        <v>712.67399999999998</v>
      </c>
      <c r="D8" s="1">
        <v>577.86</v>
      </c>
      <c r="E8" s="1">
        <v>383.39600000000002</v>
      </c>
      <c r="F8" s="1">
        <v>857.68499999999995</v>
      </c>
      <c r="G8" s="8">
        <v>1</v>
      </c>
      <c r="H8" s="1">
        <v>45</v>
      </c>
      <c r="I8" s="1" t="s">
        <v>38</v>
      </c>
      <c r="J8" s="1"/>
      <c r="K8" s="1">
        <v>397.45400000000001</v>
      </c>
      <c r="L8" s="1">
        <f t="shared" si="0"/>
        <v>-14.057999999999993</v>
      </c>
      <c r="M8" s="1"/>
      <c r="N8" s="1"/>
      <c r="O8" s="1">
        <v>0</v>
      </c>
      <c r="P8" s="1">
        <f t="shared" si="1"/>
        <v>76.679200000000009</v>
      </c>
      <c r="Q8" s="5"/>
      <c r="R8" s="5"/>
      <c r="S8" s="1"/>
      <c r="T8" s="1">
        <f t="shared" si="2"/>
        <v>11.185367087815207</v>
      </c>
      <c r="U8" s="1">
        <f t="shared" si="3"/>
        <v>11.185367087815207</v>
      </c>
      <c r="V8" s="1">
        <v>102.2822</v>
      </c>
      <c r="W8" s="1">
        <v>104.0412</v>
      </c>
      <c r="X8" s="1">
        <v>114.45399999999999</v>
      </c>
      <c r="Y8" s="1">
        <v>117.6266</v>
      </c>
      <c r="Z8" s="1">
        <v>112.3586</v>
      </c>
      <c r="AA8" s="1">
        <v>103.4122</v>
      </c>
      <c r="AB8" s="1">
        <v>92.8596</v>
      </c>
      <c r="AC8" s="1">
        <v>87.533799999999999</v>
      </c>
      <c r="AD8" s="1">
        <v>78.102400000000003</v>
      </c>
      <c r="AE8" s="1">
        <v>77.161599999999993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42</v>
      </c>
      <c r="B9" s="1" t="s">
        <v>43</v>
      </c>
      <c r="C9" s="1">
        <v>461</v>
      </c>
      <c r="D9" s="1">
        <v>621</v>
      </c>
      <c r="E9" s="1">
        <v>473</v>
      </c>
      <c r="F9" s="1">
        <v>539</v>
      </c>
      <c r="G9" s="8">
        <v>0.45</v>
      </c>
      <c r="H9" s="1">
        <v>45</v>
      </c>
      <c r="I9" s="1" t="s">
        <v>38</v>
      </c>
      <c r="J9" s="1"/>
      <c r="K9" s="1">
        <v>474</v>
      </c>
      <c r="L9" s="1">
        <f t="shared" si="0"/>
        <v>-1</v>
      </c>
      <c r="M9" s="1"/>
      <c r="N9" s="1"/>
      <c r="O9" s="1">
        <v>404.23399999999998</v>
      </c>
      <c r="P9" s="1">
        <f t="shared" si="1"/>
        <v>94.6</v>
      </c>
      <c r="Q9" s="5"/>
      <c r="R9" s="5"/>
      <c r="S9" s="1"/>
      <c r="T9" s="1">
        <f t="shared" si="2"/>
        <v>9.9707610993657507</v>
      </c>
      <c r="U9" s="1">
        <f t="shared" si="3"/>
        <v>9.9707610993657507</v>
      </c>
      <c r="V9" s="1">
        <v>107.8</v>
      </c>
      <c r="W9" s="1">
        <v>98.8</v>
      </c>
      <c r="X9" s="1">
        <v>88.694000000000003</v>
      </c>
      <c r="Y9" s="1">
        <v>91.4</v>
      </c>
      <c r="Z9" s="1">
        <v>95.8</v>
      </c>
      <c r="AA9" s="1">
        <v>87.8</v>
      </c>
      <c r="AB9" s="1">
        <v>79.2</v>
      </c>
      <c r="AC9" s="1">
        <v>76.400000000000006</v>
      </c>
      <c r="AD9" s="1">
        <v>74.599999999999994</v>
      </c>
      <c r="AE9" s="1">
        <v>76</v>
      </c>
      <c r="AF9" s="1"/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21" t="s">
        <v>44</v>
      </c>
      <c r="B10" s="21" t="s">
        <v>43</v>
      </c>
      <c r="C10" s="21">
        <v>893</v>
      </c>
      <c r="D10" s="21">
        <v>1412</v>
      </c>
      <c r="E10" s="21">
        <v>1078</v>
      </c>
      <c r="F10" s="21">
        <v>1058</v>
      </c>
      <c r="G10" s="22">
        <v>0.45</v>
      </c>
      <c r="H10" s="21">
        <v>45</v>
      </c>
      <c r="I10" s="21" t="s">
        <v>38</v>
      </c>
      <c r="J10" s="21"/>
      <c r="K10" s="21">
        <v>1113</v>
      </c>
      <c r="L10" s="21">
        <f t="shared" si="0"/>
        <v>-35</v>
      </c>
      <c r="M10" s="21"/>
      <c r="N10" s="21"/>
      <c r="O10" s="21">
        <v>800</v>
      </c>
      <c r="P10" s="21">
        <f t="shared" si="1"/>
        <v>215.6</v>
      </c>
      <c r="Q10" s="23">
        <f>12*P10-O10-F10</f>
        <v>729.19999999999982</v>
      </c>
      <c r="R10" s="23"/>
      <c r="S10" s="21"/>
      <c r="T10" s="21">
        <f t="shared" si="2"/>
        <v>12</v>
      </c>
      <c r="U10" s="21">
        <f t="shared" si="3"/>
        <v>8.6178107606679042</v>
      </c>
      <c r="V10" s="21">
        <v>190.4</v>
      </c>
      <c r="W10" s="21">
        <v>194.2</v>
      </c>
      <c r="X10" s="21">
        <v>174</v>
      </c>
      <c r="Y10" s="21">
        <v>173</v>
      </c>
      <c r="Z10" s="21">
        <v>179.4</v>
      </c>
      <c r="AA10" s="21">
        <v>159.4</v>
      </c>
      <c r="AB10" s="21">
        <v>168.2</v>
      </c>
      <c r="AC10" s="21">
        <v>183.6</v>
      </c>
      <c r="AD10" s="21">
        <v>212.6592</v>
      </c>
      <c r="AE10" s="21">
        <v>217.85919999999999</v>
      </c>
      <c r="AF10" s="21" t="s">
        <v>45</v>
      </c>
      <c r="AG10" s="21">
        <f>G10*Q10</f>
        <v>328.13999999999993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46</v>
      </c>
      <c r="B11" s="1" t="s">
        <v>43</v>
      </c>
      <c r="C11" s="1">
        <v>166</v>
      </c>
      <c r="D11" s="1">
        <v>92</v>
      </c>
      <c r="E11" s="1">
        <v>66</v>
      </c>
      <c r="F11" s="1">
        <v>120</v>
      </c>
      <c r="G11" s="8">
        <v>0.17</v>
      </c>
      <c r="H11" s="1">
        <v>180</v>
      </c>
      <c r="I11" s="1" t="s">
        <v>38</v>
      </c>
      <c r="J11" s="1"/>
      <c r="K11" s="1">
        <v>66</v>
      </c>
      <c r="L11" s="1">
        <f t="shared" si="0"/>
        <v>0</v>
      </c>
      <c r="M11" s="1"/>
      <c r="N11" s="1"/>
      <c r="O11" s="1">
        <v>0</v>
      </c>
      <c r="P11" s="1">
        <f t="shared" si="1"/>
        <v>13.2</v>
      </c>
      <c r="Q11" s="5">
        <f t="shared" ref="Q7:Q13" si="4">10*P11-O11-F11</f>
        <v>12</v>
      </c>
      <c r="R11" s="5"/>
      <c r="S11" s="1"/>
      <c r="T11" s="1">
        <f t="shared" si="2"/>
        <v>10</v>
      </c>
      <c r="U11" s="1">
        <f t="shared" si="3"/>
        <v>9.0909090909090917</v>
      </c>
      <c r="V11" s="1">
        <v>12.6</v>
      </c>
      <c r="W11" s="1">
        <v>12.8</v>
      </c>
      <c r="X11" s="1">
        <v>20</v>
      </c>
      <c r="Y11" s="1">
        <v>21.4</v>
      </c>
      <c r="Z11" s="1">
        <v>16.399999999999999</v>
      </c>
      <c r="AA11" s="1">
        <v>15</v>
      </c>
      <c r="AB11" s="1">
        <v>13.8</v>
      </c>
      <c r="AC11" s="1">
        <v>12.6</v>
      </c>
      <c r="AD11" s="1">
        <v>10.6</v>
      </c>
      <c r="AE11" s="1">
        <v>10.6</v>
      </c>
      <c r="AF11" s="1" t="s">
        <v>47</v>
      </c>
      <c r="AG11" s="1">
        <f>G11*Q11</f>
        <v>2.04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48</v>
      </c>
      <c r="B12" s="1" t="s">
        <v>43</v>
      </c>
      <c r="C12" s="1">
        <v>88</v>
      </c>
      <c r="D12" s="1">
        <v>102</v>
      </c>
      <c r="E12" s="1">
        <v>68</v>
      </c>
      <c r="F12" s="1">
        <v>66</v>
      </c>
      <c r="G12" s="8">
        <v>0.3</v>
      </c>
      <c r="H12" s="1">
        <v>40</v>
      </c>
      <c r="I12" s="1" t="s">
        <v>38</v>
      </c>
      <c r="J12" s="1"/>
      <c r="K12" s="1">
        <v>75</v>
      </c>
      <c r="L12" s="1">
        <f t="shared" si="0"/>
        <v>-7</v>
      </c>
      <c r="M12" s="1"/>
      <c r="N12" s="1"/>
      <c r="O12" s="1">
        <v>35</v>
      </c>
      <c r="P12" s="1">
        <f t="shared" si="1"/>
        <v>13.6</v>
      </c>
      <c r="Q12" s="5">
        <f t="shared" si="4"/>
        <v>35</v>
      </c>
      <c r="R12" s="5"/>
      <c r="S12" s="1"/>
      <c r="T12" s="1">
        <f t="shared" si="2"/>
        <v>10</v>
      </c>
      <c r="U12" s="1">
        <f t="shared" si="3"/>
        <v>7.4264705882352944</v>
      </c>
      <c r="V12" s="1">
        <v>12</v>
      </c>
      <c r="W12" s="1">
        <v>12.8</v>
      </c>
      <c r="X12" s="1">
        <v>14.6</v>
      </c>
      <c r="Y12" s="1">
        <v>13.2</v>
      </c>
      <c r="Z12" s="1">
        <v>12.2</v>
      </c>
      <c r="AA12" s="1">
        <v>13.2</v>
      </c>
      <c r="AB12" s="1">
        <v>14.8</v>
      </c>
      <c r="AC12" s="1">
        <v>14.6</v>
      </c>
      <c r="AD12" s="1">
        <v>7.2</v>
      </c>
      <c r="AE12" s="1">
        <v>8</v>
      </c>
      <c r="AF12" s="1"/>
      <c r="AG12" s="1">
        <f>G12*Q12</f>
        <v>10.5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49</v>
      </c>
      <c r="B13" s="1" t="s">
        <v>43</v>
      </c>
      <c r="C13" s="1">
        <v>254</v>
      </c>
      <c r="D13" s="1">
        <v>305</v>
      </c>
      <c r="E13" s="1">
        <v>230</v>
      </c>
      <c r="F13" s="1">
        <v>257</v>
      </c>
      <c r="G13" s="8">
        <v>0.17</v>
      </c>
      <c r="H13" s="1">
        <v>180</v>
      </c>
      <c r="I13" s="1" t="s">
        <v>38</v>
      </c>
      <c r="J13" s="1"/>
      <c r="K13" s="1">
        <v>230</v>
      </c>
      <c r="L13" s="1">
        <f t="shared" si="0"/>
        <v>0</v>
      </c>
      <c r="M13" s="1"/>
      <c r="N13" s="1"/>
      <c r="O13" s="1">
        <v>5.2000000000000446</v>
      </c>
      <c r="P13" s="1">
        <f t="shared" si="1"/>
        <v>46</v>
      </c>
      <c r="Q13" s="5">
        <f t="shared" si="4"/>
        <v>197.79999999999995</v>
      </c>
      <c r="R13" s="5"/>
      <c r="S13" s="1"/>
      <c r="T13" s="1">
        <f t="shared" si="2"/>
        <v>10</v>
      </c>
      <c r="U13" s="1">
        <f t="shared" si="3"/>
        <v>5.7000000000000011</v>
      </c>
      <c r="V13" s="1">
        <v>39.200000000000003</v>
      </c>
      <c r="W13" s="1">
        <v>47.4</v>
      </c>
      <c r="X13" s="1">
        <v>50</v>
      </c>
      <c r="Y13" s="1">
        <v>44.4</v>
      </c>
      <c r="Z13" s="1">
        <v>40.799999999999997</v>
      </c>
      <c r="AA13" s="1">
        <v>40.6</v>
      </c>
      <c r="AB13" s="1">
        <v>38.200000000000003</v>
      </c>
      <c r="AC13" s="1">
        <v>44.2</v>
      </c>
      <c r="AD13" s="1">
        <v>45.2</v>
      </c>
      <c r="AE13" s="1">
        <v>37.6</v>
      </c>
      <c r="AF13" s="1"/>
      <c r="AG13" s="1">
        <f>G13*Q13</f>
        <v>33.625999999999998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5" t="s">
        <v>50</v>
      </c>
      <c r="B14" s="15" t="s">
        <v>43</v>
      </c>
      <c r="C14" s="15"/>
      <c r="D14" s="15"/>
      <c r="E14" s="15"/>
      <c r="F14" s="15"/>
      <c r="G14" s="16">
        <v>0</v>
      </c>
      <c r="H14" s="15">
        <v>50</v>
      </c>
      <c r="I14" s="15" t="s">
        <v>38</v>
      </c>
      <c r="J14" s="15"/>
      <c r="K14" s="15"/>
      <c r="L14" s="15">
        <f t="shared" si="0"/>
        <v>0</v>
      </c>
      <c r="M14" s="15"/>
      <c r="N14" s="15"/>
      <c r="O14" s="15">
        <v>0</v>
      </c>
      <c r="P14" s="15">
        <f t="shared" si="1"/>
        <v>0</v>
      </c>
      <c r="Q14" s="17"/>
      <c r="R14" s="17"/>
      <c r="S14" s="15"/>
      <c r="T14" s="15" t="e">
        <f t="shared" si="2"/>
        <v>#DIV/0!</v>
      </c>
      <c r="U14" s="15" t="e">
        <f t="shared" si="3"/>
        <v>#DIV/0!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 t="s">
        <v>51</v>
      </c>
      <c r="AG14" s="1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52</v>
      </c>
      <c r="B15" s="1" t="s">
        <v>43</v>
      </c>
      <c r="C15" s="1">
        <v>7</v>
      </c>
      <c r="D15" s="1">
        <v>15</v>
      </c>
      <c r="E15" s="1">
        <v>6</v>
      </c>
      <c r="F15" s="1">
        <v>13</v>
      </c>
      <c r="G15" s="8">
        <v>0.35</v>
      </c>
      <c r="H15" s="1">
        <v>50</v>
      </c>
      <c r="I15" s="1" t="s">
        <v>38</v>
      </c>
      <c r="J15" s="1"/>
      <c r="K15" s="1">
        <v>9</v>
      </c>
      <c r="L15" s="1">
        <f t="shared" si="0"/>
        <v>-3</v>
      </c>
      <c r="M15" s="1"/>
      <c r="N15" s="1"/>
      <c r="O15" s="1">
        <v>9.2000000000000028</v>
      </c>
      <c r="P15" s="1">
        <f t="shared" si="1"/>
        <v>1.2</v>
      </c>
      <c r="Q15" s="5"/>
      <c r="R15" s="5"/>
      <c r="S15" s="1"/>
      <c r="T15" s="1">
        <f t="shared" si="2"/>
        <v>18.500000000000004</v>
      </c>
      <c r="U15" s="1">
        <f t="shared" si="3"/>
        <v>18.500000000000004</v>
      </c>
      <c r="V15" s="1">
        <v>2.2000000000000002</v>
      </c>
      <c r="W15" s="1">
        <v>1.4</v>
      </c>
      <c r="X15" s="1">
        <v>1.2</v>
      </c>
      <c r="Y15" s="1">
        <v>1.2</v>
      </c>
      <c r="Z15" s="1">
        <v>1.4</v>
      </c>
      <c r="AA15" s="1">
        <v>1.8</v>
      </c>
      <c r="AB15" s="1">
        <v>1.6</v>
      </c>
      <c r="AC15" s="1">
        <v>1.2</v>
      </c>
      <c r="AD15" s="1">
        <v>1.6</v>
      </c>
      <c r="AE15" s="1">
        <v>2</v>
      </c>
      <c r="AF15" s="1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25" t="s">
        <v>53</v>
      </c>
      <c r="B16" s="25" t="s">
        <v>37</v>
      </c>
      <c r="C16" s="25">
        <v>921.80100000000004</v>
      </c>
      <c r="D16" s="25">
        <v>715.29600000000005</v>
      </c>
      <c r="E16" s="25">
        <v>576.37800000000004</v>
      </c>
      <c r="F16" s="25">
        <v>992.56100000000004</v>
      </c>
      <c r="G16" s="26">
        <v>1</v>
      </c>
      <c r="H16" s="25">
        <v>55</v>
      </c>
      <c r="I16" s="25" t="s">
        <v>38</v>
      </c>
      <c r="J16" s="25"/>
      <c r="K16" s="25">
        <v>576.30999999999995</v>
      </c>
      <c r="L16" s="25">
        <f t="shared" si="0"/>
        <v>6.8000000000097316E-2</v>
      </c>
      <c r="M16" s="25"/>
      <c r="N16" s="25"/>
      <c r="O16" s="25">
        <v>0</v>
      </c>
      <c r="P16" s="25">
        <f t="shared" si="1"/>
        <v>115.27560000000001</v>
      </c>
      <c r="Q16" s="27"/>
      <c r="R16" s="27"/>
      <c r="S16" s="25"/>
      <c r="T16" s="25">
        <f t="shared" si="2"/>
        <v>8.6103303734701875</v>
      </c>
      <c r="U16" s="25">
        <f t="shared" si="3"/>
        <v>8.6103303734701875</v>
      </c>
      <c r="V16" s="25">
        <v>160.62739999999999</v>
      </c>
      <c r="W16" s="25">
        <v>154.89699999999999</v>
      </c>
      <c r="X16" s="25">
        <v>161.9786</v>
      </c>
      <c r="Y16" s="25">
        <v>169.84540000000001</v>
      </c>
      <c r="Z16" s="25">
        <v>152.0592</v>
      </c>
      <c r="AA16" s="25">
        <v>152.28579999999999</v>
      </c>
      <c r="AB16" s="25">
        <v>143.15819999999999</v>
      </c>
      <c r="AC16" s="25">
        <v>130.9282</v>
      </c>
      <c r="AD16" s="25">
        <v>82.973399999999998</v>
      </c>
      <c r="AE16" s="25">
        <v>83.128999999999991</v>
      </c>
      <c r="AF16" s="25" t="s">
        <v>54</v>
      </c>
      <c r="AG16" s="25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21" t="s">
        <v>55</v>
      </c>
      <c r="B17" s="21" t="s">
        <v>37</v>
      </c>
      <c r="C17" s="21">
        <v>1863.1279999999999</v>
      </c>
      <c r="D17" s="21">
        <v>3187.4029999999998</v>
      </c>
      <c r="E17" s="21">
        <v>1886.404</v>
      </c>
      <c r="F17" s="21">
        <v>2856.1390000000001</v>
      </c>
      <c r="G17" s="22">
        <v>1</v>
      </c>
      <c r="H17" s="21">
        <v>50</v>
      </c>
      <c r="I17" s="21" t="s">
        <v>38</v>
      </c>
      <c r="J17" s="21"/>
      <c r="K17" s="21">
        <v>1930.471</v>
      </c>
      <c r="L17" s="21">
        <f t="shared" si="0"/>
        <v>-44.067000000000007</v>
      </c>
      <c r="M17" s="21"/>
      <c r="N17" s="21"/>
      <c r="O17" s="21">
        <v>1000</v>
      </c>
      <c r="P17" s="21">
        <f t="shared" si="1"/>
        <v>377.2808</v>
      </c>
      <c r="Q17" s="23">
        <f>12*P17-O17-F17</f>
        <v>671.23059999999987</v>
      </c>
      <c r="R17" s="23"/>
      <c r="S17" s="21"/>
      <c r="T17" s="21">
        <f t="shared" si="2"/>
        <v>12</v>
      </c>
      <c r="U17" s="21">
        <f t="shared" si="3"/>
        <v>10.220872623255676</v>
      </c>
      <c r="V17" s="21">
        <v>364.78699999999998</v>
      </c>
      <c r="W17" s="21">
        <v>403.51</v>
      </c>
      <c r="X17" s="21">
        <v>380.74360000000001</v>
      </c>
      <c r="Y17" s="21">
        <v>378.09620000000001</v>
      </c>
      <c r="Z17" s="21">
        <v>397.72519999999997</v>
      </c>
      <c r="AA17" s="21">
        <v>382.22300000000001</v>
      </c>
      <c r="AB17" s="21">
        <v>501.40679999999998</v>
      </c>
      <c r="AC17" s="21">
        <v>521.03019999999992</v>
      </c>
      <c r="AD17" s="21">
        <v>482.59679999999997</v>
      </c>
      <c r="AE17" s="21">
        <v>459.6456</v>
      </c>
      <c r="AF17" s="21" t="s">
        <v>45</v>
      </c>
      <c r="AG17" s="21">
        <f>G17*Q17</f>
        <v>671.23059999999987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56</v>
      </c>
      <c r="B18" s="1" t="s">
        <v>37</v>
      </c>
      <c r="C18" s="1">
        <v>200.38499999999999</v>
      </c>
      <c r="D18" s="1">
        <v>115.471</v>
      </c>
      <c r="E18" s="1">
        <v>200.59399999999999</v>
      </c>
      <c r="F18" s="1">
        <v>78.521000000000001</v>
      </c>
      <c r="G18" s="8">
        <v>1</v>
      </c>
      <c r="H18" s="1">
        <v>60</v>
      </c>
      <c r="I18" s="1" t="s">
        <v>38</v>
      </c>
      <c r="J18" s="1"/>
      <c r="K18" s="1">
        <v>221.34</v>
      </c>
      <c r="L18" s="1">
        <f t="shared" si="0"/>
        <v>-20.746000000000009</v>
      </c>
      <c r="M18" s="1"/>
      <c r="N18" s="1"/>
      <c r="O18" s="1">
        <v>149.51820000000001</v>
      </c>
      <c r="P18" s="1">
        <f t="shared" si="1"/>
        <v>40.1188</v>
      </c>
      <c r="Q18" s="5">
        <f t="shared" ref="Q15:Q21" si="5">10*P18-O18-F18</f>
        <v>173.14879999999999</v>
      </c>
      <c r="R18" s="5"/>
      <c r="S18" s="1"/>
      <c r="T18" s="1">
        <f t="shared" si="2"/>
        <v>10</v>
      </c>
      <c r="U18" s="1">
        <f t="shared" si="3"/>
        <v>5.6840982282620613</v>
      </c>
      <c r="V18" s="1">
        <v>34.530200000000001</v>
      </c>
      <c r="W18" s="1">
        <v>27.507999999999999</v>
      </c>
      <c r="X18" s="1">
        <v>25.872399999999999</v>
      </c>
      <c r="Y18" s="1">
        <v>33.464399999999998</v>
      </c>
      <c r="Z18" s="1">
        <v>42.158799999999999</v>
      </c>
      <c r="AA18" s="1">
        <v>37.904000000000003</v>
      </c>
      <c r="AB18" s="1">
        <v>30.895199999999999</v>
      </c>
      <c r="AC18" s="1">
        <v>35.819200000000002</v>
      </c>
      <c r="AD18" s="1">
        <v>37.325800000000001</v>
      </c>
      <c r="AE18" s="1">
        <v>32.414999999999999</v>
      </c>
      <c r="AF18" s="1"/>
      <c r="AG18" s="1">
        <f>G18*Q18</f>
        <v>173.14879999999999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25" t="s">
        <v>57</v>
      </c>
      <c r="B19" s="25" t="s">
        <v>37</v>
      </c>
      <c r="C19" s="25">
        <v>1930.1120000000001</v>
      </c>
      <c r="D19" s="25">
        <v>2104.797</v>
      </c>
      <c r="E19" s="25">
        <v>1289.6890000000001</v>
      </c>
      <c r="F19" s="25">
        <v>2483.8829999999998</v>
      </c>
      <c r="G19" s="26">
        <v>1</v>
      </c>
      <c r="H19" s="25">
        <v>60</v>
      </c>
      <c r="I19" s="25" t="s">
        <v>38</v>
      </c>
      <c r="J19" s="25"/>
      <c r="K19" s="25">
        <v>1467.5550000000001</v>
      </c>
      <c r="L19" s="25">
        <f t="shared" si="0"/>
        <v>-177.86599999999999</v>
      </c>
      <c r="M19" s="25"/>
      <c r="N19" s="25"/>
      <c r="O19" s="25">
        <v>0</v>
      </c>
      <c r="P19" s="25">
        <f t="shared" si="1"/>
        <v>257.93780000000004</v>
      </c>
      <c r="Q19" s="27"/>
      <c r="R19" s="27"/>
      <c r="S19" s="25"/>
      <c r="T19" s="25">
        <f t="shared" si="2"/>
        <v>9.6297750853112625</v>
      </c>
      <c r="U19" s="25">
        <f t="shared" si="3"/>
        <v>9.6297750853112625</v>
      </c>
      <c r="V19" s="25">
        <v>317.52940000000001</v>
      </c>
      <c r="W19" s="25">
        <v>281.6918</v>
      </c>
      <c r="X19" s="25">
        <v>346.29860000000002</v>
      </c>
      <c r="Y19" s="25">
        <v>360.78919999999999</v>
      </c>
      <c r="Z19" s="25">
        <v>201.49340000000001</v>
      </c>
      <c r="AA19" s="25">
        <v>183.14279999999999</v>
      </c>
      <c r="AB19" s="25">
        <v>203.75579999999999</v>
      </c>
      <c r="AC19" s="25">
        <v>175.55760000000001</v>
      </c>
      <c r="AD19" s="25">
        <v>104.0782</v>
      </c>
      <c r="AE19" s="25">
        <v>104.7696</v>
      </c>
      <c r="AF19" s="25" t="s">
        <v>54</v>
      </c>
      <c r="AG19" s="25">
        <f>G19*Q19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58</v>
      </c>
      <c r="B20" s="1" t="s">
        <v>37</v>
      </c>
      <c r="C20" s="1">
        <v>150.44800000000001</v>
      </c>
      <c r="D20" s="1">
        <v>216.054</v>
      </c>
      <c r="E20" s="1">
        <v>125.515</v>
      </c>
      <c r="F20" s="1">
        <v>228.23400000000001</v>
      </c>
      <c r="G20" s="8">
        <v>1</v>
      </c>
      <c r="H20" s="1">
        <v>60</v>
      </c>
      <c r="I20" s="1" t="s">
        <v>38</v>
      </c>
      <c r="J20" s="1"/>
      <c r="K20" s="1">
        <v>120.38</v>
      </c>
      <c r="L20" s="1">
        <f t="shared" si="0"/>
        <v>5.1350000000000051</v>
      </c>
      <c r="M20" s="1"/>
      <c r="N20" s="1"/>
      <c r="O20" s="1">
        <v>39.573200000000099</v>
      </c>
      <c r="P20" s="1">
        <f t="shared" si="1"/>
        <v>25.103000000000002</v>
      </c>
      <c r="Q20" s="5"/>
      <c r="R20" s="5"/>
      <c r="S20" s="1"/>
      <c r="T20" s="1">
        <f t="shared" si="2"/>
        <v>10.668334462016494</v>
      </c>
      <c r="U20" s="1">
        <f t="shared" si="3"/>
        <v>10.668334462016494</v>
      </c>
      <c r="V20" s="1">
        <v>31.438600000000001</v>
      </c>
      <c r="W20" s="1">
        <v>34.209800000000001</v>
      </c>
      <c r="X20" s="1">
        <v>30.755800000000001</v>
      </c>
      <c r="Y20" s="1">
        <v>29.4818</v>
      </c>
      <c r="Z20" s="1">
        <v>31.729399999999998</v>
      </c>
      <c r="AA20" s="1">
        <v>29.081600000000002</v>
      </c>
      <c r="AB20" s="1">
        <v>30.193200000000001</v>
      </c>
      <c r="AC20" s="1">
        <v>31.9864</v>
      </c>
      <c r="AD20" s="1">
        <v>24.657800000000002</v>
      </c>
      <c r="AE20" s="1">
        <v>23.1616</v>
      </c>
      <c r="AF20" s="1"/>
      <c r="AG20" s="1">
        <f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21" t="s">
        <v>59</v>
      </c>
      <c r="B21" s="21" t="s">
        <v>37</v>
      </c>
      <c r="C21" s="21">
        <v>1882.1780000000001</v>
      </c>
      <c r="D21" s="21">
        <v>1857.2940000000001</v>
      </c>
      <c r="E21" s="21">
        <v>1276.3389999999999</v>
      </c>
      <c r="F21" s="21">
        <v>2299.8739999999998</v>
      </c>
      <c r="G21" s="22">
        <v>1</v>
      </c>
      <c r="H21" s="21">
        <v>60</v>
      </c>
      <c r="I21" s="21" t="s">
        <v>38</v>
      </c>
      <c r="J21" s="21"/>
      <c r="K21" s="21">
        <v>1249.2719999999999</v>
      </c>
      <c r="L21" s="21">
        <f t="shared" si="0"/>
        <v>27.067000000000007</v>
      </c>
      <c r="M21" s="21"/>
      <c r="N21" s="21"/>
      <c r="O21" s="21">
        <v>784.4189999999985</v>
      </c>
      <c r="P21" s="21">
        <f t="shared" si="1"/>
        <v>255.26779999999999</v>
      </c>
      <c r="Q21" s="23"/>
      <c r="R21" s="23"/>
      <c r="S21" s="21"/>
      <c r="T21" s="21">
        <f t="shared" si="2"/>
        <v>12.082577591063183</v>
      </c>
      <c r="U21" s="21">
        <f t="shared" si="3"/>
        <v>12.082577591063183</v>
      </c>
      <c r="V21" s="21">
        <v>296.66359999999997</v>
      </c>
      <c r="W21" s="21">
        <v>298.75</v>
      </c>
      <c r="X21" s="21">
        <v>316.31580000000002</v>
      </c>
      <c r="Y21" s="21">
        <v>328.11860000000001</v>
      </c>
      <c r="Z21" s="21">
        <v>353.93239999999997</v>
      </c>
      <c r="AA21" s="21">
        <v>340.738</v>
      </c>
      <c r="AB21" s="21">
        <v>321.60000000000002</v>
      </c>
      <c r="AC21" s="21">
        <v>320.90600000000001</v>
      </c>
      <c r="AD21" s="21">
        <v>321.75040000000001</v>
      </c>
      <c r="AE21" s="21">
        <v>322.75220000000002</v>
      </c>
      <c r="AF21" s="21" t="s">
        <v>60</v>
      </c>
      <c r="AG21" s="2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1" t="s">
        <v>61</v>
      </c>
      <c r="B22" s="11" t="s">
        <v>37</v>
      </c>
      <c r="C22" s="11"/>
      <c r="D22" s="10">
        <v>1948.146</v>
      </c>
      <c r="E22" s="19">
        <v>2.5499999999999998</v>
      </c>
      <c r="F22" s="19">
        <v>1908.03</v>
      </c>
      <c r="G22" s="12">
        <v>0</v>
      </c>
      <c r="H22" s="11" t="e">
        <v>#N/A</v>
      </c>
      <c r="I22" s="11" t="s">
        <v>90</v>
      </c>
      <c r="J22" s="13" t="s">
        <v>130</v>
      </c>
      <c r="K22" s="11">
        <v>2.5</v>
      </c>
      <c r="L22" s="11">
        <f t="shared" si="0"/>
        <v>4.9999999999999822E-2</v>
      </c>
      <c r="M22" s="11"/>
      <c r="N22" s="11"/>
      <c r="O22" s="11"/>
      <c r="P22" s="11">
        <f t="shared" si="1"/>
        <v>0.51</v>
      </c>
      <c r="Q22" s="14"/>
      <c r="R22" s="14"/>
      <c r="S22" s="11"/>
      <c r="T22" s="11">
        <f t="shared" si="2"/>
        <v>3741.2352941176468</v>
      </c>
      <c r="U22" s="11">
        <f t="shared" si="3"/>
        <v>3741.2352941176468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20" t="s">
        <v>153</v>
      </c>
      <c r="AG22" s="1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21" t="s">
        <v>62</v>
      </c>
      <c r="B23" s="21" t="s">
        <v>37</v>
      </c>
      <c r="C23" s="21">
        <v>392.39600000000002</v>
      </c>
      <c r="D23" s="21">
        <v>252.48500000000001</v>
      </c>
      <c r="E23" s="21">
        <v>443.97500000000002</v>
      </c>
      <c r="F23" s="21">
        <v>139.559</v>
      </c>
      <c r="G23" s="22">
        <v>1</v>
      </c>
      <c r="H23" s="21">
        <v>60</v>
      </c>
      <c r="I23" s="21" t="s">
        <v>38</v>
      </c>
      <c r="J23" s="21"/>
      <c r="K23" s="21">
        <v>428.565</v>
      </c>
      <c r="L23" s="21">
        <f t="shared" si="0"/>
        <v>15.410000000000025</v>
      </c>
      <c r="M23" s="21"/>
      <c r="N23" s="21"/>
      <c r="O23" s="21">
        <v>300</v>
      </c>
      <c r="P23" s="21">
        <f t="shared" si="1"/>
        <v>88.795000000000002</v>
      </c>
      <c r="Q23" s="23">
        <f>12*P23-O23-F23</f>
        <v>625.98099999999999</v>
      </c>
      <c r="R23" s="23"/>
      <c r="S23" s="21"/>
      <c r="T23" s="21">
        <f t="shared" si="2"/>
        <v>12</v>
      </c>
      <c r="U23" s="21">
        <f t="shared" si="3"/>
        <v>4.950267470015203</v>
      </c>
      <c r="V23" s="21">
        <v>52.015200000000007</v>
      </c>
      <c r="W23" s="21">
        <v>52.025599999999997</v>
      </c>
      <c r="X23" s="21">
        <v>60.183999999999997</v>
      </c>
      <c r="Y23" s="21">
        <v>63.745399999999997</v>
      </c>
      <c r="Z23" s="21">
        <v>61.622199999999999</v>
      </c>
      <c r="AA23" s="21">
        <v>57.497</v>
      </c>
      <c r="AB23" s="21">
        <v>55.708599999999997</v>
      </c>
      <c r="AC23" s="21">
        <v>60.301400000000001</v>
      </c>
      <c r="AD23" s="21">
        <v>68.316000000000003</v>
      </c>
      <c r="AE23" s="21">
        <v>68.588400000000007</v>
      </c>
      <c r="AF23" s="21" t="s">
        <v>45</v>
      </c>
      <c r="AG23" s="21">
        <f>G23*Q23</f>
        <v>625.98099999999999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25" t="s">
        <v>63</v>
      </c>
      <c r="B24" s="25" t="s">
        <v>37</v>
      </c>
      <c r="C24" s="25">
        <v>665.69600000000003</v>
      </c>
      <c r="D24" s="25">
        <v>595.87199999999996</v>
      </c>
      <c r="E24" s="25">
        <v>431.74</v>
      </c>
      <c r="F24" s="25">
        <v>768.173</v>
      </c>
      <c r="G24" s="26">
        <v>1</v>
      </c>
      <c r="H24" s="25">
        <v>60</v>
      </c>
      <c r="I24" s="25" t="s">
        <v>38</v>
      </c>
      <c r="J24" s="25"/>
      <c r="K24" s="25">
        <v>430.53800000000001</v>
      </c>
      <c r="L24" s="25">
        <f t="shared" si="0"/>
        <v>1.2019999999999982</v>
      </c>
      <c r="M24" s="25"/>
      <c r="N24" s="25"/>
      <c r="O24" s="25">
        <v>0</v>
      </c>
      <c r="P24" s="25">
        <f t="shared" si="1"/>
        <v>86.347999999999999</v>
      </c>
      <c r="Q24" s="27"/>
      <c r="R24" s="27"/>
      <c r="S24" s="25"/>
      <c r="T24" s="25">
        <f t="shared" si="2"/>
        <v>8.896245425487562</v>
      </c>
      <c r="U24" s="25">
        <f t="shared" si="3"/>
        <v>8.896245425487562</v>
      </c>
      <c r="V24" s="25">
        <v>113.111</v>
      </c>
      <c r="W24" s="25">
        <v>112.94159999999999</v>
      </c>
      <c r="X24" s="25">
        <v>120.37220000000001</v>
      </c>
      <c r="Y24" s="25">
        <v>121.7038</v>
      </c>
      <c r="Z24" s="25">
        <v>102.2968</v>
      </c>
      <c r="AA24" s="25">
        <v>102.8492</v>
      </c>
      <c r="AB24" s="25">
        <v>96.789599999999993</v>
      </c>
      <c r="AC24" s="25">
        <v>89.803399999999996</v>
      </c>
      <c r="AD24" s="25">
        <v>55.444000000000003</v>
      </c>
      <c r="AE24" s="25">
        <v>53.4664</v>
      </c>
      <c r="AF24" s="25" t="s">
        <v>54</v>
      </c>
      <c r="AG24" s="25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21" t="s">
        <v>64</v>
      </c>
      <c r="B25" s="21" t="s">
        <v>37</v>
      </c>
      <c r="C25" s="21">
        <v>318.803</v>
      </c>
      <c r="D25" s="21">
        <v>477.154</v>
      </c>
      <c r="E25" s="21">
        <v>455.72500000000002</v>
      </c>
      <c r="F25" s="21">
        <v>279.06700000000001</v>
      </c>
      <c r="G25" s="22">
        <v>1</v>
      </c>
      <c r="H25" s="21">
        <v>60</v>
      </c>
      <c r="I25" s="21" t="s">
        <v>38</v>
      </c>
      <c r="J25" s="21"/>
      <c r="K25" s="21">
        <v>435.60500000000002</v>
      </c>
      <c r="L25" s="21">
        <f t="shared" si="0"/>
        <v>20.120000000000005</v>
      </c>
      <c r="M25" s="21"/>
      <c r="N25" s="21"/>
      <c r="O25" s="21">
        <v>300</v>
      </c>
      <c r="P25" s="21">
        <f t="shared" si="1"/>
        <v>91.14500000000001</v>
      </c>
      <c r="Q25" s="23">
        <f>12*P25-O25-F25</f>
        <v>514.67300000000023</v>
      </c>
      <c r="R25" s="23"/>
      <c r="S25" s="21"/>
      <c r="T25" s="21">
        <f t="shared" si="2"/>
        <v>12.000000000000002</v>
      </c>
      <c r="U25" s="21">
        <f t="shared" si="3"/>
        <v>6.3532503154314544</v>
      </c>
      <c r="V25" s="21">
        <v>66.673199999999994</v>
      </c>
      <c r="W25" s="21">
        <v>69.229200000000006</v>
      </c>
      <c r="X25" s="21">
        <v>68.995199999999997</v>
      </c>
      <c r="Y25" s="21">
        <v>65.307600000000008</v>
      </c>
      <c r="Z25" s="21">
        <v>59.878200000000007</v>
      </c>
      <c r="AA25" s="21">
        <v>56.5244</v>
      </c>
      <c r="AB25" s="21">
        <v>88.644000000000005</v>
      </c>
      <c r="AC25" s="21">
        <v>105.3716</v>
      </c>
      <c r="AD25" s="21">
        <v>142.78639999999999</v>
      </c>
      <c r="AE25" s="21">
        <v>135.4504</v>
      </c>
      <c r="AF25" s="21" t="s">
        <v>45</v>
      </c>
      <c r="AG25" s="21">
        <f>G25*Q25</f>
        <v>514.67300000000023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65</v>
      </c>
      <c r="B26" s="1" t="s">
        <v>37</v>
      </c>
      <c r="C26" s="1">
        <v>318.53500000000003</v>
      </c>
      <c r="D26" s="1">
        <v>371.44600000000003</v>
      </c>
      <c r="E26" s="1">
        <v>296.94900000000001</v>
      </c>
      <c r="F26" s="1">
        <v>340.06900000000002</v>
      </c>
      <c r="G26" s="8">
        <v>1</v>
      </c>
      <c r="H26" s="1">
        <v>30</v>
      </c>
      <c r="I26" s="1" t="s">
        <v>38</v>
      </c>
      <c r="J26" s="1"/>
      <c r="K26" s="1">
        <v>311.92700000000002</v>
      </c>
      <c r="L26" s="1">
        <f t="shared" si="0"/>
        <v>-14.978000000000009</v>
      </c>
      <c r="M26" s="1"/>
      <c r="N26" s="1"/>
      <c r="O26" s="1">
        <v>112.08199999999989</v>
      </c>
      <c r="P26" s="1">
        <f t="shared" si="1"/>
        <v>59.389800000000001</v>
      </c>
      <c r="Q26" s="5">
        <f t="shared" ref="Q23:Q31" si="6">10*P26-O26-F26</f>
        <v>141.74700000000013</v>
      </c>
      <c r="R26" s="5"/>
      <c r="S26" s="1"/>
      <c r="T26" s="1">
        <f t="shared" si="2"/>
        <v>10</v>
      </c>
      <c r="U26" s="1">
        <f t="shared" si="3"/>
        <v>7.6132770273683343</v>
      </c>
      <c r="V26" s="1">
        <v>63.550199999999997</v>
      </c>
      <c r="W26" s="1">
        <v>64.212199999999996</v>
      </c>
      <c r="X26" s="1">
        <v>66.113799999999998</v>
      </c>
      <c r="Y26" s="1">
        <v>62.116799999999998</v>
      </c>
      <c r="Z26" s="1">
        <v>58.946399999999997</v>
      </c>
      <c r="AA26" s="1">
        <v>66.606999999999999</v>
      </c>
      <c r="AB26" s="1">
        <v>60.758799999999987</v>
      </c>
      <c r="AC26" s="1">
        <v>54.522799999999997</v>
      </c>
      <c r="AD26" s="1">
        <v>58.6066</v>
      </c>
      <c r="AE26" s="1">
        <v>58.626600000000003</v>
      </c>
      <c r="AF26" s="1"/>
      <c r="AG26" s="1">
        <f>G26*Q26</f>
        <v>141.74700000000013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66</v>
      </c>
      <c r="B27" s="1" t="s">
        <v>37</v>
      </c>
      <c r="C27" s="1">
        <v>340.67500000000001</v>
      </c>
      <c r="D27" s="1">
        <v>61.262</v>
      </c>
      <c r="E27" s="1">
        <v>234.80500000000001</v>
      </c>
      <c r="F27" s="1">
        <v>111.051</v>
      </c>
      <c r="G27" s="8">
        <v>1</v>
      </c>
      <c r="H27" s="1">
        <v>30</v>
      </c>
      <c r="I27" s="1" t="s">
        <v>38</v>
      </c>
      <c r="J27" s="1"/>
      <c r="K27" s="1">
        <v>247.41800000000001</v>
      </c>
      <c r="L27" s="1">
        <f t="shared" si="0"/>
        <v>-12.613</v>
      </c>
      <c r="M27" s="1"/>
      <c r="N27" s="1"/>
      <c r="O27" s="1">
        <v>151.46539999999999</v>
      </c>
      <c r="P27" s="1">
        <f t="shared" si="1"/>
        <v>46.960999999999999</v>
      </c>
      <c r="Q27" s="5">
        <f t="shared" si="6"/>
        <v>207.09360000000004</v>
      </c>
      <c r="R27" s="5"/>
      <c r="S27" s="1"/>
      <c r="T27" s="1">
        <f t="shared" si="2"/>
        <v>10</v>
      </c>
      <c r="U27" s="1">
        <f t="shared" si="3"/>
        <v>5.5900939077106528</v>
      </c>
      <c r="V27" s="1">
        <v>58.130999999999993</v>
      </c>
      <c r="W27" s="1">
        <v>53.2746</v>
      </c>
      <c r="X27" s="1">
        <v>50.820399999999999</v>
      </c>
      <c r="Y27" s="1">
        <v>59.492600000000003</v>
      </c>
      <c r="Z27" s="1">
        <v>44.788600000000002</v>
      </c>
      <c r="AA27" s="1">
        <v>38.182200000000002</v>
      </c>
      <c r="AB27" s="1">
        <v>41.280799999999999</v>
      </c>
      <c r="AC27" s="1">
        <v>40.925600000000003</v>
      </c>
      <c r="AD27" s="1">
        <v>44.489199999999997</v>
      </c>
      <c r="AE27" s="1">
        <v>46.191600000000001</v>
      </c>
      <c r="AF27" s="1"/>
      <c r="AG27" s="1">
        <f>G27*Q27</f>
        <v>207.09360000000004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67</v>
      </c>
      <c r="B28" s="1" t="s">
        <v>37</v>
      </c>
      <c r="C28" s="1">
        <v>650.23500000000001</v>
      </c>
      <c r="D28" s="1">
        <v>326.096</v>
      </c>
      <c r="E28" s="1">
        <v>448.96899999999999</v>
      </c>
      <c r="F28" s="1">
        <v>438.80500000000001</v>
      </c>
      <c r="G28" s="8">
        <v>1</v>
      </c>
      <c r="H28" s="1">
        <v>30</v>
      </c>
      <c r="I28" s="1" t="s">
        <v>38</v>
      </c>
      <c r="J28" s="1"/>
      <c r="K28" s="1">
        <v>488.35399999999998</v>
      </c>
      <c r="L28" s="1">
        <f t="shared" si="0"/>
        <v>-39.384999999999991</v>
      </c>
      <c r="M28" s="1"/>
      <c r="N28" s="1"/>
      <c r="O28" s="1">
        <v>250.43059999999991</v>
      </c>
      <c r="P28" s="1">
        <f t="shared" si="1"/>
        <v>89.793800000000005</v>
      </c>
      <c r="Q28" s="5">
        <f t="shared" si="6"/>
        <v>208.70240000000018</v>
      </c>
      <c r="R28" s="5"/>
      <c r="S28" s="1"/>
      <c r="T28" s="1">
        <f t="shared" si="2"/>
        <v>10</v>
      </c>
      <c r="U28" s="1">
        <f t="shared" si="3"/>
        <v>7.6757593508683222</v>
      </c>
      <c r="V28" s="1">
        <v>95.405000000000001</v>
      </c>
      <c r="W28" s="1">
        <v>90.954599999999999</v>
      </c>
      <c r="X28" s="1">
        <v>98.084599999999995</v>
      </c>
      <c r="Y28" s="1">
        <v>107.4502</v>
      </c>
      <c r="Z28" s="1">
        <v>113.1598</v>
      </c>
      <c r="AA28" s="1">
        <v>108.29819999999999</v>
      </c>
      <c r="AB28" s="1">
        <v>96.352599999999995</v>
      </c>
      <c r="AC28" s="1">
        <v>90.200599999999994</v>
      </c>
      <c r="AD28" s="1">
        <v>86.220600000000005</v>
      </c>
      <c r="AE28" s="1">
        <v>89.532399999999996</v>
      </c>
      <c r="AF28" s="1"/>
      <c r="AG28" s="1">
        <f>G28*Q28</f>
        <v>208.70240000000018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68</v>
      </c>
      <c r="B29" s="1" t="s">
        <v>37</v>
      </c>
      <c r="C29" s="1">
        <v>12.241</v>
      </c>
      <c r="D29" s="1">
        <v>71.869</v>
      </c>
      <c r="E29" s="1">
        <v>34.515000000000001</v>
      </c>
      <c r="F29" s="1">
        <v>45.134</v>
      </c>
      <c r="G29" s="8">
        <v>1</v>
      </c>
      <c r="H29" s="1">
        <v>45</v>
      </c>
      <c r="I29" s="1" t="s">
        <v>38</v>
      </c>
      <c r="J29" s="1"/>
      <c r="K29" s="1">
        <v>59.7</v>
      </c>
      <c r="L29" s="1">
        <f t="shared" si="0"/>
        <v>-25.185000000000002</v>
      </c>
      <c r="M29" s="1"/>
      <c r="N29" s="1"/>
      <c r="O29" s="1">
        <v>36.228999999999999</v>
      </c>
      <c r="P29" s="1">
        <f t="shared" si="1"/>
        <v>6.9030000000000005</v>
      </c>
      <c r="Q29" s="5"/>
      <c r="R29" s="5"/>
      <c r="S29" s="1"/>
      <c r="T29" s="1">
        <f t="shared" si="2"/>
        <v>11.786614515428074</v>
      </c>
      <c r="U29" s="1">
        <f t="shared" si="3"/>
        <v>11.786614515428074</v>
      </c>
      <c r="V29" s="1">
        <v>10.6982</v>
      </c>
      <c r="W29" s="1">
        <v>11.8316</v>
      </c>
      <c r="X29" s="1">
        <v>4.1486000000000001</v>
      </c>
      <c r="Y29" s="1">
        <v>10.3094</v>
      </c>
      <c r="Z29" s="1">
        <v>13.244999999999999</v>
      </c>
      <c r="AA29" s="1">
        <v>6.2064000000000004</v>
      </c>
      <c r="AB29" s="1">
        <v>4.8473999999999986</v>
      </c>
      <c r="AC29" s="1">
        <v>5.6475999999999997</v>
      </c>
      <c r="AD29" s="1">
        <v>12.5212</v>
      </c>
      <c r="AE29" s="1">
        <v>12.3698</v>
      </c>
      <c r="AF29" s="1" t="s">
        <v>69</v>
      </c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70</v>
      </c>
      <c r="B30" s="1" t="s">
        <v>37</v>
      </c>
      <c r="C30" s="1">
        <v>52.981999999999999</v>
      </c>
      <c r="D30" s="1">
        <v>26.667999999999999</v>
      </c>
      <c r="E30" s="1">
        <v>38.271999999999998</v>
      </c>
      <c r="F30" s="1">
        <v>21.437999999999999</v>
      </c>
      <c r="G30" s="8">
        <v>1</v>
      </c>
      <c r="H30" s="1">
        <v>40</v>
      </c>
      <c r="I30" s="1" t="s">
        <v>38</v>
      </c>
      <c r="J30" s="1"/>
      <c r="K30" s="1">
        <v>52.276000000000003</v>
      </c>
      <c r="L30" s="1">
        <f t="shared" si="0"/>
        <v>-14.004000000000005</v>
      </c>
      <c r="M30" s="1"/>
      <c r="N30" s="1"/>
      <c r="O30" s="1">
        <v>60.639799999999987</v>
      </c>
      <c r="P30" s="1">
        <f t="shared" si="1"/>
        <v>7.6543999999999999</v>
      </c>
      <c r="Q30" s="5"/>
      <c r="R30" s="5"/>
      <c r="S30" s="1"/>
      <c r="T30" s="1">
        <f t="shared" si="2"/>
        <v>10.722956730769228</v>
      </c>
      <c r="U30" s="1">
        <f t="shared" si="3"/>
        <v>10.722956730769228</v>
      </c>
      <c r="V30" s="1">
        <v>9.4968000000000004</v>
      </c>
      <c r="W30" s="1">
        <v>6.4725999999999999</v>
      </c>
      <c r="X30" s="1">
        <v>3.4922</v>
      </c>
      <c r="Y30" s="1">
        <v>7.0004000000000008</v>
      </c>
      <c r="Z30" s="1">
        <v>8.7409999999999997</v>
      </c>
      <c r="AA30" s="1">
        <v>4.9917999999999996</v>
      </c>
      <c r="AB30" s="1">
        <v>4.0863999999999994</v>
      </c>
      <c r="AC30" s="1">
        <v>7.9682000000000004</v>
      </c>
      <c r="AD30" s="1">
        <v>5.2050000000000001</v>
      </c>
      <c r="AE30" s="1">
        <v>1.3064</v>
      </c>
      <c r="AF30" s="1"/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71</v>
      </c>
      <c r="B31" s="1" t="s">
        <v>37</v>
      </c>
      <c r="C31" s="1">
        <v>259.50200000000001</v>
      </c>
      <c r="D31" s="1">
        <v>208.702</v>
      </c>
      <c r="E31" s="1">
        <v>171.59899999999999</v>
      </c>
      <c r="F31" s="1">
        <v>243.363</v>
      </c>
      <c r="G31" s="8">
        <v>1</v>
      </c>
      <c r="H31" s="1">
        <v>30</v>
      </c>
      <c r="I31" s="1" t="s">
        <v>38</v>
      </c>
      <c r="J31" s="1"/>
      <c r="K31" s="1">
        <v>190.10599999999999</v>
      </c>
      <c r="L31" s="1">
        <f t="shared" si="0"/>
        <v>-18.507000000000005</v>
      </c>
      <c r="M31" s="1"/>
      <c r="N31" s="1"/>
      <c r="O31" s="1">
        <v>77.296799999999905</v>
      </c>
      <c r="P31" s="1">
        <f t="shared" si="1"/>
        <v>34.319800000000001</v>
      </c>
      <c r="Q31" s="5">
        <f t="shared" si="6"/>
        <v>22.538200000000074</v>
      </c>
      <c r="R31" s="5"/>
      <c r="S31" s="1"/>
      <c r="T31" s="1">
        <f t="shared" si="2"/>
        <v>10</v>
      </c>
      <c r="U31" s="1">
        <f t="shared" si="3"/>
        <v>9.3432887138036911</v>
      </c>
      <c r="V31" s="1">
        <v>43.354999999999997</v>
      </c>
      <c r="W31" s="1">
        <v>44.046399999999998</v>
      </c>
      <c r="X31" s="1">
        <v>47.080800000000004</v>
      </c>
      <c r="Y31" s="1">
        <v>47.270400000000002</v>
      </c>
      <c r="Z31" s="1">
        <v>46.553800000000003</v>
      </c>
      <c r="AA31" s="1">
        <v>47.003799999999998</v>
      </c>
      <c r="AB31" s="1">
        <v>38.9238</v>
      </c>
      <c r="AC31" s="1">
        <v>38.220199999999998</v>
      </c>
      <c r="AD31" s="1">
        <v>41.783799999999999</v>
      </c>
      <c r="AE31" s="1">
        <v>42.180199999999999</v>
      </c>
      <c r="AF31" s="1"/>
      <c r="AG31" s="1">
        <f>G31*Q31</f>
        <v>22.538200000000074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5" t="s">
        <v>72</v>
      </c>
      <c r="B32" s="15" t="s">
        <v>37</v>
      </c>
      <c r="C32" s="15"/>
      <c r="D32" s="15"/>
      <c r="E32" s="15"/>
      <c r="F32" s="15"/>
      <c r="G32" s="16">
        <v>0</v>
      </c>
      <c r="H32" s="15">
        <v>50</v>
      </c>
      <c r="I32" s="15" t="s">
        <v>38</v>
      </c>
      <c r="J32" s="15"/>
      <c r="K32" s="15"/>
      <c r="L32" s="15">
        <f t="shared" si="0"/>
        <v>0</v>
      </c>
      <c r="M32" s="15"/>
      <c r="N32" s="15"/>
      <c r="O32" s="15">
        <v>0</v>
      </c>
      <c r="P32" s="15">
        <f t="shared" si="1"/>
        <v>0</v>
      </c>
      <c r="Q32" s="17"/>
      <c r="R32" s="17"/>
      <c r="S32" s="15"/>
      <c r="T32" s="15" t="e">
        <f t="shared" si="2"/>
        <v>#DIV/0!</v>
      </c>
      <c r="U32" s="15" t="e">
        <f t="shared" si="3"/>
        <v>#DIV/0!</v>
      </c>
      <c r="V32" s="15">
        <v>0</v>
      </c>
      <c r="W32" s="15">
        <v>0</v>
      </c>
      <c r="X32" s="15">
        <v>0.36299999999999999</v>
      </c>
      <c r="Y32" s="15">
        <v>0.36299999999999999</v>
      </c>
      <c r="Z32" s="15">
        <v>0.53700000000000003</v>
      </c>
      <c r="AA32" s="15">
        <v>0.90100000000000002</v>
      </c>
      <c r="AB32" s="15">
        <v>1.2712000000000001</v>
      </c>
      <c r="AC32" s="15">
        <v>0.9071999999999999</v>
      </c>
      <c r="AD32" s="15">
        <v>-0.17879999999999999</v>
      </c>
      <c r="AE32" s="15">
        <v>-0.17879999999999999</v>
      </c>
      <c r="AF32" s="15" t="s">
        <v>51</v>
      </c>
      <c r="AG32" s="15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73</v>
      </c>
      <c r="B33" s="1" t="s">
        <v>37</v>
      </c>
      <c r="C33" s="1">
        <v>8.077</v>
      </c>
      <c r="D33" s="1"/>
      <c r="E33" s="1">
        <v>0.90900000000000003</v>
      </c>
      <c r="F33" s="1">
        <v>4.468</v>
      </c>
      <c r="G33" s="8">
        <v>1</v>
      </c>
      <c r="H33" s="1">
        <v>50</v>
      </c>
      <c r="I33" s="1" t="s">
        <v>38</v>
      </c>
      <c r="J33" s="1"/>
      <c r="K33" s="1">
        <v>0.8</v>
      </c>
      <c r="L33" s="1">
        <f t="shared" si="0"/>
        <v>0.10899999999999999</v>
      </c>
      <c r="M33" s="1"/>
      <c r="N33" s="1"/>
      <c r="O33" s="1">
        <v>0</v>
      </c>
      <c r="P33" s="1">
        <f t="shared" si="1"/>
        <v>0.18180000000000002</v>
      </c>
      <c r="Q33" s="5"/>
      <c r="R33" s="5"/>
      <c r="S33" s="1"/>
      <c r="T33" s="1">
        <f t="shared" si="2"/>
        <v>24.576457645764574</v>
      </c>
      <c r="U33" s="1">
        <f t="shared" si="3"/>
        <v>24.576457645764574</v>
      </c>
      <c r="V33" s="1">
        <v>0.18679999999999999</v>
      </c>
      <c r="W33" s="1">
        <v>0.18679999999999999</v>
      </c>
      <c r="X33" s="1">
        <v>0.93119999999999992</v>
      </c>
      <c r="Y33" s="1">
        <v>0.93119999999999992</v>
      </c>
      <c r="Z33" s="1">
        <v>0.5504</v>
      </c>
      <c r="AA33" s="1">
        <v>0.92739999999999989</v>
      </c>
      <c r="AB33" s="1">
        <v>2.0535999999999999</v>
      </c>
      <c r="AC33" s="1">
        <v>1.4934000000000001</v>
      </c>
      <c r="AD33" s="1">
        <v>-0.32700000000000001</v>
      </c>
      <c r="AE33" s="1">
        <v>-0.14380000000000001</v>
      </c>
      <c r="AF33" s="29" t="s">
        <v>154</v>
      </c>
      <c r="AG33" s="1">
        <f>G33*Q33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74</v>
      </c>
      <c r="B34" s="1" t="s">
        <v>43</v>
      </c>
      <c r="C34" s="1">
        <v>2002</v>
      </c>
      <c r="D34" s="1">
        <v>2616</v>
      </c>
      <c r="E34" s="1">
        <v>1820</v>
      </c>
      <c r="F34" s="1">
        <v>2571</v>
      </c>
      <c r="G34" s="8">
        <v>0.4</v>
      </c>
      <c r="H34" s="1">
        <v>45</v>
      </c>
      <c r="I34" s="1" t="s">
        <v>38</v>
      </c>
      <c r="J34" s="1"/>
      <c r="K34" s="1">
        <v>1902</v>
      </c>
      <c r="L34" s="1">
        <f t="shared" si="0"/>
        <v>-82</v>
      </c>
      <c r="M34" s="1"/>
      <c r="N34" s="1"/>
      <c r="O34" s="1">
        <v>1548.8</v>
      </c>
      <c r="P34" s="1">
        <f t="shared" si="1"/>
        <v>364</v>
      </c>
      <c r="Q34" s="5"/>
      <c r="R34" s="5"/>
      <c r="S34" s="1"/>
      <c r="T34" s="1">
        <f t="shared" si="2"/>
        <v>11.318131868131868</v>
      </c>
      <c r="U34" s="1">
        <f t="shared" si="3"/>
        <v>11.318131868131868</v>
      </c>
      <c r="V34" s="1">
        <v>443.4</v>
      </c>
      <c r="W34" s="1">
        <v>433.6</v>
      </c>
      <c r="X34" s="1">
        <v>411</v>
      </c>
      <c r="Y34" s="1">
        <v>393.4</v>
      </c>
      <c r="Z34" s="1">
        <v>375</v>
      </c>
      <c r="AA34" s="1">
        <v>371.2</v>
      </c>
      <c r="AB34" s="1">
        <v>419.4</v>
      </c>
      <c r="AC34" s="1">
        <v>439</v>
      </c>
      <c r="AD34" s="1">
        <v>436.8</v>
      </c>
      <c r="AE34" s="1">
        <v>429</v>
      </c>
      <c r="AF34" s="1" t="s">
        <v>75</v>
      </c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76</v>
      </c>
      <c r="B35" s="1" t="s">
        <v>43</v>
      </c>
      <c r="C35" s="1">
        <v>527</v>
      </c>
      <c r="D35" s="1">
        <v>381</v>
      </c>
      <c r="E35" s="1">
        <v>471</v>
      </c>
      <c r="F35" s="1">
        <v>415</v>
      </c>
      <c r="G35" s="8">
        <v>0.45</v>
      </c>
      <c r="H35" s="1">
        <v>50</v>
      </c>
      <c r="I35" s="1" t="s">
        <v>38</v>
      </c>
      <c r="J35" s="1"/>
      <c r="K35" s="1">
        <v>472</v>
      </c>
      <c r="L35" s="1">
        <f t="shared" si="0"/>
        <v>-1</v>
      </c>
      <c r="M35" s="1"/>
      <c r="N35" s="1"/>
      <c r="O35" s="1">
        <v>500</v>
      </c>
      <c r="P35" s="1">
        <f t="shared" si="1"/>
        <v>94.2</v>
      </c>
      <c r="Q35" s="5">
        <f t="shared" ref="Q33:Q47" si="7">10*P35-O35-F35</f>
        <v>27</v>
      </c>
      <c r="R35" s="5"/>
      <c r="S35" s="1"/>
      <c r="T35" s="1">
        <f t="shared" si="2"/>
        <v>10</v>
      </c>
      <c r="U35" s="1">
        <f t="shared" si="3"/>
        <v>9.7133757961783438</v>
      </c>
      <c r="V35" s="1">
        <v>87.4</v>
      </c>
      <c r="W35" s="1">
        <v>83.4</v>
      </c>
      <c r="X35" s="1">
        <v>82.4</v>
      </c>
      <c r="Y35" s="1">
        <v>82.2</v>
      </c>
      <c r="Z35" s="1">
        <v>103.6</v>
      </c>
      <c r="AA35" s="1">
        <v>107.2</v>
      </c>
      <c r="AB35" s="1">
        <v>88.8</v>
      </c>
      <c r="AC35" s="1">
        <v>100.2</v>
      </c>
      <c r="AD35" s="1">
        <v>106.8</v>
      </c>
      <c r="AE35" s="1">
        <v>121.8</v>
      </c>
      <c r="AF35" s="1" t="s">
        <v>77</v>
      </c>
      <c r="AG35" s="1">
        <f>G35*Q35</f>
        <v>12.15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21" t="s">
        <v>78</v>
      </c>
      <c r="B36" s="21" t="s">
        <v>43</v>
      </c>
      <c r="C36" s="21">
        <v>1926</v>
      </c>
      <c r="D36" s="21">
        <v>2570.498</v>
      </c>
      <c r="E36" s="21">
        <v>2313</v>
      </c>
      <c r="F36" s="21">
        <v>1797</v>
      </c>
      <c r="G36" s="22">
        <v>0.4</v>
      </c>
      <c r="H36" s="21">
        <v>45</v>
      </c>
      <c r="I36" s="21" t="s">
        <v>38</v>
      </c>
      <c r="J36" s="21"/>
      <c r="K36" s="21">
        <v>2406</v>
      </c>
      <c r="L36" s="21">
        <f t="shared" si="0"/>
        <v>-93</v>
      </c>
      <c r="M36" s="21"/>
      <c r="N36" s="21"/>
      <c r="O36" s="21">
        <v>1800</v>
      </c>
      <c r="P36" s="21">
        <f t="shared" si="1"/>
        <v>462.6</v>
      </c>
      <c r="Q36" s="23">
        <f>12*P36-O36-F36</f>
        <v>1954.2000000000007</v>
      </c>
      <c r="R36" s="23"/>
      <c r="S36" s="21"/>
      <c r="T36" s="21">
        <f t="shared" si="2"/>
        <v>12.000000000000002</v>
      </c>
      <c r="U36" s="21">
        <f t="shared" si="3"/>
        <v>7.775616083009079</v>
      </c>
      <c r="V36" s="21">
        <v>394.4</v>
      </c>
      <c r="W36" s="21">
        <v>385.2</v>
      </c>
      <c r="X36" s="21">
        <v>373</v>
      </c>
      <c r="Y36" s="21">
        <v>364.4</v>
      </c>
      <c r="Z36" s="21">
        <v>353</v>
      </c>
      <c r="AA36" s="21">
        <v>343.8</v>
      </c>
      <c r="AB36" s="21">
        <v>370.2</v>
      </c>
      <c r="AC36" s="21">
        <v>399.6</v>
      </c>
      <c r="AD36" s="21">
        <v>417.2</v>
      </c>
      <c r="AE36" s="21">
        <v>396.4</v>
      </c>
      <c r="AF36" s="21" t="s">
        <v>79</v>
      </c>
      <c r="AG36" s="21">
        <f>G36*Q36</f>
        <v>781.68000000000029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80</v>
      </c>
      <c r="B37" s="1" t="s">
        <v>37</v>
      </c>
      <c r="C37" s="1">
        <v>659.46299999999997</v>
      </c>
      <c r="D37" s="1">
        <v>1352.5709999999999</v>
      </c>
      <c r="E37" s="1">
        <v>587.20399999999995</v>
      </c>
      <c r="F37" s="1">
        <v>782.77200000000005</v>
      </c>
      <c r="G37" s="8">
        <v>1</v>
      </c>
      <c r="H37" s="1">
        <v>45</v>
      </c>
      <c r="I37" s="1" t="s">
        <v>38</v>
      </c>
      <c r="J37" s="1"/>
      <c r="K37" s="1">
        <v>702.96600000000001</v>
      </c>
      <c r="L37" s="1">
        <f t="shared" si="0"/>
        <v>-115.76200000000006</v>
      </c>
      <c r="M37" s="1"/>
      <c r="N37" s="1"/>
      <c r="O37" s="1">
        <v>415.01504800000032</v>
      </c>
      <c r="P37" s="1">
        <f t="shared" si="1"/>
        <v>117.4408</v>
      </c>
      <c r="Q37" s="5"/>
      <c r="R37" s="5"/>
      <c r="S37" s="1"/>
      <c r="T37" s="1">
        <f t="shared" si="2"/>
        <v>10.199070919135432</v>
      </c>
      <c r="U37" s="1">
        <f t="shared" si="3"/>
        <v>10.199070919135432</v>
      </c>
      <c r="V37" s="1">
        <v>135.43719999999999</v>
      </c>
      <c r="W37" s="1">
        <v>127.892</v>
      </c>
      <c r="X37" s="1">
        <v>137.29040000000001</v>
      </c>
      <c r="Y37" s="1">
        <v>128.81299999999999</v>
      </c>
      <c r="Z37" s="1">
        <v>130.24100000000001</v>
      </c>
      <c r="AA37" s="1">
        <v>123.50839999999999</v>
      </c>
      <c r="AB37" s="1">
        <v>97.49260000000001</v>
      </c>
      <c r="AC37" s="1">
        <v>115.544</v>
      </c>
      <c r="AD37" s="1">
        <v>161.6164</v>
      </c>
      <c r="AE37" s="1">
        <v>156.2998</v>
      </c>
      <c r="AF37" s="1"/>
      <c r="AG37" s="1">
        <f>G37*Q37</f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0" t="s">
        <v>81</v>
      </c>
      <c r="B38" s="1" t="s">
        <v>43</v>
      </c>
      <c r="C38" s="1"/>
      <c r="D38" s="1"/>
      <c r="E38" s="1">
        <v>-8</v>
      </c>
      <c r="F38" s="1"/>
      <c r="G38" s="8">
        <v>0.45</v>
      </c>
      <c r="H38" s="1">
        <v>45</v>
      </c>
      <c r="I38" s="1" t="s">
        <v>38</v>
      </c>
      <c r="J38" s="1"/>
      <c r="K38" s="1">
        <v>40</v>
      </c>
      <c r="L38" s="1">
        <f t="shared" ref="L38:L68" si="8">E38-K38</f>
        <v>-48</v>
      </c>
      <c r="M38" s="1"/>
      <c r="N38" s="1"/>
      <c r="O38" s="10"/>
      <c r="P38" s="1">
        <f t="shared" si="1"/>
        <v>-1.6</v>
      </c>
      <c r="Q38" s="18">
        <v>10</v>
      </c>
      <c r="R38" s="5"/>
      <c r="S38" s="1"/>
      <c r="T38" s="1">
        <f t="shared" si="2"/>
        <v>-6.25</v>
      </c>
      <c r="U38" s="1">
        <f t="shared" si="3"/>
        <v>0</v>
      </c>
      <c r="V38" s="1">
        <v>-0.6</v>
      </c>
      <c r="W38" s="1">
        <v>33.200000000000003</v>
      </c>
      <c r="X38" s="1">
        <v>113.4</v>
      </c>
      <c r="Y38" s="1">
        <v>125.4</v>
      </c>
      <c r="Z38" s="1">
        <v>132.80000000000001</v>
      </c>
      <c r="AA38" s="1">
        <v>137</v>
      </c>
      <c r="AB38" s="1">
        <v>135.4</v>
      </c>
      <c r="AC38" s="1">
        <v>122.6</v>
      </c>
      <c r="AD38" s="1">
        <v>149.4</v>
      </c>
      <c r="AE38" s="1">
        <v>177.6</v>
      </c>
      <c r="AF38" s="10" t="s">
        <v>82</v>
      </c>
      <c r="AG38" s="1">
        <f>G38*Q38</f>
        <v>4.5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83</v>
      </c>
      <c r="B39" s="1" t="s">
        <v>43</v>
      </c>
      <c r="C39" s="1">
        <v>599</v>
      </c>
      <c r="D39" s="1">
        <v>452</v>
      </c>
      <c r="E39" s="1">
        <v>399</v>
      </c>
      <c r="F39" s="1">
        <v>576</v>
      </c>
      <c r="G39" s="8">
        <v>0.35</v>
      </c>
      <c r="H39" s="1">
        <v>40</v>
      </c>
      <c r="I39" s="1" t="s">
        <v>38</v>
      </c>
      <c r="J39" s="1"/>
      <c r="K39" s="1">
        <v>418</v>
      </c>
      <c r="L39" s="1">
        <f t="shared" si="8"/>
        <v>-19</v>
      </c>
      <c r="M39" s="1"/>
      <c r="N39" s="1"/>
      <c r="O39" s="1">
        <v>200.39999999999989</v>
      </c>
      <c r="P39" s="1">
        <f t="shared" si="1"/>
        <v>79.8</v>
      </c>
      <c r="Q39" s="5">
        <f t="shared" si="7"/>
        <v>21.600000000000136</v>
      </c>
      <c r="R39" s="5"/>
      <c r="S39" s="1"/>
      <c r="T39" s="1">
        <f t="shared" si="2"/>
        <v>10</v>
      </c>
      <c r="U39" s="1">
        <f t="shared" si="3"/>
        <v>9.7293233082706756</v>
      </c>
      <c r="V39" s="1">
        <v>88.6</v>
      </c>
      <c r="W39" s="1">
        <v>96.2</v>
      </c>
      <c r="X39" s="1">
        <v>114.2</v>
      </c>
      <c r="Y39" s="1">
        <v>110</v>
      </c>
      <c r="Z39" s="1">
        <v>83.6</v>
      </c>
      <c r="AA39" s="1">
        <v>83.2</v>
      </c>
      <c r="AB39" s="1">
        <v>143.4</v>
      </c>
      <c r="AC39" s="1">
        <v>155.4</v>
      </c>
      <c r="AD39" s="1">
        <v>157</v>
      </c>
      <c r="AE39" s="1">
        <v>157.6</v>
      </c>
      <c r="AF39" s="1" t="s">
        <v>84</v>
      </c>
      <c r="AG39" s="1">
        <f>G39*Q39</f>
        <v>7.5600000000000476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85</v>
      </c>
      <c r="B40" s="1" t="s">
        <v>37</v>
      </c>
      <c r="C40" s="1">
        <v>104.456</v>
      </c>
      <c r="D40" s="1">
        <v>380.714</v>
      </c>
      <c r="E40" s="1">
        <v>106.105</v>
      </c>
      <c r="F40" s="1">
        <v>271.291</v>
      </c>
      <c r="G40" s="8">
        <v>1</v>
      </c>
      <c r="H40" s="1">
        <v>40</v>
      </c>
      <c r="I40" s="1" t="s">
        <v>38</v>
      </c>
      <c r="J40" s="1"/>
      <c r="K40" s="1">
        <v>114.5</v>
      </c>
      <c r="L40" s="1">
        <f t="shared" si="8"/>
        <v>-8.394999999999996</v>
      </c>
      <c r="M40" s="1"/>
      <c r="N40" s="1"/>
      <c r="O40" s="1">
        <v>0</v>
      </c>
      <c r="P40" s="1">
        <f t="shared" si="1"/>
        <v>21.221</v>
      </c>
      <c r="Q40" s="5"/>
      <c r="R40" s="5"/>
      <c r="S40" s="1"/>
      <c r="T40" s="1">
        <f t="shared" si="2"/>
        <v>12.784081805758447</v>
      </c>
      <c r="U40" s="1">
        <f t="shared" si="3"/>
        <v>12.784081805758447</v>
      </c>
      <c r="V40" s="1">
        <v>29.804200000000002</v>
      </c>
      <c r="W40" s="1">
        <v>38.867400000000004</v>
      </c>
      <c r="X40" s="1">
        <v>36.866</v>
      </c>
      <c r="Y40" s="1">
        <v>28.697800000000001</v>
      </c>
      <c r="Z40" s="1">
        <v>33.353400000000001</v>
      </c>
      <c r="AA40" s="1">
        <v>34.71</v>
      </c>
      <c r="AB40" s="1">
        <v>27.640799999999999</v>
      </c>
      <c r="AC40" s="1">
        <v>37.107799999999997</v>
      </c>
      <c r="AD40" s="1">
        <v>33.819400000000002</v>
      </c>
      <c r="AE40" s="1">
        <v>23.043399999999998</v>
      </c>
      <c r="AF40" s="1"/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86</v>
      </c>
      <c r="B41" s="1" t="s">
        <v>43</v>
      </c>
      <c r="C41" s="1">
        <v>142</v>
      </c>
      <c r="D41" s="1">
        <v>751</v>
      </c>
      <c r="E41" s="1">
        <v>251</v>
      </c>
      <c r="F41" s="1">
        <v>608</v>
      </c>
      <c r="G41" s="8">
        <v>0.4</v>
      </c>
      <c r="H41" s="1">
        <v>40</v>
      </c>
      <c r="I41" s="1" t="s">
        <v>38</v>
      </c>
      <c r="J41" s="1"/>
      <c r="K41" s="1">
        <v>263</v>
      </c>
      <c r="L41" s="1">
        <f t="shared" si="8"/>
        <v>-12</v>
      </c>
      <c r="M41" s="1"/>
      <c r="N41" s="1"/>
      <c r="O41" s="1">
        <v>81.600000000000108</v>
      </c>
      <c r="P41" s="1">
        <f t="shared" si="1"/>
        <v>50.2</v>
      </c>
      <c r="Q41" s="5"/>
      <c r="R41" s="5"/>
      <c r="S41" s="1"/>
      <c r="T41" s="1">
        <f t="shared" si="2"/>
        <v>13.737051792828687</v>
      </c>
      <c r="U41" s="1">
        <f t="shared" si="3"/>
        <v>13.737051792828687</v>
      </c>
      <c r="V41" s="1">
        <v>69.400000000000006</v>
      </c>
      <c r="W41" s="1">
        <v>70.8</v>
      </c>
      <c r="X41" s="1">
        <v>54.8</v>
      </c>
      <c r="Y41" s="1">
        <v>46</v>
      </c>
      <c r="Z41" s="1">
        <v>47.8</v>
      </c>
      <c r="AA41" s="1">
        <v>54.6</v>
      </c>
      <c r="AB41" s="1">
        <v>60.2</v>
      </c>
      <c r="AC41" s="1">
        <v>58</v>
      </c>
      <c r="AD41" s="1">
        <v>52.6</v>
      </c>
      <c r="AE41" s="1">
        <v>52.4</v>
      </c>
      <c r="AF41" s="1"/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87</v>
      </c>
      <c r="B42" s="1" t="s">
        <v>43</v>
      </c>
      <c r="C42" s="1">
        <v>343</v>
      </c>
      <c r="D42" s="1">
        <v>626</v>
      </c>
      <c r="E42" s="1">
        <v>418</v>
      </c>
      <c r="F42" s="1">
        <v>504</v>
      </c>
      <c r="G42" s="8">
        <v>0.4</v>
      </c>
      <c r="H42" s="1">
        <v>45</v>
      </c>
      <c r="I42" s="1" t="s">
        <v>38</v>
      </c>
      <c r="J42" s="1"/>
      <c r="K42" s="1">
        <v>437</v>
      </c>
      <c r="L42" s="1">
        <f t="shared" si="8"/>
        <v>-19</v>
      </c>
      <c r="M42" s="1"/>
      <c r="N42" s="1"/>
      <c r="O42" s="1">
        <v>395.6</v>
      </c>
      <c r="P42" s="1">
        <f t="shared" si="1"/>
        <v>83.6</v>
      </c>
      <c r="Q42" s="5"/>
      <c r="R42" s="5"/>
      <c r="S42" s="1"/>
      <c r="T42" s="1">
        <f t="shared" si="2"/>
        <v>10.760765550239235</v>
      </c>
      <c r="U42" s="1">
        <f t="shared" si="3"/>
        <v>10.760765550239235</v>
      </c>
      <c r="V42" s="1">
        <v>90.8</v>
      </c>
      <c r="W42" s="1">
        <v>103.6</v>
      </c>
      <c r="X42" s="1">
        <v>95</v>
      </c>
      <c r="Y42" s="1">
        <v>80.2</v>
      </c>
      <c r="Z42" s="1">
        <v>61.8</v>
      </c>
      <c r="AA42" s="1">
        <v>72.599999999999994</v>
      </c>
      <c r="AB42" s="1">
        <v>86.8</v>
      </c>
      <c r="AC42" s="1">
        <v>64</v>
      </c>
      <c r="AD42" s="1">
        <v>56.8</v>
      </c>
      <c r="AE42" s="1">
        <v>56.4</v>
      </c>
      <c r="AF42" s="1" t="s">
        <v>75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88</v>
      </c>
      <c r="B43" s="1" t="s">
        <v>37</v>
      </c>
      <c r="C43" s="1">
        <v>166.81800000000001</v>
      </c>
      <c r="D43" s="1">
        <v>807.42200000000003</v>
      </c>
      <c r="E43" s="1">
        <v>185.886</v>
      </c>
      <c r="F43" s="1">
        <v>649.99</v>
      </c>
      <c r="G43" s="8">
        <v>1</v>
      </c>
      <c r="H43" s="1">
        <v>40</v>
      </c>
      <c r="I43" s="1" t="s">
        <v>38</v>
      </c>
      <c r="J43" s="1"/>
      <c r="K43" s="1">
        <v>215.62299999999999</v>
      </c>
      <c r="L43" s="1">
        <f t="shared" si="8"/>
        <v>-29.736999999999995</v>
      </c>
      <c r="M43" s="1"/>
      <c r="N43" s="1"/>
      <c r="O43" s="1">
        <v>138.17080000000041</v>
      </c>
      <c r="P43" s="1">
        <f t="shared" si="1"/>
        <v>37.177199999999999</v>
      </c>
      <c r="Q43" s="5"/>
      <c r="R43" s="5"/>
      <c r="S43" s="1"/>
      <c r="T43" s="1">
        <f t="shared" si="2"/>
        <v>21.20011189653875</v>
      </c>
      <c r="U43" s="1">
        <f t="shared" si="3"/>
        <v>21.20011189653875</v>
      </c>
      <c r="V43" s="1">
        <v>53.872599999999998</v>
      </c>
      <c r="W43" s="1">
        <v>57.818399999999997</v>
      </c>
      <c r="X43" s="1">
        <v>52.229599999999998</v>
      </c>
      <c r="Y43" s="1">
        <v>43.837599999999988</v>
      </c>
      <c r="Z43" s="1">
        <v>43.116199999999999</v>
      </c>
      <c r="AA43" s="1">
        <v>45.796399999999998</v>
      </c>
      <c r="AB43" s="1">
        <v>48.657799999999988</v>
      </c>
      <c r="AC43" s="1">
        <v>51.245399999999997</v>
      </c>
      <c r="AD43" s="1">
        <v>29.073799999999999</v>
      </c>
      <c r="AE43" s="1">
        <v>22.376000000000001</v>
      </c>
      <c r="AF43" s="1"/>
      <c r="AG43" s="1">
        <f>G43*Q43</f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89</v>
      </c>
      <c r="B44" s="1" t="s">
        <v>43</v>
      </c>
      <c r="C44" s="1">
        <v>1058</v>
      </c>
      <c r="D44" s="1">
        <v>410</v>
      </c>
      <c r="E44" s="1">
        <v>705</v>
      </c>
      <c r="F44" s="1">
        <v>657</v>
      </c>
      <c r="G44" s="8">
        <v>0.35</v>
      </c>
      <c r="H44" s="1">
        <v>40</v>
      </c>
      <c r="I44" s="1" t="s">
        <v>38</v>
      </c>
      <c r="J44" s="1"/>
      <c r="K44" s="1">
        <v>719</v>
      </c>
      <c r="L44" s="1">
        <f t="shared" si="8"/>
        <v>-14</v>
      </c>
      <c r="M44" s="1"/>
      <c r="N44" s="1"/>
      <c r="O44" s="1">
        <v>422.20000000000022</v>
      </c>
      <c r="P44" s="1">
        <f t="shared" si="1"/>
        <v>141</v>
      </c>
      <c r="Q44" s="5">
        <f t="shared" si="7"/>
        <v>330.79999999999973</v>
      </c>
      <c r="R44" s="5"/>
      <c r="S44" s="1"/>
      <c r="T44" s="1">
        <f t="shared" si="2"/>
        <v>10</v>
      </c>
      <c r="U44" s="1">
        <f t="shared" si="3"/>
        <v>7.6539007092198599</v>
      </c>
      <c r="V44" s="1">
        <v>154.4</v>
      </c>
      <c r="W44" s="1">
        <v>158.4</v>
      </c>
      <c r="X44" s="1">
        <v>171.4</v>
      </c>
      <c r="Y44" s="1">
        <v>174.2</v>
      </c>
      <c r="Z44" s="1">
        <v>161.4</v>
      </c>
      <c r="AA44" s="1">
        <v>156.4</v>
      </c>
      <c r="AB44" s="1">
        <v>251.4</v>
      </c>
      <c r="AC44" s="1">
        <v>262.8</v>
      </c>
      <c r="AD44" s="1">
        <v>273.2</v>
      </c>
      <c r="AE44" s="1">
        <v>297.2</v>
      </c>
      <c r="AF44" s="1"/>
      <c r="AG44" s="1">
        <f>G44*Q44</f>
        <v>115.7799999999999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91</v>
      </c>
      <c r="B45" s="1" t="s">
        <v>43</v>
      </c>
      <c r="C45" s="1">
        <v>689</v>
      </c>
      <c r="D45" s="1">
        <v>739</v>
      </c>
      <c r="E45" s="1">
        <v>683</v>
      </c>
      <c r="F45" s="1">
        <v>615</v>
      </c>
      <c r="G45" s="8">
        <v>0.4</v>
      </c>
      <c r="H45" s="1">
        <v>40</v>
      </c>
      <c r="I45" s="1" t="s">
        <v>38</v>
      </c>
      <c r="J45" s="1"/>
      <c r="K45" s="1">
        <v>714</v>
      </c>
      <c r="L45" s="1">
        <f t="shared" si="8"/>
        <v>-31</v>
      </c>
      <c r="M45" s="1"/>
      <c r="N45" s="1"/>
      <c r="O45" s="1">
        <v>465.60000000000031</v>
      </c>
      <c r="P45" s="1">
        <f t="shared" si="1"/>
        <v>136.6</v>
      </c>
      <c r="Q45" s="5">
        <f t="shared" si="7"/>
        <v>285.39999999999964</v>
      </c>
      <c r="R45" s="5"/>
      <c r="S45" s="1"/>
      <c r="T45" s="1">
        <f t="shared" si="2"/>
        <v>10</v>
      </c>
      <c r="U45" s="1">
        <f t="shared" si="3"/>
        <v>7.9106881405563723</v>
      </c>
      <c r="V45" s="1">
        <v>132.4</v>
      </c>
      <c r="W45" s="1">
        <v>134</v>
      </c>
      <c r="X45" s="1">
        <v>141.80000000000001</v>
      </c>
      <c r="Y45" s="1">
        <v>129.80000000000001</v>
      </c>
      <c r="Z45" s="1">
        <v>124.2</v>
      </c>
      <c r="AA45" s="1">
        <v>122.8</v>
      </c>
      <c r="AB45" s="1">
        <v>117</v>
      </c>
      <c r="AC45" s="1">
        <v>120.4</v>
      </c>
      <c r="AD45" s="1">
        <v>115.2</v>
      </c>
      <c r="AE45" s="1">
        <v>104.6</v>
      </c>
      <c r="AF45" s="1"/>
      <c r="AG45" s="1">
        <f>G45*Q45</f>
        <v>114.15999999999985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92</v>
      </c>
      <c r="B46" s="1" t="s">
        <v>37</v>
      </c>
      <c r="C46" s="1">
        <v>601.44500000000005</v>
      </c>
      <c r="D46" s="1">
        <v>1029.982</v>
      </c>
      <c r="E46" s="1">
        <v>449.44499999999999</v>
      </c>
      <c r="F46" s="1">
        <v>664.14599999999996</v>
      </c>
      <c r="G46" s="8">
        <v>1</v>
      </c>
      <c r="H46" s="1">
        <v>50</v>
      </c>
      <c r="I46" s="1" t="s">
        <v>38</v>
      </c>
      <c r="J46" s="1"/>
      <c r="K46" s="1">
        <v>465.26</v>
      </c>
      <c r="L46" s="1">
        <f t="shared" si="8"/>
        <v>-15.814999999999998</v>
      </c>
      <c r="M46" s="1"/>
      <c r="N46" s="1"/>
      <c r="O46" s="1">
        <v>230.76624600000011</v>
      </c>
      <c r="P46" s="1">
        <f t="shared" si="1"/>
        <v>89.888999999999996</v>
      </c>
      <c r="Q46" s="5">
        <f t="shared" si="7"/>
        <v>3.9777539999998908</v>
      </c>
      <c r="R46" s="5"/>
      <c r="S46" s="1"/>
      <c r="T46" s="1">
        <f t="shared" si="2"/>
        <v>10</v>
      </c>
      <c r="U46" s="1">
        <f t="shared" si="3"/>
        <v>9.9557481560591405</v>
      </c>
      <c r="V46" s="1">
        <v>102.539</v>
      </c>
      <c r="W46" s="1">
        <v>105.4988</v>
      </c>
      <c r="X46" s="1">
        <v>109.3158</v>
      </c>
      <c r="Y46" s="1">
        <v>108.29519999999999</v>
      </c>
      <c r="Z46" s="1">
        <v>98.1892</v>
      </c>
      <c r="AA46" s="1">
        <v>105.30200000000001</v>
      </c>
      <c r="AB46" s="1">
        <v>103.956</v>
      </c>
      <c r="AC46" s="1">
        <v>93.910600000000002</v>
      </c>
      <c r="AD46" s="1">
        <v>86.133200000000002</v>
      </c>
      <c r="AE46" s="1">
        <v>82.757000000000005</v>
      </c>
      <c r="AF46" s="1"/>
      <c r="AG46" s="1">
        <f>G46*Q46</f>
        <v>3.9777539999998908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25" t="s">
        <v>93</v>
      </c>
      <c r="B47" s="25" t="s">
        <v>37</v>
      </c>
      <c r="C47" s="25">
        <v>1603.152</v>
      </c>
      <c r="D47" s="25">
        <v>2790.0859999999998</v>
      </c>
      <c r="E47" s="25">
        <v>1116.2809999999999</v>
      </c>
      <c r="F47" s="25">
        <v>1922.8340000000001</v>
      </c>
      <c r="G47" s="26">
        <v>1</v>
      </c>
      <c r="H47" s="25">
        <v>50</v>
      </c>
      <c r="I47" s="25" t="s">
        <v>38</v>
      </c>
      <c r="J47" s="25"/>
      <c r="K47" s="25">
        <v>1121.046</v>
      </c>
      <c r="L47" s="25">
        <f t="shared" si="8"/>
        <v>-4.7650000000001</v>
      </c>
      <c r="M47" s="25"/>
      <c r="N47" s="25"/>
      <c r="O47" s="25">
        <v>0</v>
      </c>
      <c r="P47" s="25">
        <f t="shared" si="1"/>
        <v>223.25619999999998</v>
      </c>
      <c r="Q47" s="27"/>
      <c r="R47" s="27"/>
      <c r="S47" s="25"/>
      <c r="T47" s="25">
        <f t="shared" si="2"/>
        <v>8.612679065575783</v>
      </c>
      <c r="U47" s="25">
        <f t="shared" si="3"/>
        <v>8.612679065575783</v>
      </c>
      <c r="V47" s="25">
        <v>273.16120000000001</v>
      </c>
      <c r="W47" s="25">
        <v>280.4572</v>
      </c>
      <c r="X47" s="25">
        <v>295.6884</v>
      </c>
      <c r="Y47" s="25">
        <v>291.38139999999999</v>
      </c>
      <c r="Z47" s="25">
        <v>284.55</v>
      </c>
      <c r="AA47" s="25">
        <v>283.65820000000002</v>
      </c>
      <c r="AB47" s="25">
        <v>258.67340000000002</v>
      </c>
      <c r="AC47" s="25">
        <v>235.40299999999999</v>
      </c>
      <c r="AD47" s="25">
        <v>182.8794</v>
      </c>
      <c r="AE47" s="25">
        <v>179.523</v>
      </c>
      <c r="AF47" s="25" t="s">
        <v>54</v>
      </c>
      <c r="AG47" s="25">
        <f>G47*Q47</f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5" t="s">
        <v>94</v>
      </c>
      <c r="B48" s="15" t="s">
        <v>37</v>
      </c>
      <c r="C48" s="15"/>
      <c r="D48" s="15"/>
      <c r="E48" s="15"/>
      <c r="F48" s="15"/>
      <c r="G48" s="16">
        <v>0</v>
      </c>
      <c r="H48" s="15">
        <v>40</v>
      </c>
      <c r="I48" s="15" t="s">
        <v>38</v>
      </c>
      <c r="J48" s="15"/>
      <c r="K48" s="15"/>
      <c r="L48" s="15">
        <f t="shared" si="8"/>
        <v>0</v>
      </c>
      <c r="M48" s="15"/>
      <c r="N48" s="15"/>
      <c r="O48" s="15">
        <v>0</v>
      </c>
      <c r="P48" s="15">
        <f t="shared" si="1"/>
        <v>0</v>
      </c>
      <c r="Q48" s="17"/>
      <c r="R48" s="17"/>
      <c r="S48" s="15"/>
      <c r="T48" s="15" t="e">
        <f t="shared" si="2"/>
        <v>#DIV/0!</v>
      </c>
      <c r="U48" s="15" t="e">
        <f t="shared" si="3"/>
        <v>#DIV/0!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 t="s">
        <v>51</v>
      </c>
      <c r="AG48" s="15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95</v>
      </c>
      <c r="B49" s="1" t="s">
        <v>43</v>
      </c>
      <c r="C49" s="1">
        <v>577</v>
      </c>
      <c r="D49" s="1">
        <v>361</v>
      </c>
      <c r="E49" s="1">
        <v>486</v>
      </c>
      <c r="F49" s="1">
        <v>444</v>
      </c>
      <c r="G49" s="8">
        <v>0.45</v>
      </c>
      <c r="H49" s="1">
        <v>50</v>
      </c>
      <c r="I49" s="1" t="s">
        <v>38</v>
      </c>
      <c r="J49" s="1"/>
      <c r="K49" s="1">
        <v>487</v>
      </c>
      <c r="L49" s="1">
        <f t="shared" si="8"/>
        <v>-1</v>
      </c>
      <c r="M49" s="1"/>
      <c r="N49" s="1"/>
      <c r="O49" s="1">
        <v>600</v>
      </c>
      <c r="P49" s="1">
        <f t="shared" si="1"/>
        <v>97.2</v>
      </c>
      <c r="Q49" s="5"/>
      <c r="R49" s="5"/>
      <c r="S49" s="1"/>
      <c r="T49" s="1">
        <f t="shared" si="2"/>
        <v>10.74074074074074</v>
      </c>
      <c r="U49" s="1">
        <f t="shared" si="3"/>
        <v>10.74074074074074</v>
      </c>
      <c r="V49" s="1">
        <v>94.8</v>
      </c>
      <c r="W49" s="1">
        <v>86.6</v>
      </c>
      <c r="X49" s="1">
        <v>86.6</v>
      </c>
      <c r="Y49" s="1">
        <v>96.2</v>
      </c>
      <c r="Z49" s="1">
        <v>98.2</v>
      </c>
      <c r="AA49" s="1">
        <v>88</v>
      </c>
      <c r="AB49" s="1">
        <v>79.8</v>
      </c>
      <c r="AC49" s="1">
        <v>90.4</v>
      </c>
      <c r="AD49" s="1">
        <v>106.2</v>
      </c>
      <c r="AE49" s="1">
        <v>117.2</v>
      </c>
      <c r="AF49" s="1" t="s">
        <v>96</v>
      </c>
      <c r="AG49" s="1">
        <f>G49*Q49</f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0" t="s">
        <v>97</v>
      </c>
      <c r="B50" s="1" t="s">
        <v>37</v>
      </c>
      <c r="C50" s="1"/>
      <c r="D50" s="1"/>
      <c r="E50" s="1"/>
      <c r="F50" s="1"/>
      <c r="G50" s="8">
        <v>1</v>
      </c>
      <c r="H50" s="1">
        <v>40</v>
      </c>
      <c r="I50" s="1" t="s">
        <v>38</v>
      </c>
      <c r="J50" s="1"/>
      <c r="K50" s="1"/>
      <c r="L50" s="1">
        <f t="shared" si="8"/>
        <v>0</v>
      </c>
      <c r="M50" s="1"/>
      <c r="N50" s="1"/>
      <c r="O50" s="10"/>
      <c r="P50" s="1">
        <f t="shared" si="1"/>
        <v>0</v>
      </c>
      <c r="Q50" s="18">
        <v>4</v>
      </c>
      <c r="R50" s="5"/>
      <c r="S50" s="1"/>
      <c r="T50" s="1" t="e">
        <f t="shared" si="2"/>
        <v>#DIV/0!</v>
      </c>
      <c r="U50" s="1" t="e">
        <f t="shared" si="3"/>
        <v>#DIV/0!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0" t="s">
        <v>82</v>
      </c>
      <c r="AG50" s="1">
        <f>G50*Q50</f>
        <v>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98</v>
      </c>
      <c r="B51" s="1" t="s">
        <v>43</v>
      </c>
      <c r="C51" s="1">
        <v>147</v>
      </c>
      <c r="D51" s="1">
        <v>187</v>
      </c>
      <c r="E51" s="1">
        <v>151</v>
      </c>
      <c r="F51" s="1">
        <v>167</v>
      </c>
      <c r="G51" s="8">
        <v>0.4</v>
      </c>
      <c r="H51" s="1">
        <v>40</v>
      </c>
      <c r="I51" s="1" t="s">
        <v>38</v>
      </c>
      <c r="J51" s="1"/>
      <c r="K51" s="1">
        <v>160</v>
      </c>
      <c r="L51" s="1">
        <f t="shared" si="8"/>
        <v>-9</v>
      </c>
      <c r="M51" s="1"/>
      <c r="N51" s="1"/>
      <c r="O51" s="1">
        <v>145.8000000000001</v>
      </c>
      <c r="P51" s="1">
        <f t="shared" si="1"/>
        <v>30.2</v>
      </c>
      <c r="Q51" s="5"/>
      <c r="R51" s="5"/>
      <c r="S51" s="1"/>
      <c r="T51" s="1">
        <f t="shared" si="2"/>
        <v>10.357615894039737</v>
      </c>
      <c r="U51" s="1">
        <f t="shared" si="3"/>
        <v>10.357615894039737</v>
      </c>
      <c r="V51" s="1">
        <v>36.200000000000003</v>
      </c>
      <c r="W51" s="1">
        <v>29</v>
      </c>
      <c r="X51" s="1">
        <v>26.6</v>
      </c>
      <c r="Y51" s="1">
        <v>26.6</v>
      </c>
      <c r="Z51" s="1">
        <v>22.8</v>
      </c>
      <c r="AA51" s="1">
        <v>26.6</v>
      </c>
      <c r="AB51" s="1">
        <v>32.200000000000003</v>
      </c>
      <c r="AC51" s="1">
        <v>30.8</v>
      </c>
      <c r="AD51" s="1">
        <v>24</v>
      </c>
      <c r="AE51" s="1">
        <v>29.2</v>
      </c>
      <c r="AF51" s="1"/>
      <c r="AG51" s="1">
        <f>G51*Q51</f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99</v>
      </c>
      <c r="B52" s="1" t="s">
        <v>43</v>
      </c>
      <c r="C52" s="1">
        <v>28</v>
      </c>
      <c r="D52" s="1">
        <v>178</v>
      </c>
      <c r="E52" s="1">
        <v>66</v>
      </c>
      <c r="F52" s="1">
        <v>120</v>
      </c>
      <c r="G52" s="8">
        <v>0.4</v>
      </c>
      <c r="H52" s="1">
        <v>40</v>
      </c>
      <c r="I52" s="1" t="s">
        <v>38</v>
      </c>
      <c r="J52" s="1"/>
      <c r="K52" s="1">
        <v>81</v>
      </c>
      <c r="L52" s="1">
        <f t="shared" si="8"/>
        <v>-15</v>
      </c>
      <c r="M52" s="1"/>
      <c r="N52" s="1"/>
      <c r="O52" s="1">
        <v>46.800000000000011</v>
      </c>
      <c r="P52" s="1">
        <f t="shared" si="1"/>
        <v>13.2</v>
      </c>
      <c r="Q52" s="5"/>
      <c r="R52" s="5"/>
      <c r="S52" s="1"/>
      <c r="T52" s="1">
        <f t="shared" si="2"/>
        <v>12.636363636363638</v>
      </c>
      <c r="U52" s="1">
        <f t="shared" si="3"/>
        <v>12.636363636363638</v>
      </c>
      <c r="V52" s="1">
        <v>19.600000000000001</v>
      </c>
      <c r="W52" s="1">
        <v>18.2</v>
      </c>
      <c r="X52" s="1">
        <v>15.2</v>
      </c>
      <c r="Y52" s="1">
        <v>13</v>
      </c>
      <c r="Z52" s="1">
        <v>16.8</v>
      </c>
      <c r="AA52" s="1">
        <v>15.6</v>
      </c>
      <c r="AB52" s="1">
        <v>15</v>
      </c>
      <c r="AC52" s="1">
        <v>15.4</v>
      </c>
      <c r="AD52" s="1">
        <v>13.4</v>
      </c>
      <c r="AE52" s="1">
        <v>13.8</v>
      </c>
      <c r="AF52" s="1"/>
      <c r="AG52" s="1">
        <f>G52*Q52</f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100</v>
      </c>
      <c r="B53" s="1" t="s">
        <v>37</v>
      </c>
      <c r="C53" s="1">
        <v>505.89699999999999</v>
      </c>
      <c r="D53" s="1">
        <v>394.43599999999998</v>
      </c>
      <c r="E53" s="1">
        <v>385.678</v>
      </c>
      <c r="F53" s="1">
        <v>457.01600000000002</v>
      </c>
      <c r="G53" s="8">
        <v>1</v>
      </c>
      <c r="H53" s="1">
        <v>50</v>
      </c>
      <c r="I53" s="1" t="s">
        <v>38</v>
      </c>
      <c r="J53" s="1"/>
      <c r="K53" s="1">
        <v>398.68</v>
      </c>
      <c r="L53" s="1">
        <f t="shared" si="8"/>
        <v>-13.00200000000001</v>
      </c>
      <c r="M53" s="1"/>
      <c r="N53" s="1"/>
      <c r="O53" s="1">
        <v>238.2260000000002</v>
      </c>
      <c r="P53" s="1">
        <f t="shared" si="1"/>
        <v>77.135599999999997</v>
      </c>
      <c r="Q53" s="5">
        <f t="shared" ref="Q49:Q71" si="9">10*P53-O53-F53</f>
        <v>76.113999999999749</v>
      </c>
      <c r="R53" s="5"/>
      <c r="S53" s="1"/>
      <c r="T53" s="1">
        <f t="shared" si="2"/>
        <v>10</v>
      </c>
      <c r="U53" s="1">
        <f t="shared" si="3"/>
        <v>9.0132442088996552</v>
      </c>
      <c r="V53" s="1">
        <v>82.7196</v>
      </c>
      <c r="W53" s="1">
        <v>82.946600000000004</v>
      </c>
      <c r="X53" s="1">
        <v>83.963400000000007</v>
      </c>
      <c r="Y53" s="1">
        <v>90.143200000000007</v>
      </c>
      <c r="Z53" s="1">
        <v>95.44</v>
      </c>
      <c r="AA53" s="1">
        <v>86.113</v>
      </c>
      <c r="AB53" s="1">
        <v>97.867999999999995</v>
      </c>
      <c r="AC53" s="1">
        <v>99.118600000000001</v>
      </c>
      <c r="AD53" s="1">
        <v>101.28700000000001</v>
      </c>
      <c r="AE53" s="1">
        <v>98.679200000000009</v>
      </c>
      <c r="AF53" s="1"/>
      <c r="AG53" s="1">
        <f>G53*Q53</f>
        <v>76.113999999999749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25" t="s">
        <v>101</v>
      </c>
      <c r="B54" s="25" t="s">
        <v>37</v>
      </c>
      <c r="C54" s="25">
        <v>2117.9</v>
      </c>
      <c r="D54" s="25">
        <v>1751.6990000000001</v>
      </c>
      <c r="E54" s="25">
        <v>1334.2460000000001</v>
      </c>
      <c r="F54" s="25">
        <v>2381.2089999999998</v>
      </c>
      <c r="G54" s="26">
        <v>1</v>
      </c>
      <c r="H54" s="25">
        <v>50</v>
      </c>
      <c r="I54" s="25" t="s">
        <v>38</v>
      </c>
      <c r="J54" s="25"/>
      <c r="K54" s="25">
        <v>1376.8979999999999</v>
      </c>
      <c r="L54" s="25">
        <f t="shared" si="8"/>
        <v>-42.651999999999816</v>
      </c>
      <c r="M54" s="25"/>
      <c r="N54" s="25"/>
      <c r="O54" s="25">
        <v>0</v>
      </c>
      <c r="P54" s="25">
        <f t="shared" si="1"/>
        <v>266.8492</v>
      </c>
      <c r="Q54" s="27"/>
      <c r="R54" s="27"/>
      <c r="S54" s="25"/>
      <c r="T54" s="25">
        <f t="shared" si="2"/>
        <v>8.9234256651322159</v>
      </c>
      <c r="U54" s="25">
        <f t="shared" si="3"/>
        <v>8.9234256651322159</v>
      </c>
      <c r="V54" s="25">
        <v>292.40820000000002</v>
      </c>
      <c r="W54" s="25">
        <v>288.60539999999997</v>
      </c>
      <c r="X54" s="25">
        <v>348.05799999999999</v>
      </c>
      <c r="Y54" s="25">
        <v>353.4794</v>
      </c>
      <c r="Z54" s="25">
        <v>334.05560000000003</v>
      </c>
      <c r="AA54" s="25">
        <v>335.95760000000001</v>
      </c>
      <c r="AB54" s="25">
        <v>296.6234</v>
      </c>
      <c r="AC54" s="25">
        <v>268.0976</v>
      </c>
      <c r="AD54" s="25">
        <v>188.703</v>
      </c>
      <c r="AE54" s="25">
        <v>184.53280000000001</v>
      </c>
      <c r="AF54" s="25" t="s">
        <v>54</v>
      </c>
      <c r="AG54" s="25">
        <f>G54*Q54</f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102</v>
      </c>
      <c r="B55" s="1" t="s">
        <v>37</v>
      </c>
      <c r="C55" s="1">
        <v>89.177999999999997</v>
      </c>
      <c r="D55" s="1">
        <v>323.59100000000001</v>
      </c>
      <c r="E55" s="1">
        <v>114.24299999999999</v>
      </c>
      <c r="F55" s="1">
        <v>220.92599999999999</v>
      </c>
      <c r="G55" s="8">
        <v>1</v>
      </c>
      <c r="H55" s="1">
        <v>50</v>
      </c>
      <c r="I55" s="1" t="s">
        <v>38</v>
      </c>
      <c r="J55" s="1"/>
      <c r="K55" s="1">
        <v>134.74199999999999</v>
      </c>
      <c r="L55" s="1">
        <f t="shared" si="8"/>
        <v>-20.498999999999995</v>
      </c>
      <c r="M55" s="1"/>
      <c r="N55" s="1"/>
      <c r="O55" s="1">
        <v>18.601599999999959</v>
      </c>
      <c r="P55" s="1">
        <f t="shared" si="1"/>
        <v>22.848599999999998</v>
      </c>
      <c r="Q55" s="5"/>
      <c r="R55" s="5"/>
      <c r="S55" s="1"/>
      <c r="T55" s="1">
        <f t="shared" si="2"/>
        <v>10.483250614917324</v>
      </c>
      <c r="U55" s="1">
        <f t="shared" si="3"/>
        <v>10.483250614917324</v>
      </c>
      <c r="V55" s="1">
        <v>28.946000000000002</v>
      </c>
      <c r="W55" s="1">
        <v>32.594799999999999</v>
      </c>
      <c r="X55" s="1">
        <v>27.471800000000002</v>
      </c>
      <c r="Y55" s="1">
        <v>23.757400000000001</v>
      </c>
      <c r="Z55" s="1">
        <v>28.410599999999999</v>
      </c>
      <c r="AA55" s="1">
        <v>30.0412</v>
      </c>
      <c r="AB55" s="1">
        <v>27.603999999999999</v>
      </c>
      <c r="AC55" s="1">
        <v>30.796600000000002</v>
      </c>
      <c r="AD55" s="1">
        <v>38.196399999999997</v>
      </c>
      <c r="AE55" s="1">
        <v>33.366</v>
      </c>
      <c r="AF55" s="1"/>
      <c r="AG55" s="1">
        <f>G55*Q55</f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103</v>
      </c>
      <c r="B56" s="1" t="s">
        <v>43</v>
      </c>
      <c r="C56" s="1">
        <v>268</v>
      </c>
      <c r="D56" s="1">
        <v>844</v>
      </c>
      <c r="E56" s="1">
        <v>408</v>
      </c>
      <c r="F56" s="1">
        <v>675</v>
      </c>
      <c r="G56" s="8">
        <v>0.4</v>
      </c>
      <c r="H56" s="1">
        <v>50</v>
      </c>
      <c r="I56" s="10" t="s">
        <v>104</v>
      </c>
      <c r="J56" s="1"/>
      <c r="K56" s="1">
        <v>413</v>
      </c>
      <c r="L56" s="1">
        <f t="shared" si="8"/>
        <v>-5</v>
      </c>
      <c r="M56" s="1"/>
      <c r="N56" s="1"/>
      <c r="O56" s="1">
        <v>0</v>
      </c>
      <c r="P56" s="1">
        <f t="shared" si="1"/>
        <v>81.599999999999994</v>
      </c>
      <c r="Q56" s="5">
        <v>100</v>
      </c>
      <c r="R56" s="5"/>
      <c r="S56" s="1"/>
      <c r="T56" s="1">
        <f t="shared" si="2"/>
        <v>9.4975490196078436</v>
      </c>
      <c r="U56" s="1">
        <f t="shared" si="3"/>
        <v>8.272058823529413</v>
      </c>
      <c r="V56" s="1">
        <v>107.6</v>
      </c>
      <c r="W56" s="1">
        <v>106.8</v>
      </c>
      <c r="X56" s="1">
        <v>122.798</v>
      </c>
      <c r="Y56" s="1">
        <v>126.19799999999999</v>
      </c>
      <c r="Z56" s="1">
        <v>116.8</v>
      </c>
      <c r="AA56" s="1">
        <v>113.6</v>
      </c>
      <c r="AB56" s="1">
        <v>93.2</v>
      </c>
      <c r="AC56" s="1">
        <v>95.8</v>
      </c>
      <c r="AD56" s="1">
        <v>68.8</v>
      </c>
      <c r="AE56" s="1">
        <v>64.8</v>
      </c>
      <c r="AF56" s="1" t="s">
        <v>105</v>
      </c>
      <c r="AG56" s="1">
        <f>G56*Q56</f>
        <v>40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106</v>
      </c>
      <c r="B57" s="1" t="s">
        <v>43</v>
      </c>
      <c r="C57" s="1">
        <v>1322</v>
      </c>
      <c r="D57" s="1">
        <v>1363</v>
      </c>
      <c r="E57" s="1">
        <v>1121</v>
      </c>
      <c r="F57" s="1">
        <v>1433</v>
      </c>
      <c r="G57" s="8">
        <v>0.4</v>
      </c>
      <c r="H57" s="1">
        <v>40</v>
      </c>
      <c r="I57" s="1" t="s">
        <v>38</v>
      </c>
      <c r="J57" s="1"/>
      <c r="K57" s="1">
        <v>1165</v>
      </c>
      <c r="L57" s="1">
        <f t="shared" si="8"/>
        <v>-44</v>
      </c>
      <c r="M57" s="1"/>
      <c r="N57" s="1"/>
      <c r="O57" s="1">
        <v>788.6</v>
      </c>
      <c r="P57" s="1">
        <f t="shared" si="1"/>
        <v>224.2</v>
      </c>
      <c r="Q57" s="5">
        <f t="shared" si="9"/>
        <v>20.400000000000091</v>
      </c>
      <c r="R57" s="5"/>
      <c r="S57" s="1"/>
      <c r="T57" s="1">
        <f t="shared" si="2"/>
        <v>10</v>
      </c>
      <c r="U57" s="1">
        <f t="shared" si="3"/>
        <v>9.9090098126672608</v>
      </c>
      <c r="V57" s="1">
        <v>250.6</v>
      </c>
      <c r="W57" s="1">
        <v>252.8</v>
      </c>
      <c r="X57" s="1">
        <v>251.4</v>
      </c>
      <c r="Y57" s="1">
        <v>248.8</v>
      </c>
      <c r="Z57" s="1">
        <v>227.2</v>
      </c>
      <c r="AA57" s="1">
        <v>218.8</v>
      </c>
      <c r="AB57" s="1">
        <v>206.2</v>
      </c>
      <c r="AC57" s="1">
        <v>210</v>
      </c>
      <c r="AD57" s="1">
        <v>195.2</v>
      </c>
      <c r="AE57" s="1">
        <v>175.8</v>
      </c>
      <c r="AF57" s="1"/>
      <c r="AG57" s="1">
        <f>G57*Q57</f>
        <v>8.1600000000000374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107</v>
      </c>
      <c r="B58" s="1" t="s">
        <v>43</v>
      </c>
      <c r="C58" s="1">
        <v>886</v>
      </c>
      <c r="D58" s="1">
        <v>1018</v>
      </c>
      <c r="E58" s="1">
        <v>862</v>
      </c>
      <c r="F58" s="1">
        <v>922</v>
      </c>
      <c r="G58" s="8">
        <v>0.4</v>
      </c>
      <c r="H58" s="1">
        <v>40</v>
      </c>
      <c r="I58" s="1" t="s">
        <v>38</v>
      </c>
      <c r="J58" s="1"/>
      <c r="K58" s="1">
        <v>898</v>
      </c>
      <c r="L58" s="1">
        <f t="shared" si="8"/>
        <v>-36</v>
      </c>
      <c r="M58" s="1"/>
      <c r="N58" s="1"/>
      <c r="O58" s="1">
        <v>619.19999999999993</v>
      </c>
      <c r="P58" s="1">
        <f t="shared" si="1"/>
        <v>172.4</v>
      </c>
      <c r="Q58" s="5">
        <f t="shared" si="9"/>
        <v>182.80000000000018</v>
      </c>
      <c r="R58" s="5"/>
      <c r="S58" s="1"/>
      <c r="T58" s="1">
        <f t="shared" si="2"/>
        <v>10</v>
      </c>
      <c r="U58" s="1">
        <f t="shared" si="3"/>
        <v>8.9396751740139191</v>
      </c>
      <c r="V58" s="1">
        <v>180.6</v>
      </c>
      <c r="W58" s="1">
        <v>179.4</v>
      </c>
      <c r="X58" s="1">
        <v>178</v>
      </c>
      <c r="Y58" s="1">
        <v>171.6</v>
      </c>
      <c r="Z58" s="1">
        <v>177.8</v>
      </c>
      <c r="AA58" s="1">
        <v>168</v>
      </c>
      <c r="AB58" s="1">
        <v>139.80000000000001</v>
      </c>
      <c r="AC58" s="1">
        <v>150.6</v>
      </c>
      <c r="AD58" s="1">
        <v>168.2</v>
      </c>
      <c r="AE58" s="1">
        <v>154.80000000000001</v>
      </c>
      <c r="AF58" s="1"/>
      <c r="AG58" s="1">
        <f>G58*Q58</f>
        <v>73.120000000000076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108</v>
      </c>
      <c r="B59" s="1" t="s">
        <v>37</v>
      </c>
      <c r="C59" s="1">
        <v>327.15600000000001</v>
      </c>
      <c r="D59" s="1">
        <v>915.40200000000004</v>
      </c>
      <c r="E59" s="1">
        <v>459.13400000000001</v>
      </c>
      <c r="F59" s="1">
        <v>575.64499999999998</v>
      </c>
      <c r="G59" s="8">
        <v>1</v>
      </c>
      <c r="H59" s="1">
        <v>40</v>
      </c>
      <c r="I59" s="1" t="s">
        <v>38</v>
      </c>
      <c r="J59" s="1"/>
      <c r="K59" s="1">
        <v>482.95600000000002</v>
      </c>
      <c r="L59" s="1">
        <f t="shared" si="8"/>
        <v>-23.822000000000003</v>
      </c>
      <c r="M59" s="1"/>
      <c r="N59" s="1"/>
      <c r="O59" s="1">
        <v>366.31980000000033</v>
      </c>
      <c r="P59" s="1">
        <f t="shared" si="1"/>
        <v>91.826800000000006</v>
      </c>
      <c r="Q59" s="5"/>
      <c r="R59" s="5"/>
      <c r="S59" s="1"/>
      <c r="T59" s="1">
        <f t="shared" si="2"/>
        <v>10.258059738551275</v>
      </c>
      <c r="U59" s="1">
        <f t="shared" si="3"/>
        <v>10.258059738551275</v>
      </c>
      <c r="V59" s="1">
        <v>103.32680000000001</v>
      </c>
      <c r="W59" s="1">
        <v>103.5608</v>
      </c>
      <c r="X59" s="1">
        <v>96.389200000000002</v>
      </c>
      <c r="Y59" s="1">
        <v>84.226199999999992</v>
      </c>
      <c r="Z59" s="1">
        <v>97.24</v>
      </c>
      <c r="AA59" s="1">
        <v>94.221199999999996</v>
      </c>
      <c r="AB59" s="1">
        <v>73.242400000000004</v>
      </c>
      <c r="AC59" s="1">
        <v>84.593600000000009</v>
      </c>
      <c r="AD59" s="1">
        <v>88.09</v>
      </c>
      <c r="AE59" s="1">
        <v>75.572400000000002</v>
      </c>
      <c r="AF59" s="1"/>
      <c r="AG59" s="1">
        <f>G59*Q59</f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109</v>
      </c>
      <c r="B60" s="1" t="s">
        <v>37</v>
      </c>
      <c r="C60" s="1">
        <v>293.12700000000001</v>
      </c>
      <c r="D60" s="1">
        <v>666.05</v>
      </c>
      <c r="E60" s="1">
        <v>369.52100000000002</v>
      </c>
      <c r="F60" s="1">
        <v>478.00200000000001</v>
      </c>
      <c r="G60" s="8">
        <v>1</v>
      </c>
      <c r="H60" s="1">
        <v>40</v>
      </c>
      <c r="I60" s="1" t="s">
        <v>38</v>
      </c>
      <c r="J60" s="1"/>
      <c r="K60" s="1">
        <v>412.20600000000002</v>
      </c>
      <c r="L60" s="1">
        <f t="shared" si="8"/>
        <v>-42.685000000000002</v>
      </c>
      <c r="M60" s="1"/>
      <c r="N60" s="1"/>
      <c r="O60" s="1">
        <v>375.19440000000009</v>
      </c>
      <c r="P60" s="1">
        <f t="shared" si="1"/>
        <v>73.904200000000003</v>
      </c>
      <c r="Q60" s="5"/>
      <c r="R60" s="5"/>
      <c r="S60" s="1"/>
      <c r="T60" s="1">
        <f t="shared" si="2"/>
        <v>11.544626692393667</v>
      </c>
      <c r="U60" s="1">
        <f t="shared" si="3"/>
        <v>11.544626692393667</v>
      </c>
      <c r="V60" s="1">
        <v>89.609400000000008</v>
      </c>
      <c r="W60" s="1">
        <v>84.45259999999999</v>
      </c>
      <c r="X60" s="1">
        <v>82.134600000000006</v>
      </c>
      <c r="Y60" s="1">
        <v>70.836800000000011</v>
      </c>
      <c r="Z60" s="1">
        <v>73.808599999999998</v>
      </c>
      <c r="AA60" s="1">
        <v>72.724199999999996</v>
      </c>
      <c r="AB60" s="1">
        <v>51.487400000000001</v>
      </c>
      <c r="AC60" s="1">
        <v>64.748800000000003</v>
      </c>
      <c r="AD60" s="1">
        <v>68.582599999999999</v>
      </c>
      <c r="AE60" s="1">
        <v>56.070799999999998</v>
      </c>
      <c r="AF60" s="1"/>
      <c r="AG60" s="1">
        <f>G60*Q60</f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110</v>
      </c>
      <c r="B61" s="1" t="s">
        <v>37</v>
      </c>
      <c r="C61" s="1">
        <v>549.20299999999997</v>
      </c>
      <c r="D61" s="1">
        <v>731.99699999999996</v>
      </c>
      <c r="E61" s="1">
        <v>444.42599999999999</v>
      </c>
      <c r="F61" s="1">
        <v>437.66500000000002</v>
      </c>
      <c r="G61" s="8">
        <v>1</v>
      </c>
      <c r="H61" s="1">
        <v>40</v>
      </c>
      <c r="I61" s="1" t="s">
        <v>38</v>
      </c>
      <c r="J61" s="1"/>
      <c r="K61" s="1">
        <v>505.93900000000002</v>
      </c>
      <c r="L61" s="1">
        <f t="shared" si="8"/>
        <v>-61.513000000000034</v>
      </c>
      <c r="M61" s="1"/>
      <c r="N61" s="1"/>
      <c r="O61" s="1">
        <v>531.33619999999985</v>
      </c>
      <c r="P61" s="1">
        <f t="shared" si="1"/>
        <v>88.885199999999998</v>
      </c>
      <c r="Q61" s="5"/>
      <c r="R61" s="5"/>
      <c r="S61" s="1"/>
      <c r="T61" s="1">
        <f t="shared" si="2"/>
        <v>10.90171592121073</v>
      </c>
      <c r="U61" s="1">
        <f t="shared" si="3"/>
        <v>10.90171592121073</v>
      </c>
      <c r="V61" s="1">
        <v>104.08459999999999</v>
      </c>
      <c r="W61" s="1">
        <v>89.277799999999999</v>
      </c>
      <c r="X61" s="1">
        <v>98.259</v>
      </c>
      <c r="Y61" s="1">
        <v>98.759799999999998</v>
      </c>
      <c r="Z61" s="1">
        <v>90.716200000000001</v>
      </c>
      <c r="AA61" s="1">
        <v>85.340400000000002</v>
      </c>
      <c r="AB61" s="1">
        <v>66.386400000000009</v>
      </c>
      <c r="AC61" s="1">
        <v>72.659199999999998</v>
      </c>
      <c r="AD61" s="1">
        <v>75.770399999999995</v>
      </c>
      <c r="AE61" s="1">
        <v>62.934800000000003</v>
      </c>
      <c r="AF61" s="1"/>
      <c r="AG61" s="1">
        <f>G61*Q61</f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111</v>
      </c>
      <c r="B62" s="1" t="s">
        <v>37</v>
      </c>
      <c r="C62" s="1">
        <v>153.90799999999999</v>
      </c>
      <c r="D62" s="1">
        <v>162.31899999999999</v>
      </c>
      <c r="E62" s="1">
        <v>80.605000000000004</v>
      </c>
      <c r="F62" s="1">
        <v>203.74600000000001</v>
      </c>
      <c r="G62" s="8">
        <v>1</v>
      </c>
      <c r="H62" s="1">
        <v>30</v>
      </c>
      <c r="I62" s="1" t="s">
        <v>38</v>
      </c>
      <c r="J62" s="1"/>
      <c r="K62" s="1">
        <v>97.85</v>
      </c>
      <c r="L62" s="1">
        <f t="shared" si="8"/>
        <v>-17.24499999999999</v>
      </c>
      <c r="M62" s="1"/>
      <c r="N62" s="1"/>
      <c r="O62" s="1">
        <v>6.5333999999999719</v>
      </c>
      <c r="P62" s="1">
        <f t="shared" si="1"/>
        <v>16.121000000000002</v>
      </c>
      <c r="Q62" s="5"/>
      <c r="R62" s="5"/>
      <c r="S62" s="1"/>
      <c r="T62" s="1">
        <f t="shared" si="2"/>
        <v>13.043818621673591</v>
      </c>
      <c r="U62" s="1">
        <f t="shared" si="3"/>
        <v>13.043818621673591</v>
      </c>
      <c r="V62" s="1">
        <v>25.696200000000001</v>
      </c>
      <c r="W62" s="1">
        <v>28.555399999999999</v>
      </c>
      <c r="X62" s="1">
        <v>26.5182</v>
      </c>
      <c r="Y62" s="1">
        <v>26.720800000000001</v>
      </c>
      <c r="Z62" s="1">
        <v>23.9148</v>
      </c>
      <c r="AA62" s="1">
        <v>24.863399999999999</v>
      </c>
      <c r="AB62" s="1">
        <v>24.477799999999998</v>
      </c>
      <c r="AC62" s="1">
        <v>21.1356</v>
      </c>
      <c r="AD62" s="1">
        <v>22.493200000000002</v>
      </c>
      <c r="AE62" s="1">
        <v>24.891400000000001</v>
      </c>
      <c r="AF62" s="1" t="s">
        <v>75</v>
      </c>
      <c r="AG62" s="1">
        <f>G62*Q62</f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112</v>
      </c>
      <c r="B63" s="1" t="s">
        <v>43</v>
      </c>
      <c r="C63" s="1">
        <v>115</v>
      </c>
      <c r="D63" s="1">
        <v>216</v>
      </c>
      <c r="E63" s="1">
        <v>159</v>
      </c>
      <c r="F63" s="1">
        <v>171</v>
      </c>
      <c r="G63" s="8">
        <v>0.6</v>
      </c>
      <c r="H63" s="1">
        <v>60</v>
      </c>
      <c r="I63" s="10" t="s">
        <v>104</v>
      </c>
      <c r="J63" s="1"/>
      <c r="K63" s="1">
        <v>159</v>
      </c>
      <c r="L63" s="1">
        <f t="shared" si="8"/>
        <v>0</v>
      </c>
      <c r="M63" s="1"/>
      <c r="N63" s="1"/>
      <c r="O63" s="1">
        <v>40</v>
      </c>
      <c r="P63" s="1">
        <f t="shared" si="1"/>
        <v>31.8</v>
      </c>
      <c r="Q63" s="5"/>
      <c r="R63" s="5"/>
      <c r="S63" s="1"/>
      <c r="T63" s="1">
        <f t="shared" si="2"/>
        <v>6.6352201257861632</v>
      </c>
      <c r="U63" s="1">
        <f t="shared" si="3"/>
        <v>6.6352201257861632</v>
      </c>
      <c r="V63" s="1">
        <v>27.6</v>
      </c>
      <c r="W63" s="1">
        <v>30.2</v>
      </c>
      <c r="X63" s="1">
        <v>38.4</v>
      </c>
      <c r="Y63" s="1">
        <v>31</v>
      </c>
      <c r="Z63" s="1">
        <v>33</v>
      </c>
      <c r="AA63" s="1">
        <v>35</v>
      </c>
      <c r="AB63" s="1">
        <v>28.6</v>
      </c>
      <c r="AC63" s="1">
        <v>14.2</v>
      </c>
      <c r="AD63" s="1">
        <v>13.8</v>
      </c>
      <c r="AE63" s="1">
        <v>17.600000000000001</v>
      </c>
      <c r="AF63" s="1" t="s">
        <v>105</v>
      </c>
      <c r="AG63" s="1">
        <f>G63*Q63</f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113</v>
      </c>
      <c r="B64" s="1" t="s">
        <v>43</v>
      </c>
      <c r="C64" s="1">
        <v>127</v>
      </c>
      <c r="D64" s="1">
        <v>156</v>
      </c>
      <c r="E64" s="1">
        <v>124</v>
      </c>
      <c r="F64" s="1">
        <v>158</v>
      </c>
      <c r="G64" s="8">
        <v>0.35</v>
      </c>
      <c r="H64" s="1">
        <v>50</v>
      </c>
      <c r="I64" s="1" t="s">
        <v>38</v>
      </c>
      <c r="J64" s="1"/>
      <c r="K64" s="1">
        <v>124</v>
      </c>
      <c r="L64" s="1">
        <f t="shared" si="8"/>
        <v>0</v>
      </c>
      <c r="M64" s="1"/>
      <c r="N64" s="1"/>
      <c r="O64" s="1">
        <v>133.19999999999999</v>
      </c>
      <c r="P64" s="1">
        <f t="shared" si="1"/>
        <v>24.8</v>
      </c>
      <c r="Q64" s="5"/>
      <c r="R64" s="5"/>
      <c r="S64" s="1"/>
      <c r="T64" s="1">
        <f t="shared" si="2"/>
        <v>11.741935483870966</v>
      </c>
      <c r="U64" s="1">
        <f t="shared" si="3"/>
        <v>11.741935483870966</v>
      </c>
      <c r="V64" s="1">
        <v>29.2</v>
      </c>
      <c r="W64" s="1">
        <v>26</v>
      </c>
      <c r="X64" s="1">
        <v>24</v>
      </c>
      <c r="Y64" s="1">
        <v>23.2</v>
      </c>
      <c r="Z64" s="1">
        <v>25.2</v>
      </c>
      <c r="AA64" s="1">
        <v>33.6</v>
      </c>
      <c r="AB64" s="1">
        <v>28</v>
      </c>
      <c r="AC64" s="1">
        <v>20</v>
      </c>
      <c r="AD64" s="1">
        <v>17.600000000000001</v>
      </c>
      <c r="AE64" s="1">
        <v>20</v>
      </c>
      <c r="AF64" s="1"/>
      <c r="AG64" s="1">
        <f>G64*Q64</f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114</v>
      </c>
      <c r="B65" s="1" t="s">
        <v>43</v>
      </c>
      <c r="C65" s="1">
        <v>423</v>
      </c>
      <c r="D65" s="1">
        <v>383</v>
      </c>
      <c r="E65" s="1">
        <v>377</v>
      </c>
      <c r="F65" s="1">
        <v>405</v>
      </c>
      <c r="G65" s="8">
        <v>0.37</v>
      </c>
      <c r="H65" s="1">
        <v>50</v>
      </c>
      <c r="I65" s="1" t="s">
        <v>38</v>
      </c>
      <c r="J65" s="1"/>
      <c r="K65" s="1">
        <v>378</v>
      </c>
      <c r="L65" s="1">
        <f t="shared" si="8"/>
        <v>-1</v>
      </c>
      <c r="M65" s="1"/>
      <c r="N65" s="1"/>
      <c r="O65" s="1">
        <v>400</v>
      </c>
      <c r="P65" s="1">
        <f t="shared" si="1"/>
        <v>75.400000000000006</v>
      </c>
      <c r="Q65" s="5"/>
      <c r="R65" s="5"/>
      <c r="S65" s="1"/>
      <c r="T65" s="1">
        <f t="shared" si="2"/>
        <v>10.676392572944296</v>
      </c>
      <c r="U65" s="1">
        <f t="shared" si="3"/>
        <v>10.676392572944296</v>
      </c>
      <c r="V65" s="1">
        <v>72.2</v>
      </c>
      <c r="W65" s="1">
        <v>73.400000000000006</v>
      </c>
      <c r="X65" s="1">
        <v>74.599999999999994</v>
      </c>
      <c r="Y65" s="1">
        <v>74.599999999999994</v>
      </c>
      <c r="Z65" s="1">
        <v>78.2</v>
      </c>
      <c r="AA65" s="1">
        <v>80.599999999999994</v>
      </c>
      <c r="AB65" s="1">
        <v>88.4</v>
      </c>
      <c r="AC65" s="1">
        <v>93</v>
      </c>
      <c r="AD65" s="1">
        <v>88</v>
      </c>
      <c r="AE65" s="1">
        <v>98.4</v>
      </c>
      <c r="AF65" s="1" t="s">
        <v>96</v>
      </c>
      <c r="AG65" s="1">
        <f>G65*Q65</f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115</v>
      </c>
      <c r="B66" s="1" t="s">
        <v>43</v>
      </c>
      <c r="C66" s="1">
        <v>38</v>
      </c>
      <c r="D66" s="1">
        <v>60</v>
      </c>
      <c r="E66" s="1">
        <v>37</v>
      </c>
      <c r="F66" s="1">
        <v>35</v>
      </c>
      <c r="G66" s="8">
        <v>0.4</v>
      </c>
      <c r="H66" s="1">
        <v>30</v>
      </c>
      <c r="I66" s="1" t="s">
        <v>38</v>
      </c>
      <c r="J66" s="1"/>
      <c r="K66" s="1">
        <v>47</v>
      </c>
      <c r="L66" s="1">
        <f t="shared" si="8"/>
        <v>-10</v>
      </c>
      <c r="M66" s="1"/>
      <c r="N66" s="1"/>
      <c r="O66" s="1">
        <v>27.599999999999991</v>
      </c>
      <c r="P66" s="1">
        <f t="shared" si="1"/>
        <v>7.4</v>
      </c>
      <c r="Q66" s="5">
        <f t="shared" si="9"/>
        <v>11.400000000000006</v>
      </c>
      <c r="R66" s="5"/>
      <c r="S66" s="1"/>
      <c r="T66" s="1">
        <f t="shared" si="2"/>
        <v>10</v>
      </c>
      <c r="U66" s="1">
        <f t="shared" si="3"/>
        <v>8.4594594594594579</v>
      </c>
      <c r="V66" s="1">
        <v>8</v>
      </c>
      <c r="W66" s="1">
        <v>8</v>
      </c>
      <c r="X66" s="1">
        <v>6.6</v>
      </c>
      <c r="Y66" s="1">
        <v>5.8</v>
      </c>
      <c r="Z66" s="1">
        <v>5</v>
      </c>
      <c r="AA66" s="1">
        <v>6.4</v>
      </c>
      <c r="AB66" s="1">
        <v>10.4</v>
      </c>
      <c r="AC66" s="1">
        <v>11</v>
      </c>
      <c r="AD66" s="1">
        <v>5</v>
      </c>
      <c r="AE66" s="1">
        <v>5.4</v>
      </c>
      <c r="AF66" s="1"/>
      <c r="AG66" s="1">
        <f>G66*Q66</f>
        <v>4.5600000000000023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116</v>
      </c>
      <c r="B67" s="1" t="s">
        <v>43</v>
      </c>
      <c r="C67" s="1">
        <v>24</v>
      </c>
      <c r="D67" s="1">
        <v>277</v>
      </c>
      <c r="E67" s="1">
        <v>124</v>
      </c>
      <c r="F67" s="1">
        <v>105</v>
      </c>
      <c r="G67" s="8">
        <v>0.6</v>
      </c>
      <c r="H67" s="1">
        <v>55</v>
      </c>
      <c r="I67" s="10" t="s">
        <v>104</v>
      </c>
      <c r="J67" s="1"/>
      <c r="K67" s="1">
        <v>133</v>
      </c>
      <c r="L67" s="1">
        <f t="shared" si="8"/>
        <v>-9</v>
      </c>
      <c r="M67" s="1"/>
      <c r="N67" s="1"/>
      <c r="O67" s="1">
        <v>0</v>
      </c>
      <c r="P67" s="1">
        <f t="shared" si="1"/>
        <v>24.8</v>
      </c>
      <c r="Q67" s="5"/>
      <c r="R67" s="5"/>
      <c r="S67" s="1"/>
      <c r="T67" s="1">
        <f t="shared" si="2"/>
        <v>4.2338709677419351</v>
      </c>
      <c r="U67" s="1">
        <f t="shared" si="3"/>
        <v>4.2338709677419351</v>
      </c>
      <c r="V67" s="1">
        <v>21.6</v>
      </c>
      <c r="W67" s="1">
        <v>25.6</v>
      </c>
      <c r="X67" s="1">
        <v>30.8</v>
      </c>
      <c r="Y67" s="1">
        <v>28.8</v>
      </c>
      <c r="Z67" s="1">
        <v>30</v>
      </c>
      <c r="AA67" s="1">
        <v>31.6</v>
      </c>
      <c r="AB67" s="1">
        <v>23.4</v>
      </c>
      <c r="AC67" s="1">
        <v>9.1999999999999993</v>
      </c>
      <c r="AD67" s="1">
        <v>11</v>
      </c>
      <c r="AE67" s="1">
        <v>9.4</v>
      </c>
      <c r="AF67" s="1" t="s">
        <v>75</v>
      </c>
      <c r="AG67" s="1">
        <f>G67*Q67</f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117</v>
      </c>
      <c r="B68" s="1" t="s">
        <v>43</v>
      </c>
      <c r="C68" s="1">
        <v>77</v>
      </c>
      <c r="D68" s="1">
        <v>96</v>
      </c>
      <c r="E68" s="1">
        <v>45</v>
      </c>
      <c r="F68" s="1">
        <v>125</v>
      </c>
      <c r="G68" s="8">
        <v>0.45</v>
      </c>
      <c r="H68" s="1">
        <v>40</v>
      </c>
      <c r="I68" s="1" t="s">
        <v>38</v>
      </c>
      <c r="J68" s="1"/>
      <c r="K68" s="1">
        <v>45</v>
      </c>
      <c r="L68" s="1">
        <f t="shared" si="8"/>
        <v>0</v>
      </c>
      <c r="M68" s="1"/>
      <c r="N68" s="1"/>
      <c r="O68" s="1">
        <v>0</v>
      </c>
      <c r="P68" s="1">
        <f t="shared" si="1"/>
        <v>9</v>
      </c>
      <c r="Q68" s="5"/>
      <c r="R68" s="5"/>
      <c r="S68" s="1"/>
      <c r="T68" s="1">
        <f t="shared" si="2"/>
        <v>13.888888888888889</v>
      </c>
      <c r="U68" s="1">
        <f t="shared" si="3"/>
        <v>13.888888888888889</v>
      </c>
      <c r="V68" s="1">
        <v>11.8</v>
      </c>
      <c r="W68" s="1">
        <v>15.6</v>
      </c>
      <c r="X68" s="1">
        <v>11.2</v>
      </c>
      <c r="Y68" s="1">
        <v>7.8</v>
      </c>
      <c r="Z68" s="1">
        <v>7.4</v>
      </c>
      <c r="AA68" s="1">
        <v>9</v>
      </c>
      <c r="AB68" s="1">
        <v>12.8</v>
      </c>
      <c r="AC68" s="1">
        <v>7.6</v>
      </c>
      <c r="AD68" s="1">
        <v>7.6</v>
      </c>
      <c r="AE68" s="1">
        <v>9.8000000000000007</v>
      </c>
      <c r="AF68" s="1" t="s">
        <v>118</v>
      </c>
      <c r="AG68" s="1">
        <f>G68*Q68</f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119</v>
      </c>
      <c r="B69" s="1" t="s">
        <v>43</v>
      </c>
      <c r="C69" s="1">
        <v>99</v>
      </c>
      <c r="D69" s="1">
        <v>592</v>
      </c>
      <c r="E69" s="1">
        <v>259</v>
      </c>
      <c r="F69" s="1">
        <v>416</v>
      </c>
      <c r="G69" s="8">
        <v>0.4</v>
      </c>
      <c r="H69" s="1">
        <v>50</v>
      </c>
      <c r="I69" s="10" t="s">
        <v>104</v>
      </c>
      <c r="J69" s="1"/>
      <c r="K69" s="1">
        <v>264</v>
      </c>
      <c r="L69" s="1">
        <f t="shared" ref="L69:L95" si="10">E69-K69</f>
        <v>-5</v>
      </c>
      <c r="M69" s="1"/>
      <c r="N69" s="1"/>
      <c r="O69" s="1">
        <v>0</v>
      </c>
      <c r="P69" s="1">
        <f t="shared" si="1"/>
        <v>51.8</v>
      </c>
      <c r="Q69" s="5">
        <v>40</v>
      </c>
      <c r="R69" s="5"/>
      <c r="S69" s="1"/>
      <c r="T69" s="1">
        <f t="shared" si="2"/>
        <v>8.8030888030888033</v>
      </c>
      <c r="U69" s="1">
        <f t="shared" si="3"/>
        <v>8.0308880308880308</v>
      </c>
      <c r="V69" s="1">
        <v>66.599999999999994</v>
      </c>
      <c r="W69" s="1">
        <v>64.599999999999994</v>
      </c>
      <c r="X69" s="1">
        <v>69.599999999999994</v>
      </c>
      <c r="Y69" s="1">
        <v>65</v>
      </c>
      <c r="Z69" s="1">
        <v>59.8</v>
      </c>
      <c r="AA69" s="1">
        <v>72</v>
      </c>
      <c r="AB69" s="1">
        <v>52.8</v>
      </c>
      <c r="AC69" s="1">
        <v>44.8</v>
      </c>
      <c r="AD69" s="1">
        <v>35.4</v>
      </c>
      <c r="AE69" s="1">
        <v>30.2</v>
      </c>
      <c r="AF69" s="1" t="s">
        <v>75</v>
      </c>
      <c r="AG69" s="1">
        <f>G69*Q69</f>
        <v>16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120</v>
      </c>
      <c r="B70" s="1" t="s">
        <v>43</v>
      </c>
      <c r="C70" s="1">
        <v>28</v>
      </c>
      <c r="D70" s="1">
        <v>21</v>
      </c>
      <c r="E70" s="1">
        <v>27</v>
      </c>
      <c r="F70" s="1">
        <v>19</v>
      </c>
      <c r="G70" s="8">
        <v>0.4</v>
      </c>
      <c r="H70" s="1">
        <v>55</v>
      </c>
      <c r="I70" s="1" t="s">
        <v>38</v>
      </c>
      <c r="J70" s="1"/>
      <c r="K70" s="1">
        <v>33</v>
      </c>
      <c r="L70" s="1">
        <f t="shared" si="10"/>
        <v>-6</v>
      </c>
      <c r="M70" s="1"/>
      <c r="N70" s="1"/>
      <c r="O70" s="1">
        <v>0</v>
      </c>
      <c r="P70" s="1">
        <f t="shared" ref="P70:P95" si="11">E70/5</f>
        <v>5.4</v>
      </c>
      <c r="Q70" s="5">
        <f t="shared" si="9"/>
        <v>35</v>
      </c>
      <c r="R70" s="5"/>
      <c r="S70" s="1"/>
      <c r="T70" s="1">
        <f t="shared" ref="T70:T95" si="12">(F70+O70+Q70)/P70</f>
        <v>10</v>
      </c>
      <c r="U70" s="1">
        <f t="shared" ref="U70:U95" si="13">(F70+O70)/P70</f>
        <v>3.5185185185185182</v>
      </c>
      <c r="V70" s="1">
        <v>1.8</v>
      </c>
      <c r="W70" s="1">
        <v>1.2</v>
      </c>
      <c r="X70" s="1">
        <v>4</v>
      </c>
      <c r="Y70" s="1">
        <v>3.8</v>
      </c>
      <c r="Z70" s="1">
        <v>3</v>
      </c>
      <c r="AA70" s="1">
        <v>3.2</v>
      </c>
      <c r="AB70" s="1">
        <v>1.6</v>
      </c>
      <c r="AC70" s="1">
        <v>2.2000000000000002</v>
      </c>
      <c r="AD70" s="1">
        <v>2.8</v>
      </c>
      <c r="AE70" s="1">
        <v>1.8</v>
      </c>
      <c r="AF70" s="1" t="s">
        <v>121</v>
      </c>
      <c r="AG70" s="1">
        <f>G70*Q70</f>
        <v>14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122</v>
      </c>
      <c r="B71" s="1" t="s">
        <v>37</v>
      </c>
      <c r="C71" s="1">
        <v>378.79300000000001</v>
      </c>
      <c r="D71" s="1">
        <v>1041.0239999999999</v>
      </c>
      <c r="E71" s="1">
        <v>301.411</v>
      </c>
      <c r="F71" s="1">
        <v>344.16199999999998</v>
      </c>
      <c r="G71" s="8">
        <v>1</v>
      </c>
      <c r="H71" s="1">
        <v>55</v>
      </c>
      <c r="I71" s="10" t="s">
        <v>104</v>
      </c>
      <c r="J71" s="1"/>
      <c r="K71" s="1">
        <v>325.71499999999997</v>
      </c>
      <c r="L71" s="1">
        <f t="shared" si="10"/>
        <v>-24.303999999999974</v>
      </c>
      <c r="M71" s="1"/>
      <c r="N71" s="1"/>
      <c r="O71" s="1">
        <v>100</v>
      </c>
      <c r="P71" s="1">
        <f t="shared" si="11"/>
        <v>60.282200000000003</v>
      </c>
      <c r="Q71" s="5">
        <v>50</v>
      </c>
      <c r="R71" s="5"/>
      <c r="S71" s="1"/>
      <c r="T71" s="1">
        <f t="shared" si="12"/>
        <v>8.1974778624535922</v>
      </c>
      <c r="U71" s="1">
        <f t="shared" si="13"/>
        <v>7.3680456254084943</v>
      </c>
      <c r="V71" s="1">
        <v>38.133800000000001</v>
      </c>
      <c r="W71" s="1">
        <v>29.094799999999999</v>
      </c>
      <c r="X71" s="1">
        <v>38.340800000000002</v>
      </c>
      <c r="Y71" s="1">
        <v>44.564</v>
      </c>
      <c r="Z71" s="1">
        <v>47.805599999999998</v>
      </c>
      <c r="AA71" s="1">
        <v>44.881599999999999</v>
      </c>
      <c r="AB71" s="1">
        <v>42.330199999999998</v>
      </c>
      <c r="AC71" s="1">
        <v>53.934199999999997</v>
      </c>
      <c r="AD71" s="1">
        <v>58.639599999999987</v>
      </c>
      <c r="AE71" s="1">
        <v>64.6858</v>
      </c>
      <c r="AF71" s="1" t="s">
        <v>123</v>
      </c>
      <c r="AG71" s="1">
        <f>G71*Q71</f>
        <v>50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5" t="s">
        <v>124</v>
      </c>
      <c r="B72" s="15" t="s">
        <v>43</v>
      </c>
      <c r="C72" s="15"/>
      <c r="D72" s="15"/>
      <c r="E72" s="15"/>
      <c r="F72" s="15"/>
      <c r="G72" s="16">
        <v>0</v>
      </c>
      <c r="H72" s="15">
        <v>40</v>
      </c>
      <c r="I72" s="15" t="s">
        <v>38</v>
      </c>
      <c r="J72" s="15"/>
      <c r="K72" s="15"/>
      <c r="L72" s="15">
        <f t="shared" si="10"/>
        <v>0</v>
      </c>
      <c r="M72" s="15"/>
      <c r="N72" s="15"/>
      <c r="O72" s="15">
        <v>0</v>
      </c>
      <c r="P72" s="15">
        <f t="shared" si="11"/>
        <v>0</v>
      </c>
      <c r="Q72" s="17"/>
      <c r="R72" s="17"/>
      <c r="S72" s="15"/>
      <c r="T72" s="15" t="e">
        <f t="shared" si="12"/>
        <v>#DIV/0!</v>
      </c>
      <c r="U72" s="15" t="e">
        <f t="shared" si="13"/>
        <v>#DIV/0!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 t="s">
        <v>51</v>
      </c>
      <c r="AG72" s="15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5" t="s">
        <v>125</v>
      </c>
      <c r="B73" s="15" t="s">
        <v>43</v>
      </c>
      <c r="C73" s="15"/>
      <c r="D73" s="15"/>
      <c r="E73" s="15"/>
      <c r="F73" s="15"/>
      <c r="G73" s="16">
        <v>0</v>
      </c>
      <c r="H73" s="15">
        <v>35</v>
      </c>
      <c r="I73" s="15" t="s">
        <v>38</v>
      </c>
      <c r="J73" s="15"/>
      <c r="K73" s="15"/>
      <c r="L73" s="15">
        <f t="shared" si="10"/>
        <v>0</v>
      </c>
      <c r="M73" s="15"/>
      <c r="N73" s="15"/>
      <c r="O73" s="15">
        <v>0</v>
      </c>
      <c r="P73" s="15">
        <f t="shared" si="11"/>
        <v>0</v>
      </c>
      <c r="Q73" s="17"/>
      <c r="R73" s="17"/>
      <c r="S73" s="15"/>
      <c r="T73" s="15" t="e">
        <f t="shared" si="12"/>
        <v>#DIV/0!</v>
      </c>
      <c r="U73" s="15" t="e">
        <f t="shared" si="13"/>
        <v>#DIV/0!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 t="s">
        <v>51</v>
      </c>
      <c r="AG73" s="15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21" t="s">
        <v>126</v>
      </c>
      <c r="B74" s="21" t="s">
        <v>37</v>
      </c>
      <c r="C74" s="21">
        <v>1085.1030000000001</v>
      </c>
      <c r="D74" s="21">
        <v>1095.232</v>
      </c>
      <c r="E74" s="21">
        <v>783.05200000000002</v>
      </c>
      <c r="F74" s="21">
        <v>1313.588</v>
      </c>
      <c r="G74" s="22">
        <v>1</v>
      </c>
      <c r="H74" s="21">
        <v>60</v>
      </c>
      <c r="I74" s="21" t="s">
        <v>38</v>
      </c>
      <c r="J74" s="21"/>
      <c r="K74" s="21">
        <v>779.94200000000001</v>
      </c>
      <c r="L74" s="21">
        <f t="shared" si="10"/>
        <v>3.1100000000000136</v>
      </c>
      <c r="M74" s="21"/>
      <c r="N74" s="21"/>
      <c r="O74" s="21">
        <v>700</v>
      </c>
      <c r="P74" s="21">
        <f t="shared" si="11"/>
        <v>156.6104</v>
      </c>
      <c r="Q74" s="23"/>
      <c r="R74" s="23"/>
      <c r="S74" s="21"/>
      <c r="T74" s="21">
        <f t="shared" si="12"/>
        <v>12.857307049851096</v>
      </c>
      <c r="U74" s="21">
        <f t="shared" si="13"/>
        <v>12.857307049851096</v>
      </c>
      <c r="V74" s="21">
        <v>186.4162</v>
      </c>
      <c r="W74" s="21">
        <v>186.21100000000001</v>
      </c>
      <c r="X74" s="21">
        <v>191.25640000000001</v>
      </c>
      <c r="Y74" s="21">
        <v>196.71180000000001</v>
      </c>
      <c r="Z74" s="21">
        <v>202.44739999999999</v>
      </c>
      <c r="AA74" s="21">
        <v>191.30719999999999</v>
      </c>
      <c r="AB74" s="21">
        <v>154.98859999999999</v>
      </c>
      <c r="AC74" s="21">
        <v>143.98159999999999</v>
      </c>
      <c r="AD74" s="21">
        <v>110.36</v>
      </c>
      <c r="AE74" s="21">
        <v>104.879</v>
      </c>
      <c r="AF74" s="21" t="s">
        <v>60</v>
      </c>
      <c r="AG74" s="21">
        <f>G74*Q74</f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25" t="s">
        <v>127</v>
      </c>
      <c r="B75" s="25" t="s">
        <v>37</v>
      </c>
      <c r="C75" s="25">
        <v>2125.1529999999998</v>
      </c>
      <c r="D75" s="25">
        <v>1858.079</v>
      </c>
      <c r="E75" s="25">
        <v>1539.951</v>
      </c>
      <c r="F75" s="25">
        <v>2217.5729999999999</v>
      </c>
      <c r="G75" s="26">
        <v>1</v>
      </c>
      <c r="H75" s="25">
        <v>60</v>
      </c>
      <c r="I75" s="25" t="s">
        <v>38</v>
      </c>
      <c r="J75" s="25"/>
      <c r="K75" s="25">
        <v>1640.2460000000001</v>
      </c>
      <c r="L75" s="25">
        <f t="shared" si="10"/>
        <v>-100.29500000000007</v>
      </c>
      <c r="M75" s="25"/>
      <c r="N75" s="25"/>
      <c r="O75" s="25">
        <v>0</v>
      </c>
      <c r="P75" s="25">
        <f t="shared" si="11"/>
        <v>307.99020000000002</v>
      </c>
      <c r="Q75" s="27">
        <f>8*P75-O75-F75</f>
        <v>246.34860000000026</v>
      </c>
      <c r="R75" s="27"/>
      <c r="S75" s="25"/>
      <c r="T75" s="25">
        <f t="shared" si="12"/>
        <v>8</v>
      </c>
      <c r="U75" s="25">
        <f t="shared" si="13"/>
        <v>7.200141433071571</v>
      </c>
      <c r="V75" s="25">
        <v>360.37479999999999</v>
      </c>
      <c r="W75" s="25">
        <v>354.14420000000001</v>
      </c>
      <c r="X75" s="25">
        <v>375.2328</v>
      </c>
      <c r="Y75" s="25">
        <v>383.75400000000002</v>
      </c>
      <c r="Z75" s="25">
        <v>346.92180000000002</v>
      </c>
      <c r="AA75" s="25">
        <v>339.83519999999999</v>
      </c>
      <c r="AB75" s="25">
        <v>329.10120000000001</v>
      </c>
      <c r="AC75" s="25">
        <v>321.3252</v>
      </c>
      <c r="AD75" s="25">
        <v>263.27</v>
      </c>
      <c r="AE75" s="25">
        <v>234.5498</v>
      </c>
      <c r="AF75" s="25" t="s">
        <v>54</v>
      </c>
      <c r="AG75" s="25">
        <f>G75*Q75</f>
        <v>246.34860000000026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1" t="s">
        <v>128</v>
      </c>
      <c r="B76" s="11" t="s">
        <v>37</v>
      </c>
      <c r="C76" s="11"/>
      <c r="D76" s="11"/>
      <c r="E76" s="19">
        <v>60.826999999999998</v>
      </c>
      <c r="F76" s="19">
        <v>-60.826999999999998</v>
      </c>
      <c r="G76" s="12">
        <v>0</v>
      </c>
      <c r="H76" s="11" t="e">
        <v>#N/A</v>
      </c>
      <c r="I76" s="11" t="s">
        <v>90</v>
      </c>
      <c r="J76" s="13" t="s">
        <v>129</v>
      </c>
      <c r="K76" s="11">
        <v>55</v>
      </c>
      <c r="L76" s="11">
        <f t="shared" si="10"/>
        <v>5.8269999999999982</v>
      </c>
      <c r="M76" s="11"/>
      <c r="N76" s="11"/>
      <c r="O76" s="11"/>
      <c r="P76" s="11">
        <f t="shared" si="11"/>
        <v>12.1654</v>
      </c>
      <c r="Q76" s="14"/>
      <c r="R76" s="14"/>
      <c r="S76" s="11"/>
      <c r="T76" s="11">
        <f t="shared" si="12"/>
        <v>-5</v>
      </c>
      <c r="U76" s="11">
        <f t="shared" si="13"/>
        <v>-5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3" t="s">
        <v>151</v>
      </c>
      <c r="AG76" s="1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28" t="s">
        <v>129</v>
      </c>
      <c r="B77" s="25" t="s">
        <v>37</v>
      </c>
      <c r="C77" s="25">
        <v>3434.7220000000002</v>
      </c>
      <c r="D77" s="25">
        <v>2818.9549999999999</v>
      </c>
      <c r="E77" s="19">
        <f>1676.37+E76</f>
        <v>1737.1969999999999</v>
      </c>
      <c r="F77" s="19">
        <f>4077.479+F76</f>
        <v>4016.652</v>
      </c>
      <c r="G77" s="26">
        <v>1</v>
      </c>
      <c r="H77" s="25">
        <v>60</v>
      </c>
      <c r="I77" s="25" t="s">
        <v>38</v>
      </c>
      <c r="J77" s="25"/>
      <c r="K77" s="25">
        <v>2076.194</v>
      </c>
      <c r="L77" s="25">
        <f t="shared" si="10"/>
        <v>-338.99700000000007</v>
      </c>
      <c r="M77" s="25"/>
      <c r="N77" s="25"/>
      <c r="O77" s="25">
        <v>0</v>
      </c>
      <c r="P77" s="25">
        <f t="shared" si="11"/>
        <v>347.43939999999998</v>
      </c>
      <c r="Q77" s="27"/>
      <c r="R77" s="27"/>
      <c r="S77" s="25"/>
      <c r="T77" s="25">
        <f t="shared" si="12"/>
        <v>11.560726849056268</v>
      </c>
      <c r="U77" s="25">
        <f t="shared" si="13"/>
        <v>11.560726849056268</v>
      </c>
      <c r="V77" s="25">
        <v>557.93280000000004</v>
      </c>
      <c r="W77" s="25">
        <v>507.11059999999998</v>
      </c>
      <c r="X77" s="25">
        <v>557.91300000000001</v>
      </c>
      <c r="Y77" s="25">
        <v>589.06540000000007</v>
      </c>
      <c r="Z77" s="25">
        <v>553.51379999999995</v>
      </c>
      <c r="AA77" s="25">
        <v>528.65519999999992</v>
      </c>
      <c r="AB77" s="25">
        <v>418.56020000000001</v>
      </c>
      <c r="AC77" s="25">
        <v>393.92140000000001</v>
      </c>
      <c r="AD77" s="25">
        <v>281.34739999999999</v>
      </c>
      <c r="AE77" s="25">
        <v>262.83620000000002</v>
      </c>
      <c r="AF77" s="28" t="s">
        <v>152</v>
      </c>
      <c r="AG77" s="25">
        <f>G77*Q77</f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24" t="s">
        <v>130</v>
      </c>
      <c r="B78" s="21" t="s">
        <v>37</v>
      </c>
      <c r="C78" s="21">
        <v>1720.96</v>
      </c>
      <c r="D78" s="21">
        <v>734.83900000000006</v>
      </c>
      <c r="E78" s="19">
        <f>1914.643+E22</f>
        <v>1917.193</v>
      </c>
      <c r="F78" s="19">
        <f>88.298+F22</f>
        <v>1996.328</v>
      </c>
      <c r="G78" s="22">
        <v>1</v>
      </c>
      <c r="H78" s="21">
        <v>60</v>
      </c>
      <c r="I78" s="21" t="s">
        <v>38</v>
      </c>
      <c r="J78" s="21"/>
      <c r="K78" s="21">
        <v>2094.5700000000002</v>
      </c>
      <c r="L78" s="21">
        <f t="shared" si="10"/>
        <v>-177.37700000000018</v>
      </c>
      <c r="M78" s="21"/>
      <c r="N78" s="21"/>
      <c r="O78" s="21">
        <v>1000</v>
      </c>
      <c r="P78" s="21">
        <f t="shared" si="11"/>
        <v>383.43860000000001</v>
      </c>
      <c r="Q78" s="23">
        <f>12*P78-O78-F78</f>
        <v>1604.9352000000003</v>
      </c>
      <c r="R78" s="23"/>
      <c r="S78" s="21"/>
      <c r="T78" s="21">
        <f t="shared" si="12"/>
        <v>12</v>
      </c>
      <c r="U78" s="21">
        <f t="shared" si="13"/>
        <v>7.8143619343488107</v>
      </c>
      <c r="V78" s="21">
        <v>271.30239999999998</v>
      </c>
      <c r="W78" s="21">
        <v>251.2894</v>
      </c>
      <c r="X78" s="21">
        <v>266.3974</v>
      </c>
      <c r="Y78" s="21">
        <v>292.23320000000001</v>
      </c>
      <c r="Z78" s="21">
        <v>283.35520000000002</v>
      </c>
      <c r="AA78" s="21">
        <v>262.40019999999998</v>
      </c>
      <c r="AB78" s="21">
        <v>394.51060000000001</v>
      </c>
      <c r="AC78" s="21">
        <v>452.81420000000003</v>
      </c>
      <c r="AD78" s="21">
        <v>570.38779999999997</v>
      </c>
      <c r="AE78" s="21">
        <v>540.75400000000002</v>
      </c>
      <c r="AF78" s="24" t="s">
        <v>150</v>
      </c>
      <c r="AG78" s="21">
        <f>G78*Q78</f>
        <v>1604.9352000000003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5" t="s">
        <v>131</v>
      </c>
      <c r="B79" s="15" t="s">
        <v>37</v>
      </c>
      <c r="C79" s="15"/>
      <c r="D79" s="15"/>
      <c r="E79" s="15"/>
      <c r="F79" s="15"/>
      <c r="G79" s="16">
        <v>0</v>
      </c>
      <c r="H79" s="15">
        <v>55</v>
      </c>
      <c r="I79" s="15" t="s">
        <v>38</v>
      </c>
      <c r="J79" s="15"/>
      <c r="K79" s="15">
        <v>33</v>
      </c>
      <c r="L79" s="15">
        <f t="shared" si="10"/>
        <v>-33</v>
      </c>
      <c r="M79" s="15"/>
      <c r="N79" s="15"/>
      <c r="O79" s="15">
        <v>0</v>
      </c>
      <c r="P79" s="15">
        <f t="shared" si="11"/>
        <v>0</v>
      </c>
      <c r="Q79" s="17"/>
      <c r="R79" s="17"/>
      <c r="S79" s="15"/>
      <c r="T79" s="15" t="e">
        <f t="shared" si="12"/>
        <v>#DIV/0!</v>
      </c>
      <c r="U79" s="15" t="e">
        <f t="shared" si="13"/>
        <v>#DIV/0!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 t="s">
        <v>51</v>
      </c>
      <c r="AG79" s="15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5" t="s">
        <v>132</v>
      </c>
      <c r="B80" s="15" t="s">
        <v>37</v>
      </c>
      <c r="C80" s="15"/>
      <c r="D80" s="15"/>
      <c r="E80" s="15"/>
      <c r="F80" s="15"/>
      <c r="G80" s="16">
        <v>0</v>
      </c>
      <c r="H80" s="15">
        <v>55</v>
      </c>
      <c r="I80" s="15" t="s">
        <v>38</v>
      </c>
      <c r="J80" s="15"/>
      <c r="K80" s="15"/>
      <c r="L80" s="15">
        <f t="shared" si="10"/>
        <v>0</v>
      </c>
      <c r="M80" s="15"/>
      <c r="N80" s="15"/>
      <c r="O80" s="15">
        <v>0</v>
      </c>
      <c r="P80" s="15">
        <f t="shared" si="11"/>
        <v>0</v>
      </c>
      <c r="Q80" s="17"/>
      <c r="R80" s="17"/>
      <c r="S80" s="15"/>
      <c r="T80" s="15" t="e">
        <f t="shared" si="12"/>
        <v>#DIV/0!</v>
      </c>
      <c r="U80" s="15" t="e">
        <f t="shared" si="13"/>
        <v>#DIV/0!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 t="s">
        <v>51</v>
      </c>
      <c r="AG80" s="15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5" t="s">
        <v>133</v>
      </c>
      <c r="B81" s="15" t="s">
        <v>37</v>
      </c>
      <c r="C81" s="15"/>
      <c r="D81" s="15"/>
      <c r="E81" s="15"/>
      <c r="F81" s="15"/>
      <c r="G81" s="16">
        <v>0</v>
      </c>
      <c r="H81" s="15">
        <v>55</v>
      </c>
      <c r="I81" s="15" t="s">
        <v>38</v>
      </c>
      <c r="J81" s="15"/>
      <c r="K81" s="15">
        <v>22</v>
      </c>
      <c r="L81" s="15">
        <f t="shared" si="10"/>
        <v>-22</v>
      </c>
      <c r="M81" s="15"/>
      <c r="N81" s="15"/>
      <c r="O81" s="15">
        <v>0</v>
      </c>
      <c r="P81" s="15">
        <f t="shared" si="11"/>
        <v>0</v>
      </c>
      <c r="Q81" s="17"/>
      <c r="R81" s="17"/>
      <c r="S81" s="15"/>
      <c r="T81" s="15" t="e">
        <f t="shared" si="12"/>
        <v>#DIV/0!</v>
      </c>
      <c r="U81" s="15" t="e">
        <f t="shared" si="13"/>
        <v>#DIV/0!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 t="s">
        <v>51</v>
      </c>
      <c r="AG81" s="15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134</v>
      </c>
      <c r="B82" s="1" t="s">
        <v>37</v>
      </c>
      <c r="C82" s="1">
        <v>59.792999999999999</v>
      </c>
      <c r="D82" s="1">
        <v>61.784999999999997</v>
      </c>
      <c r="E82" s="1">
        <v>25.748999999999999</v>
      </c>
      <c r="F82" s="1">
        <v>92.614000000000004</v>
      </c>
      <c r="G82" s="8">
        <v>1</v>
      </c>
      <c r="H82" s="1">
        <v>60</v>
      </c>
      <c r="I82" s="1" t="s">
        <v>38</v>
      </c>
      <c r="J82" s="1"/>
      <c r="K82" s="1">
        <v>27.15</v>
      </c>
      <c r="L82" s="1">
        <f t="shared" si="10"/>
        <v>-1.4009999999999998</v>
      </c>
      <c r="M82" s="1"/>
      <c r="N82" s="1"/>
      <c r="O82" s="1">
        <v>0</v>
      </c>
      <c r="P82" s="1">
        <f t="shared" si="11"/>
        <v>5.1497999999999999</v>
      </c>
      <c r="Q82" s="5"/>
      <c r="R82" s="5"/>
      <c r="S82" s="1"/>
      <c r="T82" s="1">
        <f t="shared" si="12"/>
        <v>17.983999378616648</v>
      </c>
      <c r="U82" s="1">
        <f t="shared" si="13"/>
        <v>17.983999378616648</v>
      </c>
      <c r="V82" s="1">
        <v>11.708600000000001</v>
      </c>
      <c r="W82" s="1">
        <v>14.925800000000001</v>
      </c>
      <c r="X82" s="1">
        <v>13.073399999999999</v>
      </c>
      <c r="Y82" s="1">
        <v>11.6174</v>
      </c>
      <c r="Z82" s="1">
        <v>17.168199999999999</v>
      </c>
      <c r="AA82" s="1">
        <v>16.528199999999998</v>
      </c>
      <c r="AB82" s="1">
        <v>9.157</v>
      </c>
      <c r="AC82" s="1">
        <v>12.7302</v>
      </c>
      <c r="AD82" s="1">
        <v>16.103400000000001</v>
      </c>
      <c r="AE82" s="1">
        <v>10.2828</v>
      </c>
      <c r="AF82" s="29" t="s">
        <v>155</v>
      </c>
      <c r="AG82" s="1">
        <f>G82*Q82</f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5" t="s">
        <v>135</v>
      </c>
      <c r="B83" s="15" t="s">
        <v>43</v>
      </c>
      <c r="C83" s="15"/>
      <c r="D83" s="15"/>
      <c r="E83" s="15"/>
      <c r="F83" s="15"/>
      <c r="G83" s="16">
        <v>0</v>
      </c>
      <c r="H83" s="15">
        <v>40</v>
      </c>
      <c r="I83" s="15" t="s">
        <v>38</v>
      </c>
      <c r="J83" s="15"/>
      <c r="K83" s="15"/>
      <c r="L83" s="15">
        <f t="shared" si="10"/>
        <v>0</v>
      </c>
      <c r="M83" s="15"/>
      <c r="N83" s="15"/>
      <c r="O83" s="15">
        <v>0</v>
      </c>
      <c r="P83" s="15">
        <f t="shared" si="11"/>
        <v>0</v>
      </c>
      <c r="Q83" s="17"/>
      <c r="R83" s="17"/>
      <c r="S83" s="15"/>
      <c r="T83" s="15" t="e">
        <f t="shared" si="12"/>
        <v>#DIV/0!</v>
      </c>
      <c r="U83" s="15" t="e">
        <f t="shared" si="13"/>
        <v>#DIV/0!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 t="s">
        <v>51</v>
      </c>
      <c r="AG83" s="15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5" t="s">
        <v>136</v>
      </c>
      <c r="B84" s="15" t="s">
        <v>43</v>
      </c>
      <c r="C84" s="15"/>
      <c r="D84" s="15"/>
      <c r="E84" s="15"/>
      <c r="F84" s="15"/>
      <c r="G84" s="16">
        <v>0</v>
      </c>
      <c r="H84" s="15">
        <v>40</v>
      </c>
      <c r="I84" s="15" t="s">
        <v>38</v>
      </c>
      <c r="J84" s="15"/>
      <c r="K84" s="15"/>
      <c r="L84" s="15">
        <f t="shared" si="10"/>
        <v>0</v>
      </c>
      <c r="M84" s="15"/>
      <c r="N84" s="15"/>
      <c r="O84" s="15">
        <v>0</v>
      </c>
      <c r="P84" s="15">
        <f t="shared" si="11"/>
        <v>0</v>
      </c>
      <c r="Q84" s="17"/>
      <c r="R84" s="17"/>
      <c r="S84" s="15"/>
      <c r="T84" s="15" t="e">
        <f t="shared" si="12"/>
        <v>#DIV/0!</v>
      </c>
      <c r="U84" s="15" t="e">
        <f t="shared" si="13"/>
        <v>#DIV/0!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 t="s">
        <v>51</v>
      </c>
      <c r="AG84" s="15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137</v>
      </c>
      <c r="B85" s="1" t="s">
        <v>43</v>
      </c>
      <c r="C85" s="1">
        <v>413</v>
      </c>
      <c r="D85" s="1">
        <v>290</v>
      </c>
      <c r="E85" s="1">
        <v>388</v>
      </c>
      <c r="F85" s="1">
        <v>264</v>
      </c>
      <c r="G85" s="8">
        <v>0.3</v>
      </c>
      <c r="H85" s="1">
        <v>40</v>
      </c>
      <c r="I85" s="1" t="s">
        <v>38</v>
      </c>
      <c r="J85" s="1"/>
      <c r="K85" s="1">
        <v>403</v>
      </c>
      <c r="L85" s="1">
        <f t="shared" si="10"/>
        <v>-15</v>
      </c>
      <c r="M85" s="1"/>
      <c r="N85" s="1"/>
      <c r="O85" s="1">
        <v>334.80000000000013</v>
      </c>
      <c r="P85" s="1">
        <f t="shared" si="11"/>
        <v>77.599999999999994</v>
      </c>
      <c r="Q85" s="5">
        <f>10*P85-O85-F85</f>
        <v>177.19999999999987</v>
      </c>
      <c r="R85" s="5"/>
      <c r="S85" s="1"/>
      <c r="T85" s="1">
        <f t="shared" si="12"/>
        <v>10</v>
      </c>
      <c r="U85" s="1">
        <f t="shared" si="13"/>
        <v>7.7164948453608275</v>
      </c>
      <c r="V85" s="1">
        <v>75.400000000000006</v>
      </c>
      <c r="W85" s="1">
        <v>66</v>
      </c>
      <c r="X85" s="1">
        <v>67</v>
      </c>
      <c r="Y85" s="1">
        <v>74.599999999999994</v>
      </c>
      <c r="Z85" s="1">
        <v>77.2</v>
      </c>
      <c r="AA85" s="1">
        <v>73.400000000000006</v>
      </c>
      <c r="AB85" s="1">
        <v>57.6</v>
      </c>
      <c r="AC85" s="1">
        <v>56.6</v>
      </c>
      <c r="AD85" s="1">
        <v>54.4</v>
      </c>
      <c r="AE85" s="1">
        <v>56</v>
      </c>
      <c r="AF85" s="1"/>
      <c r="AG85" s="1">
        <f>G85*Q85</f>
        <v>53.159999999999961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5" t="s">
        <v>138</v>
      </c>
      <c r="B86" s="15" t="s">
        <v>43</v>
      </c>
      <c r="C86" s="15"/>
      <c r="D86" s="15"/>
      <c r="E86" s="15"/>
      <c r="F86" s="15"/>
      <c r="G86" s="16">
        <v>0</v>
      </c>
      <c r="H86" s="15">
        <v>120</v>
      </c>
      <c r="I86" s="15" t="s">
        <v>38</v>
      </c>
      <c r="J86" s="15"/>
      <c r="K86" s="15"/>
      <c r="L86" s="15">
        <f t="shared" si="10"/>
        <v>0</v>
      </c>
      <c r="M86" s="15"/>
      <c r="N86" s="15"/>
      <c r="O86" s="15">
        <v>0</v>
      </c>
      <c r="P86" s="15">
        <f t="shared" si="11"/>
        <v>0</v>
      </c>
      <c r="Q86" s="17"/>
      <c r="R86" s="17"/>
      <c r="S86" s="15"/>
      <c r="T86" s="15" t="e">
        <f t="shared" si="12"/>
        <v>#DIV/0!</v>
      </c>
      <c r="U86" s="15" t="e">
        <f t="shared" si="13"/>
        <v>#DIV/0!</v>
      </c>
      <c r="V86" s="15">
        <v>0</v>
      </c>
      <c r="W86" s="15">
        <v>0</v>
      </c>
      <c r="X86" s="15">
        <v>7</v>
      </c>
      <c r="Y86" s="15">
        <v>8</v>
      </c>
      <c r="Z86" s="15">
        <v>2.2000000000000002</v>
      </c>
      <c r="AA86" s="15">
        <v>4</v>
      </c>
      <c r="AB86" s="15">
        <v>4.5999999999999996</v>
      </c>
      <c r="AC86" s="15">
        <v>4.8</v>
      </c>
      <c r="AD86" s="15">
        <v>2.8</v>
      </c>
      <c r="AE86" s="15">
        <v>4</v>
      </c>
      <c r="AF86" s="15" t="s">
        <v>51</v>
      </c>
      <c r="AG86" s="15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21" t="s">
        <v>139</v>
      </c>
      <c r="B87" s="21" t="s">
        <v>37</v>
      </c>
      <c r="C87" s="21">
        <v>2272.1120000000001</v>
      </c>
      <c r="D87" s="21">
        <v>3433.8420000000001</v>
      </c>
      <c r="E87" s="21">
        <v>2301.0369999999998</v>
      </c>
      <c r="F87" s="21">
        <v>3110.4650000000001</v>
      </c>
      <c r="G87" s="22">
        <v>1</v>
      </c>
      <c r="H87" s="21">
        <v>40</v>
      </c>
      <c r="I87" s="21" t="s">
        <v>38</v>
      </c>
      <c r="J87" s="21"/>
      <c r="K87" s="21">
        <v>2196.31</v>
      </c>
      <c r="L87" s="21">
        <f t="shared" si="10"/>
        <v>104.72699999999986</v>
      </c>
      <c r="M87" s="21"/>
      <c r="N87" s="21"/>
      <c r="O87" s="21">
        <v>1873.037600000001</v>
      </c>
      <c r="P87" s="21">
        <f t="shared" si="11"/>
        <v>460.20739999999995</v>
      </c>
      <c r="Q87" s="23">
        <f>12*P87-O87-F87</f>
        <v>538.98619999999801</v>
      </c>
      <c r="R87" s="23"/>
      <c r="S87" s="21"/>
      <c r="T87" s="21">
        <f t="shared" si="12"/>
        <v>12</v>
      </c>
      <c r="U87" s="21">
        <f t="shared" si="13"/>
        <v>10.828818919469791</v>
      </c>
      <c r="V87" s="21">
        <v>504.17599999999999</v>
      </c>
      <c r="W87" s="21">
        <v>499.03219999999999</v>
      </c>
      <c r="X87" s="21">
        <v>455.71580000000012</v>
      </c>
      <c r="Y87" s="21">
        <v>471.0188</v>
      </c>
      <c r="Z87" s="21">
        <v>517.29380000000003</v>
      </c>
      <c r="AA87" s="21">
        <v>510.08699999999999</v>
      </c>
      <c r="AB87" s="21">
        <v>479.54579999999999</v>
      </c>
      <c r="AC87" s="21">
        <v>475.3972</v>
      </c>
      <c r="AD87" s="21">
        <v>447.7978</v>
      </c>
      <c r="AE87" s="21">
        <v>451.82940000000002</v>
      </c>
      <c r="AF87" s="21" t="s">
        <v>60</v>
      </c>
      <c r="AG87" s="21">
        <f>G87*Q87</f>
        <v>538.98619999999801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140</v>
      </c>
      <c r="B88" s="1" t="s">
        <v>43</v>
      </c>
      <c r="C88" s="1">
        <v>468</v>
      </c>
      <c r="D88" s="1">
        <v>408</v>
      </c>
      <c r="E88" s="1">
        <v>456</v>
      </c>
      <c r="F88" s="1">
        <v>339</v>
      </c>
      <c r="G88" s="8">
        <v>0.3</v>
      </c>
      <c r="H88" s="1">
        <v>40</v>
      </c>
      <c r="I88" s="1" t="s">
        <v>38</v>
      </c>
      <c r="J88" s="1"/>
      <c r="K88" s="1">
        <v>486</v>
      </c>
      <c r="L88" s="1">
        <f t="shared" si="10"/>
        <v>-30</v>
      </c>
      <c r="M88" s="1"/>
      <c r="N88" s="1"/>
      <c r="O88" s="1">
        <v>386.2</v>
      </c>
      <c r="P88" s="1">
        <f t="shared" si="11"/>
        <v>91.2</v>
      </c>
      <c r="Q88" s="5">
        <f t="shared" ref="Q87:Q91" si="14">10*P88-O88-F88</f>
        <v>186.79999999999995</v>
      </c>
      <c r="R88" s="5"/>
      <c r="S88" s="1"/>
      <c r="T88" s="1">
        <f t="shared" si="12"/>
        <v>10</v>
      </c>
      <c r="U88" s="1">
        <f t="shared" si="13"/>
        <v>7.9517543859649127</v>
      </c>
      <c r="V88" s="1">
        <v>92</v>
      </c>
      <c r="W88" s="1">
        <v>80.599999999999994</v>
      </c>
      <c r="X88" s="1">
        <v>77.2</v>
      </c>
      <c r="Y88" s="1">
        <v>86</v>
      </c>
      <c r="Z88" s="1">
        <v>93.8</v>
      </c>
      <c r="AA88" s="1">
        <v>91.2</v>
      </c>
      <c r="AB88" s="1">
        <v>68.400000000000006</v>
      </c>
      <c r="AC88" s="1">
        <v>66.8</v>
      </c>
      <c r="AD88" s="1">
        <v>62.4</v>
      </c>
      <c r="AE88" s="1">
        <v>60.8</v>
      </c>
      <c r="AF88" s="1"/>
      <c r="AG88" s="1">
        <f>G88*Q88</f>
        <v>56.039999999999985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141</v>
      </c>
      <c r="B89" s="1" t="s">
        <v>43</v>
      </c>
      <c r="C89" s="1">
        <v>540</v>
      </c>
      <c r="D89" s="1">
        <v>63</v>
      </c>
      <c r="E89" s="1">
        <v>322</v>
      </c>
      <c r="F89" s="1">
        <v>209</v>
      </c>
      <c r="G89" s="8">
        <v>0.3</v>
      </c>
      <c r="H89" s="1">
        <v>40</v>
      </c>
      <c r="I89" s="1" t="s">
        <v>38</v>
      </c>
      <c r="J89" s="1"/>
      <c r="K89" s="1">
        <v>347</v>
      </c>
      <c r="L89" s="1">
        <f t="shared" si="10"/>
        <v>-25</v>
      </c>
      <c r="M89" s="1"/>
      <c r="N89" s="1"/>
      <c r="O89" s="1">
        <v>248.6</v>
      </c>
      <c r="P89" s="1">
        <f t="shared" si="11"/>
        <v>64.400000000000006</v>
      </c>
      <c r="Q89" s="5">
        <f t="shared" si="14"/>
        <v>186.39999999999998</v>
      </c>
      <c r="R89" s="5"/>
      <c r="S89" s="1"/>
      <c r="T89" s="1">
        <f t="shared" si="12"/>
        <v>10</v>
      </c>
      <c r="U89" s="1">
        <f t="shared" si="13"/>
        <v>7.1055900621118013</v>
      </c>
      <c r="V89" s="1">
        <v>61.8</v>
      </c>
      <c r="W89" s="1">
        <v>55.8</v>
      </c>
      <c r="X89" s="1">
        <v>74.400000000000006</v>
      </c>
      <c r="Y89" s="1">
        <v>82.2</v>
      </c>
      <c r="Z89" s="1">
        <v>71.599999999999994</v>
      </c>
      <c r="AA89" s="1">
        <v>67.599999999999994</v>
      </c>
      <c r="AB89" s="1">
        <v>54.8</v>
      </c>
      <c r="AC89" s="1">
        <v>54.2</v>
      </c>
      <c r="AD89" s="1">
        <v>46.8</v>
      </c>
      <c r="AE89" s="1">
        <v>47.2</v>
      </c>
      <c r="AF89" s="1"/>
      <c r="AG89" s="1">
        <f>G89*Q89</f>
        <v>55.919999999999995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142</v>
      </c>
      <c r="B90" s="1" t="s">
        <v>37</v>
      </c>
      <c r="C90" s="1">
        <v>65.058999999999997</v>
      </c>
      <c r="D90" s="1">
        <v>245.09</v>
      </c>
      <c r="E90" s="1">
        <v>77.948999999999998</v>
      </c>
      <c r="F90" s="1">
        <v>167.97300000000001</v>
      </c>
      <c r="G90" s="8">
        <v>1</v>
      </c>
      <c r="H90" s="1">
        <v>45</v>
      </c>
      <c r="I90" s="1" t="s">
        <v>38</v>
      </c>
      <c r="J90" s="1"/>
      <c r="K90" s="1">
        <v>79.349999999999994</v>
      </c>
      <c r="L90" s="1">
        <f t="shared" si="10"/>
        <v>-1.4009999999999962</v>
      </c>
      <c r="M90" s="1"/>
      <c r="N90" s="1"/>
      <c r="O90" s="1">
        <v>0</v>
      </c>
      <c r="P90" s="1">
        <f t="shared" si="11"/>
        <v>15.5898</v>
      </c>
      <c r="Q90" s="5"/>
      <c r="R90" s="5"/>
      <c r="S90" s="1"/>
      <c r="T90" s="1">
        <f t="shared" si="12"/>
        <v>10.774544894738868</v>
      </c>
      <c r="U90" s="1">
        <f t="shared" si="13"/>
        <v>10.774544894738868</v>
      </c>
      <c r="V90" s="1">
        <v>19.713999999999999</v>
      </c>
      <c r="W90" s="1">
        <v>23.058399999999999</v>
      </c>
      <c r="X90" s="1">
        <v>20.036999999999999</v>
      </c>
      <c r="Y90" s="1">
        <v>17.111799999999999</v>
      </c>
      <c r="Z90" s="1">
        <v>22.279</v>
      </c>
      <c r="AA90" s="1">
        <v>22.692599999999999</v>
      </c>
      <c r="AB90" s="1">
        <v>18.0932</v>
      </c>
      <c r="AC90" s="1">
        <v>17.944400000000002</v>
      </c>
      <c r="AD90" s="1">
        <v>16.514399999999998</v>
      </c>
      <c r="AE90" s="1">
        <v>19.220400000000001</v>
      </c>
      <c r="AF90" s="1" t="s">
        <v>143</v>
      </c>
      <c r="AG90" s="1">
        <f>G90*Q90</f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144</v>
      </c>
      <c r="B91" s="1" t="s">
        <v>37</v>
      </c>
      <c r="C91" s="1">
        <v>378.084</v>
      </c>
      <c r="D91" s="1">
        <v>945.41800000000001</v>
      </c>
      <c r="E91" s="1">
        <v>246.524</v>
      </c>
      <c r="F91" s="1">
        <v>688.44600000000003</v>
      </c>
      <c r="G91" s="8">
        <v>1</v>
      </c>
      <c r="H91" s="1">
        <v>50</v>
      </c>
      <c r="I91" s="1" t="s">
        <v>38</v>
      </c>
      <c r="J91" s="1"/>
      <c r="K91" s="1">
        <v>248.9</v>
      </c>
      <c r="L91" s="1">
        <f t="shared" si="10"/>
        <v>-2.3760000000000048</v>
      </c>
      <c r="M91" s="1"/>
      <c r="N91" s="1"/>
      <c r="O91" s="1">
        <v>0</v>
      </c>
      <c r="P91" s="1">
        <f t="shared" si="11"/>
        <v>49.3048</v>
      </c>
      <c r="Q91" s="5"/>
      <c r="R91" s="5"/>
      <c r="S91" s="1"/>
      <c r="T91" s="1">
        <f t="shared" si="12"/>
        <v>13.963062419886096</v>
      </c>
      <c r="U91" s="1">
        <f t="shared" si="13"/>
        <v>13.963062419886096</v>
      </c>
      <c r="V91" s="1">
        <v>55.650399999999998</v>
      </c>
      <c r="W91" s="1">
        <v>69.890799999999999</v>
      </c>
      <c r="X91" s="1">
        <v>82.622600000000006</v>
      </c>
      <c r="Y91" s="1">
        <v>71.217399999999998</v>
      </c>
      <c r="Z91" s="1">
        <v>69.549599999999998</v>
      </c>
      <c r="AA91" s="1">
        <v>66.131799999999998</v>
      </c>
      <c r="AB91" s="1">
        <v>60.626800000000003</v>
      </c>
      <c r="AC91" s="1">
        <v>58.251399999999997</v>
      </c>
      <c r="AD91" s="1">
        <v>63.950400000000002</v>
      </c>
      <c r="AE91" s="1">
        <v>64.777200000000008</v>
      </c>
      <c r="AF91" s="1"/>
      <c r="AG91" s="1">
        <f>G91*Q91</f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5" t="s">
        <v>145</v>
      </c>
      <c r="B92" s="15" t="s">
        <v>43</v>
      </c>
      <c r="C92" s="15"/>
      <c r="D92" s="15"/>
      <c r="E92" s="15"/>
      <c r="F92" s="15"/>
      <c r="G92" s="16">
        <v>0</v>
      </c>
      <c r="H92" s="15">
        <v>40</v>
      </c>
      <c r="I92" s="15" t="s">
        <v>38</v>
      </c>
      <c r="J92" s="15"/>
      <c r="K92" s="15"/>
      <c r="L92" s="15">
        <f t="shared" si="10"/>
        <v>0</v>
      </c>
      <c r="M92" s="15"/>
      <c r="N92" s="15"/>
      <c r="O92" s="15">
        <v>0</v>
      </c>
      <c r="P92" s="15">
        <f t="shared" si="11"/>
        <v>0</v>
      </c>
      <c r="Q92" s="17"/>
      <c r="R92" s="17"/>
      <c r="S92" s="15"/>
      <c r="T92" s="15" t="e">
        <f t="shared" si="12"/>
        <v>#DIV/0!</v>
      </c>
      <c r="U92" s="15" t="e">
        <f t="shared" si="13"/>
        <v>#DIV/0!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 t="s">
        <v>51</v>
      </c>
      <c r="AG92" s="15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146</v>
      </c>
      <c r="B93" s="1" t="s">
        <v>43</v>
      </c>
      <c r="C93" s="1">
        <v>292</v>
      </c>
      <c r="D93" s="1">
        <v>307</v>
      </c>
      <c r="E93" s="1">
        <v>238</v>
      </c>
      <c r="F93" s="1">
        <v>320</v>
      </c>
      <c r="G93" s="8">
        <v>0.3</v>
      </c>
      <c r="H93" s="1">
        <v>40</v>
      </c>
      <c r="I93" s="1" t="s">
        <v>38</v>
      </c>
      <c r="J93" s="1"/>
      <c r="K93" s="1">
        <v>249</v>
      </c>
      <c r="L93" s="1">
        <f t="shared" si="10"/>
        <v>-11</v>
      </c>
      <c r="M93" s="1"/>
      <c r="N93" s="1"/>
      <c r="O93" s="1">
        <v>92.599999999999952</v>
      </c>
      <c r="P93" s="1">
        <f t="shared" si="11"/>
        <v>47.6</v>
      </c>
      <c r="Q93" s="5">
        <f t="shared" ref="Q93:Q94" si="15">10*P93-O93-F93</f>
        <v>63.400000000000034</v>
      </c>
      <c r="R93" s="5"/>
      <c r="S93" s="1"/>
      <c r="T93" s="1">
        <f t="shared" si="12"/>
        <v>10</v>
      </c>
      <c r="U93" s="1">
        <f t="shared" si="13"/>
        <v>8.6680672268907557</v>
      </c>
      <c r="V93" s="1">
        <v>50.8</v>
      </c>
      <c r="W93" s="1">
        <v>56.6</v>
      </c>
      <c r="X93" s="1">
        <v>63</v>
      </c>
      <c r="Y93" s="1">
        <v>59</v>
      </c>
      <c r="Z93" s="1">
        <v>42.6</v>
      </c>
      <c r="AA93" s="1">
        <v>40.200000000000003</v>
      </c>
      <c r="AB93" s="1">
        <v>41.2</v>
      </c>
      <c r="AC93" s="1">
        <v>39.200000000000003</v>
      </c>
      <c r="AD93" s="1">
        <v>42.8</v>
      </c>
      <c r="AE93" s="1">
        <v>43</v>
      </c>
      <c r="AF93" s="1"/>
      <c r="AG93" s="1">
        <f>G93*Q93</f>
        <v>19.02000000000001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147</v>
      </c>
      <c r="B94" s="1" t="s">
        <v>43</v>
      </c>
      <c r="C94" s="1"/>
      <c r="D94" s="1">
        <v>60</v>
      </c>
      <c r="E94" s="1">
        <v>36</v>
      </c>
      <c r="F94" s="1">
        <v>14</v>
      </c>
      <c r="G94" s="8">
        <v>0.12</v>
      </c>
      <c r="H94" s="1">
        <v>45</v>
      </c>
      <c r="I94" s="1" t="s">
        <v>38</v>
      </c>
      <c r="J94" s="1"/>
      <c r="K94" s="1">
        <v>38</v>
      </c>
      <c r="L94" s="1">
        <f t="shared" si="10"/>
        <v>-2</v>
      </c>
      <c r="M94" s="1"/>
      <c r="N94" s="1"/>
      <c r="O94" s="1">
        <v>0</v>
      </c>
      <c r="P94" s="1">
        <f t="shared" si="11"/>
        <v>7.2</v>
      </c>
      <c r="Q94" s="5">
        <f>8*P94-O94-F94</f>
        <v>43.6</v>
      </c>
      <c r="R94" s="5"/>
      <c r="S94" s="1"/>
      <c r="T94" s="1">
        <f t="shared" si="12"/>
        <v>8</v>
      </c>
      <c r="U94" s="1">
        <f t="shared" si="13"/>
        <v>1.9444444444444444</v>
      </c>
      <c r="V94" s="1">
        <v>0.4</v>
      </c>
      <c r="W94" s="1">
        <v>1.2</v>
      </c>
      <c r="X94" s="1">
        <v>8.4</v>
      </c>
      <c r="Y94" s="1">
        <v>7.8</v>
      </c>
      <c r="Z94" s="1">
        <v>2.2000000000000002</v>
      </c>
      <c r="AA94" s="1">
        <v>2.2000000000000002</v>
      </c>
      <c r="AB94" s="1">
        <v>6.8</v>
      </c>
      <c r="AC94" s="1">
        <v>8.4</v>
      </c>
      <c r="AD94" s="1">
        <v>2.6</v>
      </c>
      <c r="AE94" s="1">
        <v>0.2</v>
      </c>
      <c r="AF94" s="1" t="s">
        <v>148</v>
      </c>
      <c r="AG94" s="1">
        <f>G94*Q94</f>
        <v>5.2320000000000002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5" t="s">
        <v>149</v>
      </c>
      <c r="B95" s="15" t="s">
        <v>37</v>
      </c>
      <c r="C95" s="15"/>
      <c r="D95" s="15"/>
      <c r="E95" s="15"/>
      <c r="F95" s="15"/>
      <c r="G95" s="16">
        <v>0</v>
      </c>
      <c r="H95" s="15">
        <v>180</v>
      </c>
      <c r="I95" s="15" t="s">
        <v>38</v>
      </c>
      <c r="J95" s="15"/>
      <c r="K95" s="15"/>
      <c r="L95" s="15">
        <f t="shared" si="10"/>
        <v>0</v>
      </c>
      <c r="M95" s="15"/>
      <c r="N95" s="15"/>
      <c r="O95" s="15">
        <v>0</v>
      </c>
      <c r="P95" s="15">
        <f t="shared" si="11"/>
        <v>0</v>
      </c>
      <c r="Q95" s="17"/>
      <c r="R95" s="17"/>
      <c r="S95" s="15"/>
      <c r="T95" s="15" t="e">
        <f t="shared" si="12"/>
        <v>#DIV/0!</v>
      </c>
      <c r="U95" s="15" t="e">
        <f t="shared" si="13"/>
        <v>#DIV/0!</v>
      </c>
      <c r="V95" s="15">
        <v>0</v>
      </c>
      <c r="W95" s="15">
        <v>0</v>
      </c>
      <c r="X95" s="15">
        <v>0.38059999999999999</v>
      </c>
      <c r="Y95" s="15">
        <v>0.38059999999999999</v>
      </c>
      <c r="Z95" s="15">
        <v>0.82100000000000006</v>
      </c>
      <c r="AA95" s="15">
        <v>1.1232</v>
      </c>
      <c r="AB95" s="15">
        <v>1.8819999999999999</v>
      </c>
      <c r="AC95" s="15">
        <v>1.8782000000000001</v>
      </c>
      <c r="AD95" s="15">
        <v>2.6183999999999998</v>
      </c>
      <c r="AE95" s="15">
        <v>2.9956</v>
      </c>
      <c r="AF95" s="15" t="s">
        <v>51</v>
      </c>
      <c r="AG95" s="15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</sheetData>
  <autoFilter ref="A3:AG95" xr:uid="{52062901-951B-4855-B651-1F9AA95CC45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2025-07-02T12:58:58Z</dcterms:created>
  <dcterms:modified xsi:type="dcterms:W3CDTF">2025-07-02T13:13:18Z</dcterms:modified>
</cp:coreProperties>
</file>