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5356DBB-BD33-4136-B9D1-219F599CF7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Y133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Y109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7" i="1" s="1"/>
  <c r="BO22" i="1"/>
  <c r="X515" i="1" s="1"/>
  <c r="BM22" i="1"/>
  <c r="X514" i="1" s="1"/>
  <c r="X516" i="1" s="1"/>
  <c r="Y22" i="1"/>
  <c r="B523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Y33" i="1"/>
  <c r="C523" i="1"/>
  <c r="Z42" i="1"/>
  <c r="Z44" i="1" s="1"/>
  <c r="BN42" i="1"/>
  <c r="BP42" i="1"/>
  <c r="Y45" i="1"/>
  <c r="D523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Y80" i="1"/>
  <c r="Z75" i="1"/>
  <c r="Z80" i="1" s="1"/>
  <c r="BN75" i="1"/>
  <c r="BP75" i="1"/>
  <c r="Z92" i="1"/>
  <c r="BP90" i="1"/>
  <c r="BN90" i="1"/>
  <c r="Z90" i="1"/>
  <c r="BP97" i="1"/>
  <c r="BN97" i="1"/>
  <c r="Z97" i="1"/>
  <c r="BP106" i="1"/>
  <c r="BN106" i="1"/>
  <c r="Z106" i="1"/>
  <c r="BP114" i="1"/>
  <c r="BN114" i="1"/>
  <c r="Z114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Y138" i="1"/>
  <c r="Z154" i="1"/>
  <c r="BP152" i="1"/>
  <c r="BN152" i="1"/>
  <c r="Z152" i="1"/>
  <c r="Y173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Y24" i="1"/>
  <c r="BP77" i="1"/>
  <c r="BN77" i="1"/>
  <c r="BP79" i="1"/>
  <c r="BN79" i="1"/>
  <c r="Z79" i="1"/>
  <c r="Y86" i="1"/>
  <c r="BP83" i="1"/>
  <c r="BN83" i="1"/>
  <c r="Z83" i="1"/>
  <c r="Z85" i="1" s="1"/>
  <c r="Y102" i="1"/>
  <c r="BP95" i="1"/>
  <c r="BN95" i="1"/>
  <c r="Z95" i="1"/>
  <c r="Z101" i="1" s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BP137" i="1"/>
  <c r="BN137" i="1"/>
  <c r="Z137" i="1"/>
  <c r="Z138" i="1" s="1"/>
  <c r="Y139" i="1"/>
  <c r="Y144" i="1"/>
  <c r="BP141" i="1"/>
  <c r="BN141" i="1"/>
  <c r="Z141" i="1"/>
  <c r="Z143" i="1" s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Z259" i="1" s="1"/>
  <c r="Y259" i="1"/>
  <c r="Z267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Z232" i="1" s="1"/>
  <c r="BP230" i="1"/>
  <c r="BN230" i="1"/>
  <c r="Z230" i="1"/>
  <c r="Y237" i="1"/>
  <c r="Y251" i="1"/>
  <c r="BP248" i="1"/>
  <c r="BN248" i="1"/>
  <c r="Z248" i="1"/>
  <c r="Z250" i="1" s="1"/>
  <c r="BP257" i="1"/>
  <c r="BN257" i="1"/>
  <c r="Z257" i="1"/>
  <c r="Z274" i="1"/>
  <c r="BP272" i="1"/>
  <c r="BN272" i="1"/>
  <c r="Z272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Y331" i="1"/>
  <c r="Z336" i="1"/>
  <c r="BP334" i="1"/>
  <c r="BN334" i="1"/>
  <c r="Z334" i="1"/>
  <c r="S523" i="1"/>
  <c r="BP349" i="1"/>
  <c r="BN349" i="1"/>
  <c r="Z349" i="1"/>
  <c r="Z355" i="1" s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Z423" i="1" s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453" i="1" l="1"/>
  <c r="Z405" i="1"/>
  <c r="Y513" i="1"/>
  <c r="Z216" i="1"/>
  <c r="Z109" i="1"/>
  <c r="Z65" i="1"/>
  <c r="Z32" i="1"/>
  <c r="Y517" i="1"/>
  <c r="Y514" i="1"/>
  <c r="Z491" i="1"/>
  <c r="Z469" i="1"/>
  <c r="Z308" i="1"/>
  <c r="Z122" i="1"/>
  <c r="Z518" i="1" s="1"/>
  <c r="Y515" i="1"/>
  <c r="Y516" i="1" l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<sst xmlns="http://schemas.openxmlformats.org/spreadsheetml/2006/main" count="2305" uniqueCount="840">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</sst>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4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200</v>
      </c>
      <c r="Y210" s="574">
        <f t="shared" si="31"/>
        <v>201.6</v>
      </c>
      <c r="Z210" s="36">
        <f t="shared" ref="Z210:Z215" si="36">IFERROR(IF(Y210=0,"",ROUNDUP(Y210/H210,0)*0.00651),"")</f>
        <v>0.54683999999999999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222.5</v>
      </c>
      <c r="BN210" s="64">
        <f t="shared" si="33"/>
        <v>224.27999999999997</v>
      </c>
      <c r="BO210" s="64">
        <f t="shared" si="34"/>
        <v>0.45787545787545797</v>
      </c>
      <c r="BP210" s="64">
        <f t="shared" si="35"/>
        <v>0.46153846153846156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200</v>
      </c>
      <c r="Y212" s="574">
        <f t="shared" si="31"/>
        <v>201.6</v>
      </c>
      <c r="Z212" s="36">
        <f t="shared" si="36"/>
        <v>0.54683999999999999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221</v>
      </c>
      <c r="BN212" s="64">
        <f t="shared" si="33"/>
        <v>222.768</v>
      </c>
      <c r="BO212" s="64">
        <f t="shared" si="34"/>
        <v>0.45787545787545797</v>
      </c>
      <c r="BP212" s="64">
        <f t="shared" si="35"/>
        <v>0.46153846153846156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166.66666666666669</v>
      </c>
      <c r="Y216" s="575">
        <f>IFERROR(Y207/H207,"0")+IFERROR(Y208/H208,"0")+IFERROR(Y209/H209,"0")+IFERROR(Y210/H210,"0")+IFERROR(Y211/H211,"0")+IFERROR(Y212/H212,"0")+IFERROR(Y213/H213,"0")+IFERROR(Y214/H214,"0")+IFERROR(Y215/H215,"0")</f>
        <v>168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1.09368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400</v>
      </c>
      <c r="Y217" s="575">
        <f>IFERROR(SUM(Y207:Y215),"0")</f>
        <v>403.2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300</v>
      </c>
      <c r="Y320" s="574">
        <f>IFERROR(IF(X320="",0,CEILING((X320/$H320),1)*$H320),"")</f>
        <v>304.2</v>
      </c>
      <c r="Z320" s="36">
        <f>IFERROR(IF(Y320=0,"",ROUNDUP(Y320/H320,0)*0.01898),"")</f>
        <v>0.74021999999999999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319.96153846153851</v>
      </c>
      <c r="BN320" s="64">
        <f>IFERROR(Y320*I320/H320,"0")</f>
        <v>324.44100000000003</v>
      </c>
      <c r="BO320" s="64">
        <f>IFERROR(1/J320*(X320/H320),"0")</f>
        <v>0.60096153846153844</v>
      </c>
      <c r="BP320" s="64">
        <f>IFERROR(1/J320*(Y320/H320),"0")</f>
        <v>0.609375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38.46153846153846</v>
      </c>
      <c r="Y322" s="575">
        <f>IFERROR(Y319/H319,"0")+IFERROR(Y320/H320,"0")+IFERROR(Y321/H321,"0")</f>
        <v>39</v>
      </c>
      <c r="Z322" s="575">
        <f>IFERROR(IF(Z319="",0,Z319),"0")+IFERROR(IF(Z320="",0,Z320),"0")+IFERROR(IF(Z321="",0,Z321),"0")</f>
        <v>0.74021999999999999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300</v>
      </c>
      <c r="Y323" s="575">
        <f>IFERROR(SUM(Y319:Y321),"0")</f>
        <v>304.2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1000</v>
      </c>
      <c r="Y348" s="574">
        <f t="shared" ref="Y348:Y354" si="58">IFERROR(IF(X348="",0,CEILING((X348/$H348),1)*$H348),"")</f>
        <v>1005</v>
      </c>
      <c r="Z348" s="36">
        <f>IFERROR(IF(Y348=0,"",ROUNDUP(Y348/H348,0)*0.02175),"")</f>
        <v>1.4572499999999999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1032</v>
      </c>
      <c r="BN348" s="64">
        <f t="shared" ref="BN348:BN354" si="60">IFERROR(Y348*I348/H348,"0")</f>
        <v>1037.1600000000001</v>
      </c>
      <c r="BO348" s="64">
        <f t="shared" ref="BO348:BO354" si="61">IFERROR(1/J348*(X348/H348),"0")</f>
        <v>1.3888888888888888</v>
      </c>
      <c r="BP348" s="64">
        <f t="shared" ref="BP348:BP354" si="62">IFERROR(1/J348*(Y348/H348),"0")</f>
        <v>1.3958333333333333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360</v>
      </c>
      <c r="Y349" s="574">
        <f t="shared" si="58"/>
        <v>360</v>
      </c>
      <c r="Z349" s="36">
        <f>IFERROR(IF(Y349=0,"",ROUNDUP(Y349/H349,0)*0.02175),"")</f>
        <v>0.52200000000000002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371.52000000000004</v>
      </c>
      <c r="BN349" s="64">
        <f t="shared" si="60"/>
        <v>371.52000000000004</v>
      </c>
      <c r="BO349" s="64">
        <f t="shared" si="61"/>
        <v>0.5</v>
      </c>
      <c r="BP349" s="64">
        <f t="shared" si="62"/>
        <v>0.5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400</v>
      </c>
      <c r="Y351" s="574">
        <f t="shared" si="58"/>
        <v>405</v>
      </c>
      <c r="Z351" s="36">
        <f>IFERROR(IF(Y351=0,"",ROUNDUP(Y351/H351,0)*0.02175),"")</f>
        <v>0.58724999999999994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412.8</v>
      </c>
      <c r="BN351" s="64">
        <f t="shared" si="60"/>
        <v>417.96000000000004</v>
      </c>
      <c r="BO351" s="64">
        <f t="shared" si="61"/>
        <v>0.55555555555555558</v>
      </c>
      <c r="BP351" s="64">
        <f t="shared" si="62"/>
        <v>0.5625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117.33333333333334</v>
      </c>
      <c r="Y355" s="575">
        <f>IFERROR(Y348/H348,"0")+IFERROR(Y349/H349,"0")+IFERROR(Y350/H350,"0")+IFERROR(Y351/H351,"0")+IFERROR(Y352/H352,"0")+IFERROR(Y353/H353,"0")+IFERROR(Y354/H354,"0")</f>
        <v>118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2.5665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1760</v>
      </c>
      <c r="Y356" s="575">
        <f>IFERROR(SUM(Y348:Y354),"0")</f>
        <v>1770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600</v>
      </c>
      <c r="Y358" s="574">
        <f>IFERROR(IF(X358="",0,CEILING((X358/$H358),1)*$H358),"")</f>
        <v>600</v>
      </c>
      <c r="Z358" s="36">
        <f>IFERROR(IF(Y358=0,"",ROUNDUP(Y358/H358,0)*0.02175),"")</f>
        <v>0.86999999999999988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619.20000000000005</v>
      </c>
      <c r="BN358" s="64">
        <f>IFERROR(Y358*I358/H358,"0")</f>
        <v>619.20000000000005</v>
      </c>
      <c r="BO358" s="64">
        <f>IFERROR(1/J358*(X358/H358),"0")</f>
        <v>0.83333333333333326</v>
      </c>
      <c r="BP358" s="64">
        <f>IFERROR(1/J358*(Y358/H358),"0")</f>
        <v>0.83333333333333326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40</v>
      </c>
      <c r="Y360" s="575">
        <f>IFERROR(Y358/H358,"0")+IFERROR(Y359/H359,"0")</f>
        <v>40</v>
      </c>
      <c r="Z360" s="575">
        <f>IFERROR(IF(Z358="",0,Z358),"0")+IFERROR(IF(Z359="",0,Z359),"0")</f>
        <v>0.86999999999999988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600</v>
      </c>
      <c r="Y361" s="575">
        <f>IFERROR(SUM(Y358:Y359),"0")</f>
        <v>600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500</v>
      </c>
      <c r="Y456" s="574">
        <f>IFERROR(IF(X456="",0,CEILING((X456/$H456),1)*$H456),"")</f>
        <v>501.6</v>
      </c>
      <c r="Z456" s="36">
        <f>IFERROR(IF(Y456=0,"",ROUNDUP(Y456/H456,0)*0.01196),"")</f>
        <v>1.1362000000000001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534.09090909090912</v>
      </c>
      <c r="BN456" s="64">
        <f>IFERROR(Y456*I456/H456,"0")</f>
        <v>535.79999999999995</v>
      </c>
      <c r="BO456" s="64">
        <f>IFERROR(1/J456*(X456/H456),"0")</f>
        <v>0.91054778554778548</v>
      </c>
      <c r="BP456" s="64">
        <f>IFERROR(1/J456*(Y456/H456),"0")</f>
        <v>0.91346153846153855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94.696969696969688</v>
      </c>
      <c r="Y459" s="575">
        <f>IFERROR(Y456/H456,"0")+IFERROR(Y457/H457,"0")+IFERROR(Y458/H458,"0")</f>
        <v>95</v>
      </c>
      <c r="Z459" s="575">
        <f>IFERROR(IF(Z456="",0,Z456),"0")+IFERROR(IF(Z457="",0,Z457),"0")+IFERROR(IF(Z458="",0,Z458),"0")</f>
        <v>1.1362000000000001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500</v>
      </c>
      <c r="Y460" s="575">
        <f>IFERROR(SUM(Y456:Y458),"0")</f>
        <v>501.6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200</v>
      </c>
      <c r="Y463" s="574">
        <f t="shared" si="75"/>
        <v>200.64000000000001</v>
      </c>
      <c r="Z463" s="36">
        <f>IFERROR(IF(Y463=0,"",ROUNDUP(Y463/H463,0)*0.01196),"")</f>
        <v>0.45448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213.63636363636363</v>
      </c>
      <c r="BN463" s="64">
        <f t="shared" si="77"/>
        <v>214.32</v>
      </c>
      <c r="BO463" s="64">
        <f t="shared" si="78"/>
        <v>0.36421911421911418</v>
      </c>
      <c r="BP463" s="64">
        <f t="shared" si="79"/>
        <v>0.36538461538461542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37.878787878787875</v>
      </c>
      <c r="Y469" s="575">
        <f>IFERROR(Y462/H462,"0")+IFERROR(Y463/H463,"0")+IFERROR(Y464/H464,"0")+IFERROR(Y465/H465,"0")+IFERROR(Y466/H466,"0")+IFERROR(Y467/H467,"0")+IFERROR(Y468/H468,"0")</f>
        <v>38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0.45448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200</v>
      </c>
      <c r="Y470" s="575">
        <f>IFERROR(SUM(Y462:Y468),"0")</f>
        <v>200.64000000000001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3760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3779.64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3946.7088111888111</v>
      </c>
      <c r="Y514" s="575">
        <f>IFERROR(SUM(BN22:BN510),"0")</f>
        <v>3967.449000000001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7</v>
      </c>
      <c r="Y515" s="38">
        <f>ROUNDUP(SUM(BP22:BP510),0)</f>
        <v>7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4121.7088111888115</v>
      </c>
      <c r="Y516" s="575">
        <f>GrossWeightTotalR+PalletQtyTotalR*25</f>
        <v>4142.4490000000005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495.03729603729602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498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6.8610799999999994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403.2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304.2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2370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702.24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2025-07-03T07:47:40Z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