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A865E2C1-657C-4F9A-B349-1C4B5DDA4A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Y506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O499" i="1"/>
  <c r="BM499" i="1"/>
  <c r="Y499" i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Z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0" i="1"/>
  <c r="Y369" i="1"/>
  <c r="X369" i="1"/>
  <c r="BP368" i="1"/>
  <c r="BO368" i="1"/>
  <c r="BN368" i="1"/>
  <c r="BM368" i="1"/>
  <c r="Z368" i="1"/>
  <c r="Z369" i="1" s="1"/>
  <c r="Y368" i="1"/>
  <c r="Y370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Y337" i="1" s="1"/>
  <c r="P333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Y274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Y275" i="1" s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Y173" i="1" s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X149" i="1"/>
  <c r="Y148" i="1"/>
  <c r="X148" i="1"/>
  <c r="BP147" i="1"/>
  <c r="BO147" i="1"/>
  <c r="BN147" i="1"/>
  <c r="BM147" i="1"/>
  <c r="Z147" i="1"/>
  <c r="Z148" i="1" s="1"/>
  <c r="Y147" i="1"/>
  <c r="P147" i="1"/>
  <c r="X144" i="1"/>
  <c r="Y143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23" i="1"/>
  <c r="Y134" i="1"/>
  <c r="BP131" i="1"/>
  <c r="BN131" i="1"/>
  <c r="Z131" i="1"/>
  <c r="Z133" i="1" s="1"/>
  <c r="BP152" i="1"/>
  <c r="BN152" i="1"/>
  <c r="Z152" i="1"/>
  <c r="Z154" i="1" s="1"/>
  <c r="BP166" i="1"/>
  <c r="BN166" i="1"/>
  <c r="Z166" i="1"/>
  <c r="BP170" i="1"/>
  <c r="BN170" i="1"/>
  <c r="Z170" i="1"/>
  <c r="BP187" i="1"/>
  <c r="BN187" i="1"/>
  <c r="Z187" i="1"/>
  <c r="Z188" i="1" s="1"/>
  <c r="Y189" i="1"/>
  <c r="Y194" i="1"/>
  <c r="BP191" i="1"/>
  <c r="BN191" i="1"/>
  <c r="Z191" i="1"/>
  <c r="Z193" i="1" s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Y221" i="1"/>
  <c r="BP293" i="1"/>
  <c r="BN293" i="1"/>
  <c r="Z293" i="1"/>
  <c r="Z298" i="1" s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Z330" i="1"/>
  <c r="BP328" i="1"/>
  <c r="BN328" i="1"/>
  <c r="Z328" i="1"/>
  <c r="Y330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Y365" i="1"/>
  <c r="F523" i="1"/>
  <c r="F9" i="1"/>
  <c r="J9" i="1"/>
  <c r="B523" i="1"/>
  <c r="X514" i="1"/>
  <c r="X516" i="1" s="1"/>
  <c r="X515" i="1"/>
  <c r="X517" i="1"/>
  <c r="Y24" i="1"/>
  <c r="Z27" i="1"/>
  <c r="Z32" i="1" s="1"/>
  <c r="BN27" i="1"/>
  <c r="Y514" i="1" s="1"/>
  <c r="Z29" i="1"/>
  <c r="BN29" i="1"/>
  <c r="Z31" i="1"/>
  <c r="BN31" i="1"/>
  <c r="Z35" i="1"/>
  <c r="Z36" i="1" s="1"/>
  <c r="BN35" i="1"/>
  <c r="BP35" i="1"/>
  <c r="Y515" i="1" s="1"/>
  <c r="Z41" i="1"/>
  <c r="BN41" i="1"/>
  <c r="BP41" i="1"/>
  <c r="Z43" i="1"/>
  <c r="BN43" i="1"/>
  <c r="Y44" i="1"/>
  <c r="Y517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BP77" i="1"/>
  <c r="BN77" i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Y144" i="1"/>
  <c r="BP141" i="1"/>
  <c r="BN141" i="1"/>
  <c r="Z141" i="1"/>
  <c r="Z143" i="1" s="1"/>
  <c r="Y155" i="1"/>
  <c r="Y154" i="1"/>
  <c r="BP164" i="1"/>
  <c r="BN164" i="1"/>
  <c r="Z164" i="1"/>
  <c r="BP168" i="1"/>
  <c r="BN168" i="1"/>
  <c r="Z168" i="1"/>
  <c r="Z172" i="1" s="1"/>
  <c r="Y172" i="1"/>
  <c r="Z178" i="1"/>
  <c r="BP176" i="1"/>
  <c r="BN176" i="1"/>
  <c r="Z176" i="1"/>
  <c r="Y193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Z250" i="1" s="1"/>
  <c r="Y250" i="1"/>
  <c r="BP255" i="1"/>
  <c r="BN255" i="1"/>
  <c r="Z255" i="1"/>
  <c r="Y259" i="1"/>
  <c r="BP264" i="1"/>
  <c r="BN264" i="1"/>
  <c r="Z264" i="1"/>
  <c r="Z267" i="1" s="1"/>
  <c r="Y267" i="1"/>
  <c r="Z343" i="1"/>
  <c r="BP341" i="1"/>
  <c r="BN341" i="1"/>
  <c r="Z341" i="1"/>
  <c r="Y343" i="1"/>
  <c r="BP376" i="1"/>
  <c r="BN376" i="1"/>
  <c r="Z376" i="1"/>
  <c r="Y378" i="1"/>
  <c r="Y381" i="1"/>
  <c r="BP380" i="1"/>
  <c r="BN380" i="1"/>
  <c r="Z380" i="1"/>
  <c r="Z381" i="1" s="1"/>
  <c r="Y382" i="1"/>
  <c r="Y386" i="1"/>
  <c r="BP384" i="1"/>
  <c r="BN384" i="1"/>
  <c r="Z384" i="1"/>
  <c r="Z386" i="1" s="1"/>
  <c r="Y387" i="1"/>
  <c r="BP420" i="1"/>
  <c r="BN420" i="1"/>
  <c r="Z420" i="1"/>
  <c r="Z423" i="1" s="1"/>
  <c r="Y424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1" i="1"/>
  <c r="BP487" i="1"/>
  <c r="BN487" i="1"/>
  <c r="Z487" i="1"/>
  <c r="Y492" i="1"/>
  <c r="AA523" i="1"/>
  <c r="BP489" i="1"/>
  <c r="BN489" i="1"/>
  <c r="Z489" i="1"/>
  <c r="BP500" i="1"/>
  <c r="BN500" i="1"/>
  <c r="Z500" i="1"/>
  <c r="Y502" i="1"/>
  <c r="AB523" i="1"/>
  <c r="Y511" i="1"/>
  <c r="BP510" i="1"/>
  <c r="BN510" i="1"/>
  <c r="Z510" i="1"/>
  <c r="Z511" i="1" s="1"/>
  <c r="Y512" i="1"/>
  <c r="W523" i="1"/>
  <c r="E523" i="1"/>
  <c r="Y93" i="1"/>
  <c r="H523" i="1"/>
  <c r="Y149" i="1"/>
  <c r="I523" i="1"/>
  <c r="Y161" i="1"/>
  <c r="J523" i="1"/>
  <c r="Y188" i="1"/>
  <c r="BP226" i="1"/>
  <c r="BN226" i="1"/>
  <c r="Z226" i="1"/>
  <c r="BP230" i="1"/>
  <c r="BN230" i="1"/>
  <c r="Z230" i="1"/>
  <c r="Z232" i="1" s="1"/>
  <c r="Y237" i="1"/>
  <c r="Y251" i="1"/>
  <c r="BP248" i="1"/>
  <c r="BN248" i="1"/>
  <c r="Z248" i="1"/>
  <c r="BP257" i="1"/>
  <c r="BN257" i="1"/>
  <c r="Z257" i="1"/>
  <c r="Z259" i="1" s="1"/>
  <c r="BP272" i="1"/>
  <c r="BN272" i="1"/>
  <c r="Z272" i="1"/>
  <c r="Z274" i="1" s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Z322" i="1" s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Z355" i="1" s="1"/>
  <c r="Y360" i="1"/>
  <c r="BP374" i="1"/>
  <c r="BN374" i="1"/>
  <c r="Z374" i="1"/>
  <c r="Z377" i="1" s="1"/>
  <c r="Y390" i="1"/>
  <c r="BP389" i="1"/>
  <c r="BN389" i="1"/>
  <c r="Z389" i="1"/>
  <c r="Z390" i="1" s="1"/>
  <c r="Y391" i="1"/>
  <c r="V523" i="1"/>
  <c r="Y406" i="1"/>
  <c r="BP395" i="1"/>
  <c r="BN395" i="1"/>
  <c r="Z395" i="1"/>
  <c r="Y405" i="1"/>
  <c r="BP399" i="1"/>
  <c r="BN399" i="1"/>
  <c r="Z399" i="1"/>
  <c r="BP403" i="1"/>
  <c r="BN403" i="1"/>
  <c r="Z403" i="1"/>
  <c r="Z410" i="1"/>
  <c r="O523" i="1"/>
  <c r="K523" i="1"/>
  <c r="Y233" i="1"/>
  <c r="L523" i="1"/>
  <c r="Y260" i="1"/>
  <c r="M523" i="1"/>
  <c r="Y268" i="1"/>
  <c r="Y280" i="1"/>
  <c r="Y289" i="1"/>
  <c r="R523" i="1"/>
  <c r="Y298" i="1"/>
  <c r="Y344" i="1"/>
  <c r="T523" i="1"/>
  <c r="Y356" i="1"/>
  <c r="U523" i="1"/>
  <c r="Y377" i="1"/>
  <c r="BP385" i="1"/>
  <c r="BN385" i="1"/>
  <c r="BP397" i="1"/>
  <c r="BN397" i="1"/>
  <c r="Z397" i="1"/>
  <c r="BP401" i="1"/>
  <c r="BN401" i="1"/>
  <c r="Z401" i="1"/>
  <c r="BP409" i="1"/>
  <c r="BN409" i="1"/>
  <c r="Z409" i="1"/>
  <c r="Y411" i="1"/>
  <c r="Y417" i="1"/>
  <c r="BP414" i="1"/>
  <c r="BN414" i="1"/>
  <c r="Z414" i="1"/>
  <c r="Z416" i="1" s="1"/>
  <c r="Y423" i="1"/>
  <c r="BP422" i="1"/>
  <c r="BN422" i="1"/>
  <c r="Z422" i="1"/>
  <c r="X523" i="1"/>
  <c r="Y428" i="1"/>
  <c r="BP427" i="1"/>
  <c r="BN427" i="1"/>
  <c r="Z427" i="1"/>
  <c r="Z428" i="1" s="1"/>
  <c r="Y429" i="1"/>
  <c r="Y523" i="1"/>
  <c r="Y433" i="1"/>
  <c r="BP432" i="1"/>
  <c r="BN432" i="1"/>
  <c r="Z432" i="1"/>
  <c r="Z433" i="1" s="1"/>
  <c r="Y434" i="1"/>
  <c r="Z523" i="1"/>
  <c r="Y453" i="1"/>
  <c r="Y454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8" i="1"/>
  <c r="BN488" i="1"/>
  <c r="Z488" i="1"/>
  <c r="BP490" i="1"/>
  <c r="BN490" i="1"/>
  <c r="Z490" i="1"/>
  <c r="Y501" i="1"/>
  <c r="BP499" i="1"/>
  <c r="BN499" i="1"/>
  <c r="Z499" i="1"/>
  <c r="Z501" i="1" s="1"/>
  <c r="Y516" i="1" l="1"/>
  <c r="Z316" i="1"/>
  <c r="Z491" i="1"/>
  <c r="Z469" i="1"/>
  <c r="Z204" i="1"/>
  <c r="Z80" i="1"/>
  <c r="Z44" i="1"/>
  <c r="Z518" i="1" s="1"/>
  <c r="Y513" i="1"/>
  <c r="Z216" i="1"/>
  <c r="Z453" i="1"/>
  <c r="Z405" i="1"/>
  <c r="Z308" i="1"/>
  <c r="Z122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<sst xmlns="http://schemas.openxmlformats.org/spreadsheetml/2006/main" count="2305" uniqueCount="840">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</sst>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6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15</v>
      </c>
      <c r="Y41" s="574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15.604166666666664</v>
      </c>
      <c r="BN41" s="64">
        <f>IFERROR(Y41*I41/H41,"0")</f>
        <v>22.47</v>
      </c>
      <c r="BO41" s="64">
        <f>IFERROR(1/J41*(X41/H41),"0")</f>
        <v>2.1701388888888888E-2</v>
      </c>
      <c r="BP41" s="64">
        <f>IFERROR(1/J41*(Y41/H41),"0")</f>
        <v>3.125E-2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72</v>
      </c>
      <c r="Y43" s="574">
        <f>IFERROR(IF(X43="",0,CEILING((X43/$H43),1)*$H43),"")</f>
        <v>74</v>
      </c>
      <c r="Z43" s="36">
        <f>IFERROR(IF(Y43=0,"",ROUNDUP(Y43/H43,0)*0.00902),"")</f>
        <v>0.1804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76.086486486486478</v>
      </c>
      <c r="BN43" s="64">
        <f>IFERROR(Y43*I43/H43,"0")</f>
        <v>78.2</v>
      </c>
      <c r="BO43" s="64">
        <f>IFERROR(1/J43*(X43/H43),"0")</f>
        <v>0.14742014742014742</v>
      </c>
      <c r="BP43" s="64">
        <f>IFERROR(1/J43*(Y43/H43),"0")</f>
        <v>0.15151515151515152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20.848348348348349</v>
      </c>
      <c r="Y44" s="575">
        <f>IFERROR(Y41/H41,"0")+IFERROR(Y42/H42,"0")+IFERROR(Y43/H43,"0")</f>
        <v>22</v>
      </c>
      <c r="Z44" s="575">
        <f>IFERROR(IF(Z41="",0,Z41),"0")+IFERROR(IF(Z42="",0,Z42),"0")+IFERROR(IF(Z43="",0,Z43),"0")</f>
        <v>0.21836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87</v>
      </c>
      <c r="Y45" s="575">
        <f>IFERROR(SUM(Y41:Y43),"0")</f>
        <v>95.6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9</v>
      </c>
      <c r="Y52" s="574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0.8035714285714286</v>
      </c>
      <c r="Y58" s="575">
        <f>IFERROR(Y52/H52,"0")+IFERROR(Y53/H53,"0")+IFERROR(Y54/H54,"0")+IFERROR(Y55/H55,"0")+IFERROR(Y56/H56,"0")+IFERROR(Y57/H57,"0")</f>
        <v>1</v>
      </c>
      <c r="Z58" s="575">
        <f>IFERROR(IF(Z52="",0,Z52),"0")+IFERROR(IF(Z53="",0,Z53),"0")+IFERROR(IF(Z54="",0,Z54),"0")+IFERROR(IF(Z55="",0,Z55),"0")+IFERROR(IF(Z56="",0,Z56),"0")+IFERROR(IF(Z57="",0,Z57),"0")</f>
        <v>1.898E-2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9</v>
      </c>
      <c r="Y59" s="575">
        <f>IFERROR(SUM(Y52:Y57),"0")</f>
        <v>11.2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30</v>
      </c>
      <c r="Y61" s="57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31.208333333333329</v>
      </c>
      <c r="BN61" s="64">
        <f>IFERROR(Y61*I61/H61,"0")</f>
        <v>33.705000000000005</v>
      </c>
      <c r="BO61" s="64">
        <f>IFERROR(1/J61*(X61/H61),"0")</f>
        <v>4.3402777777777776E-2</v>
      </c>
      <c r="BP61" s="64">
        <f>IFERROR(1/J61*(Y61/H61),"0")</f>
        <v>4.6875000000000007E-2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2.7777777777777777</v>
      </c>
      <c r="Y65" s="575">
        <f>IFERROR(Y61/H61,"0")+IFERROR(Y62/H62,"0")+IFERROR(Y63/H63,"0")+IFERROR(Y64/H64,"0")</f>
        <v>3.0000000000000004</v>
      </c>
      <c r="Z65" s="575">
        <f>IFERROR(IF(Z61="",0,Z61),"0")+IFERROR(IF(Z62="",0,Z62),"0")+IFERROR(IF(Z63="",0,Z63),"0")+IFERROR(IF(Z64="",0,Z64),"0")</f>
        <v>5.6940000000000004E-2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30</v>
      </c>
      <c r="Y66" s="575">
        <f>IFERROR(SUM(Y61:Y64),"0")</f>
        <v>32.400000000000006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13</v>
      </c>
      <c r="Y83" s="574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13.725</v>
      </c>
      <c r="BN83" s="64">
        <f>IFERROR(Y83*I83/H83,"0")</f>
        <v>16.47</v>
      </c>
      <c r="BO83" s="64">
        <f>IFERROR(1/J83*(X83/H83),"0")</f>
        <v>2.6041666666666668E-2</v>
      </c>
      <c r="BP83" s="64">
        <f>IFERROR(1/J83*(Y83/H83),"0")</f>
        <v>3.125E-2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1.6666666666666667</v>
      </c>
      <c r="Y85" s="575">
        <f>IFERROR(Y83/H83,"0")+IFERROR(Y84/H84,"0")</f>
        <v>2</v>
      </c>
      <c r="Z85" s="575">
        <f>IFERROR(IF(Z83="",0,Z83),"0")+IFERROR(IF(Z84="",0,Z84),"0")</f>
        <v>3.7960000000000001E-2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13</v>
      </c>
      <c r="Y86" s="575">
        <f>IFERROR(SUM(Y83:Y84),"0")</f>
        <v>15.6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100</v>
      </c>
      <c r="Y91" s="574">
        <f>IFERROR(IF(X91="",0,CEILING((X91/$H91),1)*$H91),"")</f>
        <v>103.5</v>
      </c>
      <c r="Z91" s="36">
        <f>IFERROR(IF(Y91=0,"",ROUNDUP(Y91/H91,0)*0.00902),"")</f>
        <v>0.20746000000000001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104.66666666666667</v>
      </c>
      <c r="BN91" s="64">
        <f>IFERROR(Y91*I91/H91,"0")</f>
        <v>108.33</v>
      </c>
      <c r="BO91" s="64">
        <f>IFERROR(1/J91*(X91/H91),"0")</f>
        <v>0.16835016835016836</v>
      </c>
      <c r="BP91" s="64">
        <f>IFERROR(1/J91*(Y91/H91),"0")</f>
        <v>0.17424242424242425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22.222222222222221</v>
      </c>
      <c r="Y92" s="575">
        <f>IFERROR(Y89/H89,"0")+IFERROR(Y90/H90,"0")+IFERROR(Y91/H91,"0")</f>
        <v>23</v>
      </c>
      <c r="Z92" s="575">
        <f>IFERROR(IF(Z89="",0,Z89),"0")+IFERROR(IF(Z90="",0,Z90),"0")+IFERROR(IF(Z91="",0,Z91),"0")</f>
        <v>0.20746000000000001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100</v>
      </c>
      <c r="Y93" s="575">
        <f>IFERROR(SUM(Y89:Y91),"0")</f>
        <v>103.5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68</v>
      </c>
      <c r="Y98" s="574">
        <f t="shared" si="16"/>
        <v>70.2</v>
      </c>
      <c r="Z98" s="36">
        <f>IFERROR(IF(Y98=0,"",ROUNDUP(Y98/H98,0)*0.00651),"")</f>
        <v>0.16925999999999999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74.346666666666664</v>
      </c>
      <c r="BN98" s="64">
        <f t="shared" si="18"/>
        <v>76.751999999999995</v>
      </c>
      <c r="BO98" s="64">
        <f t="shared" si="19"/>
        <v>0.13838013838013838</v>
      </c>
      <c r="BP98" s="64">
        <f t="shared" si="20"/>
        <v>0.14285714285714288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25.185185185185183</v>
      </c>
      <c r="Y101" s="575">
        <f>IFERROR(Y95/H95,"0")+IFERROR(Y96/H96,"0")+IFERROR(Y97/H97,"0")+IFERROR(Y98/H98,"0")+IFERROR(Y99/H99,"0")+IFERROR(Y100/H100,"0")</f>
        <v>26</v>
      </c>
      <c r="Z101" s="575">
        <f>IFERROR(IF(Z95="",0,Z95),"0")+IFERROR(IF(Z96="",0,Z96),"0")+IFERROR(IF(Z97="",0,Z97),"0")+IFERROR(IF(Z98="",0,Z98),"0")+IFERROR(IF(Z99="",0,Z99),"0")+IFERROR(IF(Z100="",0,Z100),"0")</f>
        <v>0.16925999999999999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68</v>
      </c>
      <c r="Y102" s="575">
        <f>IFERROR(SUM(Y95:Y100),"0")</f>
        <v>70.2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81</v>
      </c>
      <c r="Y105" s="574">
        <f>IFERROR(IF(X105="",0,CEILING((X105/$H105),1)*$H105),"")</f>
        <v>86.4</v>
      </c>
      <c r="Z105" s="36">
        <f>IFERROR(IF(Y105=0,"",ROUNDUP(Y105/H105,0)*0.01898),"")</f>
        <v>0.15184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84.262499999999989</v>
      </c>
      <c r="BN105" s="64">
        <f>IFERROR(Y105*I105/H105,"0")</f>
        <v>89.88</v>
      </c>
      <c r="BO105" s="64">
        <f>IFERROR(1/J105*(X105/H105),"0")</f>
        <v>0.11718749999999999</v>
      </c>
      <c r="BP105" s="64">
        <f>IFERROR(1/J105*(Y105/H105),"0")</f>
        <v>0.125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80</v>
      </c>
      <c r="Y107" s="574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83.733333333333334</v>
      </c>
      <c r="BN107" s="64">
        <f>IFERROR(Y107*I107/H107,"0")</f>
        <v>84.78</v>
      </c>
      <c r="BO107" s="64">
        <f>IFERROR(1/J107*(X107/H107),"0")</f>
        <v>0.13468013468013468</v>
      </c>
      <c r="BP107" s="64">
        <f>IFERROR(1/J107*(Y107/H107),"0")</f>
        <v>0.13636363636363635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25.277777777777779</v>
      </c>
      <c r="Y109" s="575">
        <f>IFERROR(Y105/H105,"0")+IFERROR(Y106/H106,"0")+IFERROR(Y107/H107,"0")+IFERROR(Y108/H108,"0")</f>
        <v>26</v>
      </c>
      <c r="Z109" s="575">
        <f>IFERROR(IF(Z105="",0,Z105),"0")+IFERROR(IF(Z106="",0,Z106),"0")+IFERROR(IF(Z107="",0,Z107),"0")+IFERROR(IF(Z108="",0,Z108),"0")</f>
        <v>0.31420000000000003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161</v>
      </c>
      <c r="Y110" s="575">
        <f>IFERROR(SUM(Y105:Y108),"0")</f>
        <v>167.4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16</v>
      </c>
      <c r="Y112" s="57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16.644444444444442</v>
      </c>
      <c r="BN112" s="64">
        <f>IFERROR(Y112*I112/H112,"0")</f>
        <v>22.47</v>
      </c>
      <c r="BO112" s="64">
        <f>IFERROR(1/J112*(X112/H112),"0")</f>
        <v>2.3148148148148147E-2</v>
      </c>
      <c r="BP112" s="64">
        <f>IFERROR(1/J112*(Y112/H112),"0")</f>
        <v>3.125E-2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19</v>
      </c>
      <c r="Y114" s="574">
        <f>IFERROR(IF(X114="",0,CEILING((X114/$H114),1)*$H114),"")</f>
        <v>19.2</v>
      </c>
      <c r="Z114" s="36">
        <f>IFERROR(IF(Y114=0,"",ROUNDUP(Y114/H114,0)*0.00651),"")</f>
        <v>5.2080000000000001E-2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20.425000000000001</v>
      </c>
      <c r="BN114" s="64">
        <f>IFERROR(Y114*I114/H114,"0")</f>
        <v>20.64</v>
      </c>
      <c r="BO114" s="64">
        <f>IFERROR(1/J114*(X114/H114),"0")</f>
        <v>4.3498168498168503E-2</v>
      </c>
      <c r="BP114" s="64">
        <f>IFERROR(1/J114*(Y114/H114),"0")</f>
        <v>4.3956043956043959E-2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9.3981481481481488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9.0040000000000009E-2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35</v>
      </c>
      <c r="Y116" s="575">
        <f>IFERROR(SUM(Y112:Y114),"0")</f>
        <v>40.799999999999997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99</v>
      </c>
      <c r="Y120" s="574">
        <f>IFERROR(IF(X120="",0,CEILING((X120/$H120),1)*$H120),"")</f>
        <v>99.9</v>
      </c>
      <c r="Z120" s="36">
        <f>IFERROR(IF(Y120=0,"",ROUNDUP(Y120/H120,0)*0.00651),"")</f>
        <v>0.24087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108.24</v>
      </c>
      <c r="BN120" s="64">
        <f>IFERROR(Y120*I120/H120,"0")</f>
        <v>109.224</v>
      </c>
      <c r="BO120" s="64">
        <f>IFERROR(1/J120*(X120/H120),"0")</f>
        <v>0.20146520146520147</v>
      </c>
      <c r="BP120" s="64">
        <f>IFERROR(1/J120*(Y120/H120),"0")</f>
        <v>0.20329670329670332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36.666666666666664</v>
      </c>
      <c r="Y122" s="575">
        <f>IFERROR(Y118/H118,"0")+IFERROR(Y119/H119,"0")+IFERROR(Y120/H120,"0")+IFERROR(Y121/H121,"0")</f>
        <v>37</v>
      </c>
      <c r="Z122" s="575">
        <f>IFERROR(IF(Z118="",0,Z118),"0")+IFERROR(IF(Z119="",0,Z119),"0")+IFERROR(IF(Z120="",0,Z120),"0")+IFERROR(IF(Z121="",0,Z121),"0")</f>
        <v>0.24087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99</v>
      </c>
      <c r="Y123" s="575">
        <f>IFERROR(SUM(Y118:Y121),"0")</f>
        <v>99.9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54</v>
      </c>
      <c r="Y163" s="574">
        <f t="shared" ref="Y163:Y171" si="21">IFERROR(IF(X163="",0,CEILING((X163/$H163),1)*$H163),"")</f>
        <v>54.6</v>
      </c>
      <c r="Z163" s="36">
        <f>IFERROR(IF(Y163=0,"",ROUNDUP(Y163/H163,0)*0.00902),"")</f>
        <v>0.11726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57.471428571428568</v>
      </c>
      <c r="BN163" s="64">
        <f t="shared" ref="BN163:BN171" si="23">IFERROR(Y163*I163/H163,"0")</f>
        <v>58.109999999999992</v>
      </c>
      <c r="BO163" s="64">
        <f t="shared" ref="BO163:BO171" si="24">IFERROR(1/J163*(X163/H163),"0")</f>
        <v>9.7402597402597393E-2</v>
      </c>
      <c r="BP163" s="64">
        <f t="shared" ref="BP163:BP171" si="25">IFERROR(1/J163*(Y163/H163),"0")</f>
        <v>9.8484848484848481E-2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53</v>
      </c>
      <c r="Y166" s="574">
        <f t="shared" si="21"/>
        <v>54.6</v>
      </c>
      <c r="Z166" s="36">
        <f>IFERROR(IF(Y166=0,"",ROUNDUP(Y166/H166,0)*0.00502),"")</f>
        <v>0.13052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56.280952380952378</v>
      </c>
      <c r="BN166" s="64">
        <f t="shared" si="23"/>
        <v>57.98</v>
      </c>
      <c r="BO166" s="64">
        <f t="shared" si="24"/>
        <v>0.10785510785510787</v>
      </c>
      <c r="BP166" s="64">
        <f t="shared" si="25"/>
        <v>0.11111111111111112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8</v>
      </c>
      <c r="Y168" s="574">
        <f t="shared" si="21"/>
        <v>9</v>
      </c>
      <c r="Z168" s="36">
        <f>IFERROR(IF(Y168=0,"",ROUNDUP(Y168/H168,0)*0.00502),"")</f>
        <v>2.5100000000000001E-2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8.5777777777777775</v>
      </c>
      <c r="BN168" s="64">
        <f t="shared" si="23"/>
        <v>9.65</v>
      </c>
      <c r="BO168" s="64">
        <f t="shared" si="24"/>
        <v>1.8993352326685663E-2</v>
      </c>
      <c r="BP168" s="64">
        <f t="shared" si="25"/>
        <v>2.1367521367521368E-2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27</v>
      </c>
      <c r="Y169" s="574">
        <f t="shared" si="21"/>
        <v>27.3</v>
      </c>
      <c r="Z169" s="36">
        <f>IFERROR(IF(Y169=0,"",ROUNDUP(Y169/H169,0)*0.00502),"")</f>
        <v>6.5259999999999999E-2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28.285714285714288</v>
      </c>
      <c r="BN169" s="64">
        <f t="shared" si="23"/>
        <v>28.600000000000005</v>
      </c>
      <c r="BO169" s="64">
        <f t="shared" si="24"/>
        <v>5.4945054945054944E-2</v>
      </c>
      <c r="BP169" s="64">
        <f t="shared" si="25"/>
        <v>5.5555555555555559E-2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55.396825396825392</v>
      </c>
      <c r="Y172" s="575">
        <f>IFERROR(Y163/H163,"0")+IFERROR(Y164/H164,"0")+IFERROR(Y165/H165,"0")+IFERROR(Y166/H166,"0")+IFERROR(Y167/H167,"0")+IFERROR(Y168/H168,"0")+IFERROR(Y169/H169,"0")+IFERROR(Y170/H170,"0")+IFERROR(Y171/H171,"0")</f>
        <v>57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0.33814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142</v>
      </c>
      <c r="Y173" s="575">
        <f>IFERROR(SUM(Y163:Y171),"0")</f>
        <v>145.5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78</v>
      </c>
      <c r="Y199" s="574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81.033333333333331</v>
      </c>
      <c r="BN199" s="64">
        <f t="shared" si="28"/>
        <v>84.15</v>
      </c>
      <c r="BO199" s="64">
        <f t="shared" si="29"/>
        <v>0.10942760942760942</v>
      </c>
      <c r="BP199" s="64">
        <f t="shared" si="30"/>
        <v>0.11363636363636363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8</v>
      </c>
      <c r="Y201" s="574">
        <f t="shared" si="26"/>
        <v>9</v>
      </c>
      <c r="Z201" s="36">
        <f>IFERROR(IF(Y201=0,"",ROUNDUP(Y201/H201,0)*0.00502),"")</f>
        <v>2.5100000000000001E-2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8.4444444444444446</v>
      </c>
      <c r="BN201" s="64">
        <f t="shared" si="28"/>
        <v>9.4999999999999982</v>
      </c>
      <c r="BO201" s="64">
        <f t="shared" si="29"/>
        <v>1.8993352326685663E-2</v>
      </c>
      <c r="BP201" s="64">
        <f t="shared" si="30"/>
        <v>2.1367521367521368E-2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15</v>
      </c>
      <c r="Y203" s="574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27.222222222222221</v>
      </c>
      <c r="Y204" s="575">
        <f>IFERROR(Y196/H196,"0")+IFERROR(Y197/H197,"0")+IFERROR(Y198/H198,"0")+IFERROR(Y199/H199,"0")+IFERROR(Y200/H200,"0")+IFERROR(Y201/H201,"0")+IFERROR(Y202/H202,"0")+IFERROR(Y203/H203,"0")</f>
        <v>29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0.20558000000000001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101</v>
      </c>
      <c r="Y205" s="575">
        <f>IFERROR(SUM(Y196:Y203),"0")</f>
        <v>106.2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151</v>
      </c>
      <c r="Y210" s="574">
        <f t="shared" si="31"/>
        <v>151.19999999999999</v>
      </c>
      <c r="Z210" s="36">
        <f t="shared" ref="Z210:Z215" si="36">IFERROR(IF(Y210=0,"",ROUNDUP(Y210/H210,0)*0.00651),"")</f>
        <v>0.41012999999999999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167.98750000000001</v>
      </c>
      <c r="BN210" s="64">
        <f t="shared" si="33"/>
        <v>168.20999999999998</v>
      </c>
      <c r="BO210" s="64">
        <f t="shared" si="34"/>
        <v>0.34569597069597074</v>
      </c>
      <c r="BP210" s="64">
        <f t="shared" si="35"/>
        <v>0.3461538461538462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80</v>
      </c>
      <c r="Y212" s="574">
        <f t="shared" si="31"/>
        <v>81.599999999999994</v>
      </c>
      <c r="Z212" s="36">
        <f t="shared" si="36"/>
        <v>0.22134000000000001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88.40000000000002</v>
      </c>
      <c r="BN212" s="64">
        <f t="shared" si="33"/>
        <v>90.168000000000006</v>
      </c>
      <c r="BO212" s="64">
        <f t="shared" si="34"/>
        <v>0.18315018315018317</v>
      </c>
      <c r="BP212" s="64">
        <f t="shared" si="35"/>
        <v>0.18681318681318682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120</v>
      </c>
      <c r="Y213" s="574">
        <f t="shared" si="31"/>
        <v>120</v>
      </c>
      <c r="Z213" s="36">
        <f t="shared" si="36"/>
        <v>0.32550000000000001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132.60000000000002</v>
      </c>
      <c r="BN213" s="64">
        <f t="shared" si="33"/>
        <v>132.60000000000002</v>
      </c>
      <c r="BO213" s="64">
        <f t="shared" si="34"/>
        <v>0.27472527472527475</v>
      </c>
      <c r="BP213" s="64">
        <f t="shared" si="35"/>
        <v>0.27472527472527475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100</v>
      </c>
      <c r="Y214" s="574">
        <f t="shared" si="31"/>
        <v>100.8</v>
      </c>
      <c r="Z214" s="36">
        <f t="shared" si="36"/>
        <v>0.27342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110.5</v>
      </c>
      <c r="BN214" s="64">
        <f t="shared" si="33"/>
        <v>111.384</v>
      </c>
      <c r="BO214" s="64">
        <f t="shared" si="34"/>
        <v>0.22893772893772898</v>
      </c>
      <c r="BP214" s="64">
        <f t="shared" si="35"/>
        <v>0.23076923076923078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100</v>
      </c>
      <c r="Y215" s="574">
        <f t="shared" si="31"/>
        <v>100.8</v>
      </c>
      <c r="Z215" s="36">
        <f t="shared" si="36"/>
        <v>0.27342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110.75000000000001</v>
      </c>
      <c r="BN215" s="64">
        <f t="shared" si="33"/>
        <v>111.63600000000001</v>
      </c>
      <c r="BO215" s="64">
        <f t="shared" si="34"/>
        <v>0.22893772893772898</v>
      </c>
      <c r="BP215" s="64">
        <f t="shared" si="35"/>
        <v>0.23076923076923078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229.58333333333337</v>
      </c>
      <c r="Y216" s="575">
        <f>IFERROR(Y207/H207,"0")+IFERROR(Y208/H208,"0")+IFERROR(Y209/H209,"0")+IFERROR(Y210/H210,"0")+IFERROR(Y211/H211,"0")+IFERROR(Y212/H212,"0")+IFERROR(Y213/H213,"0")+IFERROR(Y214/H214,"0")+IFERROR(Y215/H215,"0")</f>
        <v>231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1.5038099999999999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551</v>
      </c>
      <c r="Y217" s="575">
        <f>IFERROR(SUM(Y207:Y215),"0")</f>
        <v>554.4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91</v>
      </c>
      <c r="Y219" s="574">
        <f>IFERROR(IF(X219="",0,CEILING((X219/$H219),1)*$H219),"")</f>
        <v>91.2</v>
      </c>
      <c r="Z219" s="36">
        <f>IFERROR(IF(Y219=0,"",ROUNDUP(Y219/H219,0)*0.00651),"")</f>
        <v>0.24738000000000002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100.55500000000001</v>
      </c>
      <c r="BN219" s="64">
        <f>IFERROR(Y219*I219/H219,"0")</f>
        <v>100.77600000000001</v>
      </c>
      <c r="BO219" s="64">
        <f>IFERROR(1/J219*(X219/H219),"0")</f>
        <v>0.20833333333333337</v>
      </c>
      <c r="BP219" s="64">
        <f>IFERROR(1/J219*(Y219/H219),"0")</f>
        <v>0.2087912087912088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80</v>
      </c>
      <c r="Y220" s="574">
        <f>IFERROR(IF(X220="",0,CEILING((X220/$H220),1)*$H220),"")</f>
        <v>81.599999999999994</v>
      </c>
      <c r="Z220" s="36">
        <f>IFERROR(IF(Y220=0,"",ROUNDUP(Y220/H220,0)*0.00651),"")</f>
        <v>0.22134000000000001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88.40000000000002</v>
      </c>
      <c r="BN220" s="64">
        <f>IFERROR(Y220*I220/H220,"0")</f>
        <v>90.168000000000006</v>
      </c>
      <c r="BO220" s="64">
        <f>IFERROR(1/J220*(X220/H220),"0")</f>
        <v>0.18315018315018317</v>
      </c>
      <c r="BP220" s="64">
        <f>IFERROR(1/J220*(Y220/H220),"0")</f>
        <v>0.18681318681318682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71.25</v>
      </c>
      <c r="Y221" s="575">
        <f>IFERROR(Y219/H219,"0")+IFERROR(Y220/H220,"0")</f>
        <v>72</v>
      </c>
      <c r="Z221" s="575">
        <f>IFERROR(IF(Z219="",0,Z219),"0")+IFERROR(IF(Z220="",0,Z220),"0")</f>
        <v>0.46872000000000003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171</v>
      </c>
      <c r="Y222" s="575">
        <f>IFERROR(SUM(Y219:Y220),"0")</f>
        <v>172.8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11</v>
      </c>
      <c r="Y228" s="574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11.577500000000001</v>
      </c>
      <c r="BN228" s="64">
        <f t="shared" si="39"/>
        <v>12.629999999999999</v>
      </c>
      <c r="BO228" s="64">
        <f t="shared" si="40"/>
        <v>2.0833333333333336E-2</v>
      </c>
      <c r="BP228" s="64">
        <f t="shared" si="41"/>
        <v>2.2727272727272728E-2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2.75</v>
      </c>
      <c r="Y232" s="575">
        <f>IFERROR(Y225/H225,"0")+IFERROR(Y226/H226,"0")+IFERROR(Y227/H227,"0")+IFERROR(Y228/H228,"0")+IFERROR(Y229/H229,"0")+IFERROR(Y230/H230,"0")+IFERROR(Y231/H231,"0")</f>
        <v>3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2.7060000000000001E-2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11</v>
      </c>
      <c r="Y233" s="575">
        <f>IFERROR(SUM(Y225:Y231),"0")</f>
        <v>12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60</v>
      </c>
      <c r="Y273" s="574">
        <f>IFERROR(IF(X273="",0,CEILING((X273/$H273),1)*$H273),"")</f>
        <v>60</v>
      </c>
      <c r="Z273" s="36">
        <f>IFERROR(IF(Y273=0,"",ROUNDUP(Y273/H273,0)*0.00651),"")</f>
        <v>0.16275000000000001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64.500000000000014</v>
      </c>
      <c r="BN273" s="64">
        <f>IFERROR(Y273*I273/H273,"0")</f>
        <v>64.500000000000014</v>
      </c>
      <c r="BO273" s="64">
        <f>IFERROR(1/J273*(X273/H273),"0")</f>
        <v>0.13736263736263737</v>
      </c>
      <c r="BP273" s="64">
        <f>IFERROR(1/J273*(Y273/H273),"0")</f>
        <v>0.13736263736263737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25</v>
      </c>
      <c r="Y274" s="575">
        <f>IFERROR(Y271/H271,"0")+IFERROR(Y272/H272,"0")+IFERROR(Y273/H273,"0")</f>
        <v>25</v>
      </c>
      <c r="Z274" s="575">
        <f>IFERROR(IF(Z271="",0,Z271),"0")+IFERROR(IF(Z272="",0,Z272),"0")+IFERROR(IF(Z273="",0,Z273),"0")</f>
        <v>0.16275000000000001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60</v>
      </c>
      <c r="Y275" s="575">
        <f>IFERROR(SUM(Y271:Y273),"0")</f>
        <v>60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5</v>
      </c>
      <c r="Y307" s="574">
        <f t="shared" si="53"/>
        <v>5.4</v>
      </c>
      <c r="Z307" s="36">
        <f>IFERROR(IF(Y307=0,"",ROUNDUP(Y307/H307,0)*0.00651),"")</f>
        <v>1.9529999999999999E-2</v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5.6333333333333337</v>
      </c>
      <c r="BN307" s="64">
        <f t="shared" si="55"/>
        <v>6.0839999999999996</v>
      </c>
      <c r="BO307" s="64">
        <f t="shared" si="56"/>
        <v>1.5262515262515264E-2</v>
      </c>
      <c r="BP307" s="64">
        <f t="shared" si="57"/>
        <v>1.6483516483516484E-2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2.7777777777777777</v>
      </c>
      <c r="Y308" s="575">
        <f>IFERROR(Y301/H301,"0")+IFERROR(Y302/H302,"0")+IFERROR(Y303/H303,"0")+IFERROR(Y304/H304,"0")+IFERROR(Y305/H305,"0")+IFERROR(Y306/H306,"0")+IFERROR(Y307/H307,"0")</f>
        <v>3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1.9529999999999999E-2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5</v>
      </c>
      <c r="Y309" s="575">
        <f>IFERROR(SUM(Y301:Y307),"0")</f>
        <v>5.4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19</v>
      </c>
      <c r="Y321" s="57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20.173928571428572</v>
      </c>
      <c r="BN321" s="64">
        <f>IFERROR(Y321*I321/H321,"0")</f>
        <v>26.757000000000001</v>
      </c>
      <c r="BO321" s="64">
        <f>IFERROR(1/J321*(X321/H321),"0")</f>
        <v>3.5342261904761904E-2</v>
      </c>
      <c r="BP321" s="64">
        <f>IFERROR(1/J321*(Y321/H321),"0")</f>
        <v>4.6875E-2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2.2619047619047619</v>
      </c>
      <c r="Y322" s="575">
        <f>IFERROR(Y319/H319,"0")+IFERROR(Y320/H320,"0")+IFERROR(Y321/H321,"0")</f>
        <v>3</v>
      </c>
      <c r="Z322" s="575">
        <f>IFERROR(IF(Z319="",0,Z319),"0")+IFERROR(IF(Z320="",0,Z320),"0")+IFERROR(IF(Z321="",0,Z321),"0")</f>
        <v>5.6940000000000004E-2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19</v>
      </c>
      <c r="Y323" s="575">
        <f>IFERROR(SUM(Y319:Y321),"0")</f>
        <v>25.200000000000003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1</v>
      </c>
      <c r="Y329" s="574">
        <f>IFERROR(IF(X329="",0,CEILING((X329/$H329),1)*$H329),"")</f>
        <v>2.5499999999999998</v>
      </c>
      <c r="Z329" s="36">
        <f>IFERROR(IF(Y329=0,"",ROUNDUP(Y329/H329,0)*0.00651),"")</f>
        <v>6.5100000000000002E-3</v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1.1294117647058823</v>
      </c>
      <c r="BN329" s="64">
        <f>IFERROR(Y329*I329/H329,"0")</f>
        <v>2.88</v>
      </c>
      <c r="BO329" s="64">
        <f>IFERROR(1/J329*(X329/H329),"0")</f>
        <v>2.1547080370609788E-3</v>
      </c>
      <c r="BP329" s="64">
        <f>IFERROR(1/J329*(Y329/H329),"0")</f>
        <v>5.4945054945054949E-3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0.39215686274509809</v>
      </c>
      <c r="Y330" s="575">
        <f>IFERROR(Y325/H325,"0")+IFERROR(Y326/H326,"0")+IFERROR(Y327/H327,"0")+IFERROR(Y328/H328,"0")+IFERROR(Y329/H329,"0")</f>
        <v>1</v>
      </c>
      <c r="Z330" s="575">
        <f>IFERROR(IF(Z325="",0,Z325),"0")+IFERROR(IF(Z326="",0,Z326),"0")+IFERROR(IF(Z327="",0,Z327),"0")+IFERROR(IF(Z328="",0,Z328),"0")+IFERROR(IF(Z329="",0,Z329),"0")</f>
        <v>6.5100000000000002E-3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1</v>
      </c>
      <c r="Y331" s="575">
        <f>IFERROR(SUM(Y325:Y329),"0")</f>
        <v>2.5499999999999998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0</v>
      </c>
      <c r="Y348" s="574">
        <f t="shared" ref="Y348:Y354" si="58"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0</v>
      </c>
      <c r="BN348" s="64">
        <f t="shared" ref="BN348:BN354" si="60">IFERROR(Y348*I348/H348,"0")</f>
        <v>0</v>
      </c>
      <c r="BO348" s="64">
        <f t="shared" ref="BO348:BO354" si="61">IFERROR(1/J348*(X348/H348),"0")</f>
        <v>0</v>
      </c>
      <c r="BP348" s="64">
        <f t="shared" ref="BP348:BP354" si="62"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12</v>
      </c>
      <c r="Y349" s="574">
        <f t="shared" si="58"/>
        <v>15</v>
      </c>
      <c r="Z349" s="36">
        <f>IFERROR(IF(Y349=0,"",ROUNDUP(Y349/H349,0)*0.02175),"")</f>
        <v>2.1749999999999999E-2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12.383999999999999</v>
      </c>
      <c r="BN349" s="64">
        <f t="shared" si="60"/>
        <v>15.48</v>
      </c>
      <c r="BO349" s="64">
        <f t="shared" si="61"/>
        <v>1.6666666666666666E-2</v>
      </c>
      <c r="BP349" s="64">
        <f t="shared" si="62"/>
        <v>2.0833333333333332E-2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79</v>
      </c>
      <c r="Y351" s="574">
        <f t="shared" si="58"/>
        <v>90</v>
      </c>
      <c r="Z351" s="36">
        <f>IFERROR(IF(Y351=0,"",ROUNDUP(Y351/H351,0)*0.02175),"")</f>
        <v>0.1305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81.528000000000006</v>
      </c>
      <c r="BN351" s="64">
        <f t="shared" si="60"/>
        <v>92.88000000000001</v>
      </c>
      <c r="BO351" s="64">
        <f t="shared" si="61"/>
        <v>0.10972222222222222</v>
      </c>
      <c r="BP351" s="64">
        <f t="shared" si="62"/>
        <v>0.125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6.0666666666666664</v>
      </c>
      <c r="Y355" s="575">
        <f>IFERROR(Y348/H348,"0")+IFERROR(Y349/H349,"0")+IFERROR(Y350/H350,"0")+IFERROR(Y351/H351,"0")+IFERROR(Y352/H352,"0")+IFERROR(Y353/H353,"0")+IFERROR(Y354/H354,"0")</f>
        <v>7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0.15225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91</v>
      </c>
      <c r="Y356" s="575">
        <f>IFERROR(SUM(Y348:Y354),"0")</f>
        <v>105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150</v>
      </c>
      <c r="Y358" s="574">
        <f>IFERROR(IF(X358="",0,CEILING((X358/$H358),1)*$H358),"")</f>
        <v>150</v>
      </c>
      <c r="Z358" s="36">
        <f>IFERROR(IF(Y358=0,"",ROUNDUP(Y358/H358,0)*0.02175),"")</f>
        <v>0.21749999999999997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154.80000000000001</v>
      </c>
      <c r="BN358" s="64">
        <f>IFERROR(Y358*I358/H358,"0")</f>
        <v>154.80000000000001</v>
      </c>
      <c r="BO358" s="64">
        <f>IFERROR(1/J358*(X358/H358),"0")</f>
        <v>0.20833333333333331</v>
      </c>
      <c r="BP358" s="64">
        <f>IFERROR(1/J358*(Y358/H358),"0")</f>
        <v>0.20833333333333331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10</v>
      </c>
      <c r="Y360" s="575">
        <f>IFERROR(Y358/H358,"0")+IFERROR(Y359/H359,"0")</f>
        <v>10</v>
      </c>
      <c r="Z360" s="575">
        <f>IFERROR(IF(Z358="",0,Z358),"0")+IFERROR(IF(Z359="",0,Z359),"0")</f>
        <v>0.21749999999999997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150</v>
      </c>
      <c r="Y361" s="575">
        <f>IFERROR(SUM(Y358:Y359),"0")</f>
        <v>150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159</v>
      </c>
      <c r="Y368" s="574">
        <f>IFERROR(IF(X368="",0,CEILING((X368/$H368),1)*$H368),"")</f>
        <v>162</v>
      </c>
      <c r="Z368" s="36">
        <f>IFERROR(IF(Y368=0,"",ROUNDUP(Y368/H368,0)*0.01898),"")</f>
        <v>0.34164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168.16899999999998</v>
      </c>
      <c r="BN368" s="64">
        <f>IFERROR(Y368*I368/H368,"0")</f>
        <v>171.34199999999998</v>
      </c>
      <c r="BO368" s="64">
        <f>IFERROR(1/J368*(X368/H368),"0")</f>
        <v>0.27604166666666669</v>
      </c>
      <c r="BP368" s="64">
        <f>IFERROR(1/J368*(Y368/H368),"0")</f>
        <v>0.28125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17.666666666666668</v>
      </c>
      <c r="Y369" s="575">
        <f>IFERROR(Y368/H368,"0")</f>
        <v>18</v>
      </c>
      <c r="Z369" s="575">
        <f>IFERROR(IF(Z368="",0,Z368),"0")</f>
        <v>0.34164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159</v>
      </c>
      <c r="Y370" s="575">
        <f>IFERROR(SUM(Y368:Y368),"0")</f>
        <v>162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17</v>
      </c>
      <c r="Y395" s="574">
        <f t="shared" ref="Y395:Y404" si="63">IFERROR(IF(X395="",0,CEILING((X395/$H395),1)*$H395),"")</f>
        <v>21.6</v>
      </c>
      <c r="Z395" s="36">
        <f>IFERROR(IF(Y395=0,"",ROUNDUP(Y395/H395,0)*0.00902),"")</f>
        <v>3.6080000000000001E-2</v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17.661111111111111</v>
      </c>
      <c r="BN395" s="64">
        <f t="shared" ref="BN395:BN404" si="65">IFERROR(Y395*I395/H395,"0")</f>
        <v>22.44</v>
      </c>
      <c r="BO395" s="64">
        <f t="shared" ref="BO395:BO404" si="66">IFERROR(1/J395*(X395/H395),"0")</f>
        <v>2.3849607182940515E-2</v>
      </c>
      <c r="BP395" s="64">
        <f t="shared" ref="BP395:BP404" si="67">IFERROR(1/J395*(Y395/H395),"0")</f>
        <v>3.0303030303030304E-2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3.1481481481481479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4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3.6080000000000001E-2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17</v>
      </c>
      <c r="Y406" s="575">
        <f>IFERROR(SUM(Y395:Y404),"0")</f>
        <v>21.6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3</v>
      </c>
      <c r="Y427" s="574">
        <f>IFERROR(IF(X427="",0,CEILING((X427/$H427),1)*$H427),"")</f>
        <v>3.5999999999999996</v>
      </c>
      <c r="Z427" s="36">
        <f>IFERROR(IF(Y427=0,"",ROUNDUP(Y427/H427,0)*0.00651),"")</f>
        <v>1.9529999999999999E-2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5.2500000000000009</v>
      </c>
      <c r="BN427" s="64">
        <f>IFERROR(Y427*I427/H427,"0")</f>
        <v>6.3</v>
      </c>
      <c r="BO427" s="64">
        <f>IFERROR(1/J427*(X427/H427),"0")</f>
        <v>1.3736263736263738E-2</v>
      </c>
      <c r="BP427" s="64">
        <f>IFERROR(1/J427*(Y427/H427),"0")</f>
        <v>1.6483516483516484E-2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2.5</v>
      </c>
      <c r="Y428" s="575">
        <f>IFERROR(Y427/H427,"0")</f>
        <v>3</v>
      </c>
      <c r="Z428" s="575">
        <f>IFERROR(IF(Z427="",0,Z427),"0")</f>
        <v>1.9529999999999999E-2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3</v>
      </c>
      <c r="Y429" s="575">
        <f>IFERROR(SUM(Y427:Y427),"0")</f>
        <v>3.5999999999999996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200</v>
      </c>
      <c r="Y456" s="574">
        <f>IFERROR(IF(X456="",0,CEILING((X456/$H456),1)*$H456),"")</f>
        <v>200.64000000000001</v>
      </c>
      <c r="Z456" s="36">
        <f>IFERROR(IF(Y456=0,"",ROUNDUP(Y456/H456,0)*0.01196),"")</f>
        <v>0.45448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213.63636363636363</v>
      </c>
      <c r="BN456" s="64">
        <f>IFERROR(Y456*I456/H456,"0")</f>
        <v>214.32</v>
      </c>
      <c r="BO456" s="64">
        <f>IFERROR(1/J456*(X456/H456),"0")</f>
        <v>0.36421911421911418</v>
      </c>
      <c r="BP456" s="64">
        <f>IFERROR(1/J456*(Y456/H456),"0")</f>
        <v>0.36538461538461542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37.878787878787875</v>
      </c>
      <c r="Y459" s="575">
        <f>IFERROR(Y456/H456,"0")+IFERROR(Y457/H457,"0")+IFERROR(Y458/H458,"0")</f>
        <v>38</v>
      </c>
      <c r="Z459" s="575">
        <f>IFERROR(IF(Z456="",0,Z456),"0")+IFERROR(IF(Z457="",0,Z457),"0")+IFERROR(IF(Z458="",0,Z458),"0")</f>
        <v>0.45448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200</v>
      </c>
      <c r="Y460" s="575">
        <f>IFERROR(SUM(Y456:Y458),"0")</f>
        <v>200.64000000000001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0</v>
      </c>
      <c r="Y462" s="574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0</v>
      </c>
      <c r="Y469" s="575">
        <f>IFERROR(Y462/H462,"0")+IFERROR(Y463/H463,"0")+IFERROR(Y464/H464,"0")+IFERROR(Y465/H465,"0")+IFERROR(Y466/H466,"0")+IFERROR(Y467/H467,"0")+IFERROR(Y468/H468,"0")</f>
        <v>0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0</v>
      </c>
      <c r="Y470" s="575">
        <f>IFERROR(SUM(Y462:Y468),"0")</f>
        <v>0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41</v>
      </c>
      <c r="Y499" s="574">
        <f>IFERROR(IF(X499="",0,CEILING((X499/$H499),1)*$H499),"")</f>
        <v>45</v>
      </c>
      <c r="Z499" s="36">
        <f>IFERROR(IF(Y499=0,"",ROUNDUP(Y499/H499,0)*0.01898),"")</f>
        <v>9.4899999999999998E-2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43.364333333333335</v>
      </c>
      <c r="BN499" s="64">
        <f>IFERROR(Y499*I499/H499,"0")</f>
        <v>47.594999999999999</v>
      </c>
      <c r="BO499" s="64">
        <f>IFERROR(1/J499*(X499/H499),"0")</f>
        <v>7.1180555555555552E-2</v>
      </c>
      <c r="BP499" s="64">
        <f>IFERROR(1/J499*(Y499/H499),"0")</f>
        <v>7.8125E-2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4.5555555555555554</v>
      </c>
      <c r="Y501" s="575">
        <f>IFERROR(Y499/H499,"0")+IFERROR(Y500/H500,"0")</f>
        <v>5</v>
      </c>
      <c r="Z501" s="575">
        <f>IFERROR(IF(Z499="",0,Z499),"0")+IFERROR(IF(Z500="",0,Z500),"0")</f>
        <v>9.4899999999999998E-2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41</v>
      </c>
      <c r="Y502" s="575">
        <f>IFERROR(SUM(Y499:Y500),"0")</f>
        <v>45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2324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2408.4899999999993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2493.2186170462869</v>
      </c>
      <c r="Y514" s="575">
        <f>IFERROR(SUM(BN22:BN510),"0")</f>
        <v>2582.5960000000005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5</v>
      </c>
      <c r="Y515" s="38">
        <f>ROUNDUP(SUM(BP22:BP510),0)</f>
        <v>5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2618.2186170462869</v>
      </c>
      <c r="Y516" s="575">
        <f>GrossWeightTotalR+PalletQtyTotalR*25</f>
        <v>2707.5960000000005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643.29640949199779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659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5.4594899999999988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95.6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59.20000000000001</v>
      </c>
      <c r="E523" s="46">
        <f>IFERROR(Y89*1,"0")+IFERROR(Y90*1,"0")+IFERROR(Y91*1,"0")+IFERROR(Y95*1,"0")+IFERROR(Y96*1,"0")+IFERROR(Y97*1,"0")+IFERROR(Y98*1,"0")+IFERROR(Y99*1,"0")+IFERROR(Y100*1,"0")</f>
        <v>173.7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308.10000000000002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145.5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833.4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12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60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33.15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417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21.6</v>
      </c>
      <c r="W523" s="46">
        <f>IFERROR(Y414*1,"0")+IFERROR(Y415*1,"0")+IFERROR(Y419*1,"0")+IFERROR(Y420*1,"0")+IFERROR(Y421*1,"0")+IFERROR(Y422*1,"0")</f>
        <v>0</v>
      </c>
      <c r="X523" s="46">
        <f>IFERROR(Y427*1,"0")</f>
        <v>3.5999999999999996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200.64000000000001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45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2025-07-03T07:50:25Z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