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Черкизово Ташкент\"/>
    </mc:Choice>
  </mc:AlternateContent>
  <xr:revisionPtr revIDLastSave="0" documentId="13_ncr:1_{D0F6A0B4-6871-4D2E-9193-E70CB8A933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1" l="1"/>
  <c r="F20" i="1"/>
  <c r="E20" i="1"/>
  <c r="P20" i="1" s="1"/>
  <c r="F17" i="1"/>
  <c r="E17" i="1"/>
  <c r="P17" i="1" s="1"/>
  <c r="F14" i="1"/>
  <c r="E14" i="1"/>
  <c r="P14" i="1" s="1"/>
  <c r="F12" i="1"/>
  <c r="E12" i="1"/>
  <c r="P12" i="1" s="1"/>
  <c r="P7" i="1"/>
  <c r="U7" i="1" s="1"/>
  <c r="P8" i="1"/>
  <c r="T8" i="1" s="1"/>
  <c r="P9" i="1"/>
  <c r="U9" i="1" s="1"/>
  <c r="P10" i="1"/>
  <c r="U10" i="1" s="1"/>
  <c r="P11" i="1"/>
  <c r="U11" i="1" s="1"/>
  <c r="P13" i="1"/>
  <c r="U13" i="1" s="1"/>
  <c r="P15" i="1"/>
  <c r="U15" i="1" s="1"/>
  <c r="P16" i="1"/>
  <c r="P18" i="1"/>
  <c r="P19" i="1"/>
  <c r="U19" i="1" s="1"/>
  <c r="P21" i="1"/>
  <c r="U21" i="1" s="1"/>
  <c r="P22" i="1"/>
  <c r="Q22" i="1" s="1"/>
  <c r="P23" i="1"/>
  <c r="U23" i="1" s="1"/>
  <c r="P24" i="1"/>
  <c r="P25" i="1"/>
  <c r="U25" i="1" s="1"/>
  <c r="P26" i="1"/>
  <c r="P27" i="1"/>
  <c r="U27" i="1" s="1"/>
  <c r="P28" i="1"/>
  <c r="P29" i="1"/>
  <c r="U29" i="1" s="1"/>
  <c r="P30" i="1"/>
  <c r="P31" i="1"/>
  <c r="U31" i="1" s="1"/>
  <c r="P32" i="1"/>
  <c r="P33" i="1"/>
  <c r="U33" i="1" s="1"/>
  <c r="P34" i="1"/>
  <c r="T34" i="1" s="1"/>
  <c r="P35" i="1"/>
  <c r="U35" i="1" s="1"/>
  <c r="P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6" i="1"/>
  <c r="L15" i="1"/>
  <c r="L13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9" i="1" l="1"/>
  <c r="Q12" i="1"/>
  <c r="T12" i="1" s="1"/>
  <c r="Q14" i="1"/>
  <c r="AG14" i="1" s="1"/>
  <c r="Q17" i="1"/>
  <c r="AG17" i="1" s="1"/>
  <c r="Q20" i="1"/>
  <c r="AG20" i="1" s="1"/>
  <c r="AG12" i="1"/>
  <c r="AG10" i="1"/>
  <c r="AG32" i="1"/>
  <c r="AG30" i="1"/>
  <c r="AG28" i="1"/>
  <c r="AG26" i="1"/>
  <c r="AG24" i="1"/>
  <c r="AG22" i="1"/>
  <c r="Q16" i="1"/>
  <c r="AG16" i="1" s="1"/>
  <c r="Q33" i="1"/>
  <c r="AG33" i="1" s="1"/>
  <c r="Q31" i="1"/>
  <c r="AG31" i="1" s="1"/>
  <c r="AG29" i="1"/>
  <c r="Q27" i="1"/>
  <c r="AG27" i="1" s="1"/>
  <c r="AG25" i="1"/>
  <c r="AG23" i="1"/>
  <c r="Q21" i="1"/>
  <c r="AG21" i="1" s="1"/>
  <c r="AG19" i="1"/>
  <c r="AG15" i="1"/>
  <c r="Q13" i="1"/>
  <c r="AG13" i="1" s="1"/>
  <c r="AG11" i="1"/>
  <c r="T18" i="1"/>
  <c r="T20" i="1"/>
  <c r="L20" i="1"/>
  <c r="L17" i="1"/>
  <c r="F5" i="1"/>
  <c r="U17" i="1"/>
  <c r="L14" i="1"/>
  <c r="T25" i="1"/>
  <c r="T17" i="1"/>
  <c r="E5" i="1"/>
  <c r="T29" i="1"/>
  <c r="T21" i="1"/>
  <c r="T7" i="1"/>
  <c r="T9" i="1"/>
  <c r="T35" i="1"/>
  <c r="T19" i="1"/>
  <c r="T15" i="1"/>
  <c r="T11" i="1"/>
  <c r="L12" i="1"/>
  <c r="P5" i="1"/>
  <c r="T10" i="1"/>
  <c r="U8" i="1"/>
  <c r="U6" i="1"/>
  <c r="U34" i="1"/>
  <c r="U32" i="1"/>
  <c r="U30" i="1"/>
  <c r="U28" i="1"/>
  <c r="U26" i="1"/>
  <c r="U24" i="1"/>
  <c r="U22" i="1"/>
  <c r="U20" i="1"/>
  <c r="U18" i="1"/>
  <c r="U16" i="1"/>
  <c r="U14" i="1"/>
  <c r="U12" i="1"/>
  <c r="T6" i="1"/>
  <c r="T27" i="1" l="1"/>
  <c r="L5" i="1"/>
  <c r="T33" i="1"/>
  <c r="T14" i="1"/>
  <c r="AG5" i="1"/>
  <c r="T16" i="1"/>
  <c r="T24" i="1"/>
  <c r="T28" i="1"/>
  <c r="T32" i="1"/>
  <c r="Q5" i="1"/>
  <c r="T23" i="1"/>
  <c r="T31" i="1"/>
  <c r="T13" i="1"/>
  <c r="T22" i="1"/>
  <c r="T26" i="1"/>
  <c r="T30" i="1"/>
</calcChain>
</file>

<file path=xl/sharedStrings.xml><?xml version="1.0" encoding="utf-8"?>
<sst xmlns="http://schemas.openxmlformats.org/spreadsheetml/2006/main" count="123" uniqueCount="76">
  <si>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</si>
  <si>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</si>
  <si>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</si>
  <si>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</si>
  <si>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</si>
  <si>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</si>
  <si>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</si>
  <si>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</si>
  <si>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</si>
  <si>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</si>
  <si>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</si>
  <si>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</si>
  <si>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</si>
  <si>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</si>
  <si>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</si>
  <si>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</si>
  <si>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</si>
  <si>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</si>
  <si>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</si>
  <si>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</si>
  <si>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</si>
  <si>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</si>
  <si>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</si>
  <si>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</si>
  <si>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</si>
  <si>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03,07,</t>
  </si>
  <si>
    <t>26,06,</t>
  </si>
  <si>
    <t>19,06,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</si>
  <si>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</si>
  <si>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</si>
  <si>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</si>
  <si>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</si>
  <si>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</si>
  <si>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</si>
  <si>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</si>
  <si>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</si>
  <si>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</si>
  <si>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</si>
  <si>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</si>
  <si>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</si>
  <si>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</si>
  <si>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</si>
  <si>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</si>
  <si>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</si>
  <si>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</si>
  <si>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</si>
  <si>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</si>
  <si>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</si>
  <si>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</si>
  <si>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</si>
  <si>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</si>
  <si>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</si>
  <si>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</si>
  <si>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</si>
  <si>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</si>
  <si>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</si>
  <si>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</si>
  <si>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</si>
  <si>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</si>
  <si>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</si>
  <si>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</si>
  <si>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</si>
  <si>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</si>
  <si>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</si>
  <si>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</si>
  <si>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</si>
  <si>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</si>
  <si>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</si>
  <si>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</si>
  <si>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</si>
  <si>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</si>
  <si>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</si>
  <si>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</si>
  <si>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уценка</t>
  </si>
  <si>
    <t>У_СК САЛЬЧИЧОН НАРЕЗ ФИБ ЗА ШТ 0.1КГ К1.2  ЧЕРКИЗОВО</t>
  </si>
  <si>
    <t>У_СК САЛЬЧИЧОН С РОЗОВЫМ ПЕРЦЕМ НАР ШТ 85Г  ЧЕРКИЗОВО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</si>
</sst>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2113.337</v>
      </c>
      <c r="F5" s="4">
        <f>SUM(F6:F498)</f>
        <v>5154.5339999999997</v>
      </c>
      <c r="G5" s="8"/>
      <c r="H5" s="1"/>
      <c r="I5" s="1"/>
      <c r="J5" s="1"/>
      <c r="K5" s="4">
        <f t="shared" ref="K5:R5" si="0">SUM(K6:K498)</f>
        <v>0</v>
      </c>
      <c r="L5" s="4">
        <f t="shared" si="0"/>
        <v>2113.337</v>
      </c>
      <c r="M5" s="4">
        <f t="shared" si="0"/>
        <v>0</v>
      </c>
      <c r="N5" s="4">
        <f t="shared" si="0"/>
        <v>0</v>
      </c>
      <c r="O5" s="4">
        <f t="shared" si="0"/>
        <v>3200</v>
      </c>
      <c r="P5" s="4">
        <f t="shared" si="0"/>
        <v>422.66739999999999</v>
      </c>
      <c r="Q5" s="4">
        <f t="shared" si="0"/>
        <v>2927.2946000000006</v>
      </c>
      <c r="R5" s="4">
        <f t="shared" si="0"/>
        <v>0</v>
      </c>
      <c r="S5" s="1"/>
      <c r="T5" s="1"/>
      <c r="U5" s="1"/>
      <c r="V5" s="4">
        <f t="shared" ref="V5:AE5" si="1">SUM(V6:V498)</f>
        <v>364.28919999999999</v>
      </c>
      <c r="W5" s="4">
        <f t="shared" si="1"/>
        <v>234.76139999999998</v>
      </c>
      <c r="X5" s="4">
        <f t="shared" si="1"/>
        <v>380.68759999999997</v>
      </c>
      <c r="Y5" s="4">
        <f t="shared" si="1"/>
        <v>244.75719999999998</v>
      </c>
      <c r="Z5" s="4">
        <f t="shared" si="1"/>
        <v>710.28319999999985</v>
      </c>
      <c r="AA5" s="4">
        <f t="shared" si="1"/>
        <v>327.75700000000001</v>
      </c>
      <c r="AB5" s="4">
        <f t="shared" si="1"/>
        <v>397.5</v>
      </c>
      <c r="AC5" s="4">
        <f t="shared" si="1"/>
        <v>694.39900000000011</v>
      </c>
      <c r="AD5" s="4">
        <f t="shared" si="1"/>
        <v>285.21300000000002</v>
      </c>
      <c r="AE5" s="4">
        <f t="shared" si="1"/>
        <v>547.197</v>
      </c>
      <c r="AF5" s="1"/>
      <c r="AG5" s="4">
        <f>SUM(AG6:AG498)</f>
        <v>1113.9846000000002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36</v>
      </c>
      <c r="B6" s="10" t="s">
        <v>37</v>
      </c>
      <c r="C6" s="10">
        <v>-4.1829999999999998</v>
      </c>
      <c r="D6" s="10"/>
      <c r="E6" s="18">
        <v>8.1509999999999998</v>
      </c>
      <c r="F6" s="18">
        <v>-13.382999999999999</v>
      </c>
      <c r="G6" s="11">
        <v>0</v>
      </c>
      <c r="H6" s="10"/>
      <c r="I6" s="10" t="s">
        <v>38</v>
      </c>
      <c r="J6" s="10" t="s">
        <v>39</v>
      </c>
      <c r="K6" s="10"/>
      <c r="L6" s="10">
        <f t="shared" ref="L6:L35" si="2">E6-K6</f>
        <v>8.1509999999999998</v>
      </c>
      <c r="M6" s="10"/>
      <c r="N6" s="10"/>
      <c r="O6" s="10"/>
      <c r="P6" s="10">
        <f t="shared" ref="P6:P35" si="3">E6/5</f>
        <v>1.6301999999999999</v>
      </c>
      <c r="Q6" s="12"/>
      <c r="R6" s="12"/>
      <c r="S6" s="10"/>
      <c r="T6" s="10">
        <f t="shared" ref="T6:T35" si="4">(F6+O6+Q6)/P6</f>
        <v>-8.2094221567905787</v>
      </c>
      <c r="U6" s="10">
        <f t="shared" ref="U6:U9" si="5">(F6+O6)/P6</f>
        <v>-8.2094221567905787</v>
      </c>
      <c r="V6" s="10">
        <v>1.0464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7" t="s">
        <v>40</v>
      </c>
      <c r="B7" s="10" t="s">
        <v>41</v>
      </c>
      <c r="C7" s="10">
        <v>-3</v>
      </c>
      <c r="D7" s="10"/>
      <c r="E7" s="18">
        <v>9</v>
      </c>
      <c r="F7" s="18">
        <v>-12</v>
      </c>
      <c r="G7" s="11">
        <v>0</v>
      </c>
      <c r="H7" s="10"/>
      <c r="I7" s="10" t="s">
        <v>38</v>
      </c>
      <c r="J7" s="10" t="s">
        <v>42</v>
      </c>
      <c r="K7" s="10"/>
      <c r="L7" s="10">
        <f t="shared" si="2"/>
        <v>9</v>
      </c>
      <c r="M7" s="10"/>
      <c r="N7" s="10"/>
      <c r="O7" s="10"/>
      <c r="P7" s="10">
        <f t="shared" si="3"/>
        <v>1.8</v>
      </c>
      <c r="Q7" s="12"/>
      <c r="R7" s="12"/>
      <c r="S7" s="10"/>
      <c r="T7" s="10">
        <f t="shared" si="4"/>
        <v>-6.6666666666666661</v>
      </c>
      <c r="U7" s="10">
        <f t="shared" si="5"/>
        <v>-6.6666666666666661</v>
      </c>
      <c r="V7" s="10">
        <v>0.6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/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7" t="s">
        <v>43</v>
      </c>
      <c r="B8" s="10" t="s">
        <v>41</v>
      </c>
      <c r="C8" s="10">
        <v>-8</v>
      </c>
      <c r="D8" s="10"/>
      <c r="E8" s="18">
        <v>8</v>
      </c>
      <c r="F8" s="18">
        <v>-16</v>
      </c>
      <c r="G8" s="11">
        <v>0</v>
      </c>
      <c r="H8" s="10"/>
      <c r="I8" s="10" t="s">
        <v>38</v>
      </c>
      <c r="J8" s="10" t="s">
        <v>44</v>
      </c>
      <c r="K8" s="10"/>
      <c r="L8" s="10">
        <f t="shared" si="2"/>
        <v>8</v>
      </c>
      <c r="M8" s="10"/>
      <c r="N8" s="10"/>
      <c r="O8" s="10"/>
      <c r="P8" s="10">
        <f t="shared" si="3"/>
        <v>1.6</v>
      </c>
      <c r="Q8" s="12"/>
      <c r="R8" s="12"/>
      <c r="S8" s="10"/>
      <c r="T8" s="10">
        <f t="shared" si="4"/>
        <v>-10</v>
      </c>
      <c r="U8" s="10">
        <f t="shared" si="5"/>
        <v>-10</v>
      </c>
      <c r="V8" s="10">
        <v>1.6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/>
      <c r="AG8" s="10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7" t="s">
        <v>45</v>
      </c>
      <c r="B9" s="10" t="s">
        <v>41</v>
      </c>
      <c r="C9" s="10">
        <v>-12</v>
      </c>
      <c r="D9" s="10"/>
      <c r="E9" s="18">
        <v>13</v>
      </c>
      <c r="F9" s="18">
        <v>-27</v>
      </c>
      <c r="G9" s="11">
        <v>0</v>
      </c>
      <c r="H9" s="10"/>
      <c r="I9" s="10" t="s">
        <v>38</v>
      </c>
      <c r="J9" s="10" t="s">
        <v>46</v>
      </c>
      <c r="K9" s="10"/>
      <c r="L9" s="10">
        <f t="shared" si="2"/>
        <v>13</v>
      </c>
      <c r="M9" s="10"/>
      <c r="N9" s="10"/>
      <c r="O9" s="10"/>
      <c r="P9" s="10">
        <f t="shared" si="3"/>
        <v>2.6</v>
      </c>
      <c r="Q9" s="12"/>
      <c r="R9" s="12"/>
      <c r="S9" s="10"/>
      <c r="T9" s="10">
        <f t="shared" si="4"/>
        <v>-10.384615384615385</v>
      </c>
      <c r="U9" s="10">
        <f t="shared" si="5"/>
        <v>-10.384615384615385</v>
      </c>
      <c r="V9" s="10">
        <v>2.8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/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37</v>
      </c>
      <c r="C10" s="1"/>
      <c r="D10" s="1">
        <v>121.97</v>
      </c>
      <c r="E10" s="1">
        <v>12.285</v>
      </c>
      <c r="F10" s="1">
        <v>89.972999999999999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2"/>
        <v>12.285</v>
      </c>
      <c r="M10" s="1"/>
      <c r="N10" s="1"/>
      <c r="O10" s="1">
        <v>30</v>
      </c>
      <c r="P10" s="1">
        <f t="shared" si="3"/>
        <v>2.4569999999999999</v>
      </c>
      <c r="Q10" s="5"/>
      <c r="R10" s="5"/>
      <c r="S10" s="1"/>
      <c r="T10" s="1">
        <f>(F10+O10+Q10)/P10</f>
        <v>48.82905982905983</v>
      </c>
      <c r="U10" s="1">
        <f>(F10+O10)/P10</f>
        <v>48.82905982905983</v>
      </c>
      <c r="V10" s="1">
        <v>-9.2103999999999999</v>
      </c>
      <c r="W10" s="1">
        <v>-2.9460000000000002</v>
      </c>
      <c r="X10" s="1">
        <v>12.409000000000001</v>
      </c>
      <c r="Y10" s="1">
        <v>0</v>
      </c>
      <c r="Z10" s="1">
        <v>9.1620000000000008</v>
      </c>
      <c r="AA10" s="1">
        <v>0</v>
      </c>
      <c r="AB10" s="1">
        <v>0</v>
      </c>
      <c r="AC10" s="1">
        <v>11.885</v>
      </c>
      <c r="AD10" s="1">
        <v>0</v>
      </c>
      <c r="AE10" s="1">
        <v>0</v>
      </c>
      <c r="AF10" s="1" t="s">
        <v>48</v>
      </c>
      <c r="AG10" s="1">
        <f t="shared" ref="AG10:AG33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37</v>
      </c>
      <c r="C11" s="1">
        <v>-2.052</v>
      </c>
      <c r="D11" s="1">
        <v>132.24799999999999</v>
      </c>
      <c r="E11" s="1">
        <v>32.512999999999998</v>
      </c>
      <c r="F11" s="1">
        <v>91.433000000000007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2"/>
        <v>32.512999999999998</v>
      </c>
      <c r="M11" s="1"/>
      <c r="N11" s="1"/>
      <c r="O11" s="1">
        <v>130</v>
      </c>
      <c r="P11" s="1">
        <f t="shared" si="3"/>
        <v>6.5025999999999993</v>
      </c>
      <c r="Q11" s="5"/>
      <c r="R11" s="5"/>
      <c r="S11" s="1"/>
      <c r="T11" s="1">
        <f t="shared" si="4"/>
        <v>34.052994186940609</v>
      </c>
      <c r="U11" s="1">
        <f t="shared" ref="U11:U35" si="7">(F11+O11)/P11</f>
        <v>34.052994186940609</v>
      </c>
      <c r="V11" s="1">
        <v>-3.9506000000000001</v>
      </c>
      <c r="W11" s="1">
        <v>-1.9432</v>
      </c>
      <c r="X11" s="1">
        <v>12.659800000000001</v>
      </c>
      <c r="Y11" s="1">
        <v>-0.17560000000000001</v>
      </c>
      <c r="Z11" s="1">
        <v>14.7384</v>
      </c>
      <c r="AA11" s="1">
        <v>-0.64640000000000009</v>
      </c>
      <c r="AB11" s="1"/>
      <c r="AC11" s="1">
        <v>11.622833333333331</v>
      </c>
      <c r="AD11" s="1">
        <v>0</v>
      </c>
      <c r="AE11" s="1">
        <v>0</v>
      </c>
      <c r="AF11" s="1" t="s">
        <v>50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37</v>
      </c>
      <c r="C12" s="1">
        <v>278.02800000000002</v>
      </c>
      <c r="D12" s="1">
        <v>154.03399999999999</v>
      </c>
      <c r="E12" s="18">
        <f>138.8+E6</f>
        <v>146.95100000000002</v>
      </c>
      <c r="F12" s="18">
        <f>273.063+F6</f>
        <v>259.68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2"/>
        <v>146.95100000000002</v>
      </c>
      <c r="M12" s="1"/>
      <c r="N12" s="1"/>
      <c r="O12" s="1">
        <v>100</v>
      </c>
      <c r="P12" s="1">
        <f t="shared" si="3"/>
        <v>29.390200000000004</v>
      </c>
      <c r="Q12" s="5">
        <f t="shared" ref="Q12:Q33" si="8">23*P12-O12-F12</f>
        <v>316.29460000000012</v>
      </c>
      <c r="R12" s="5"/>
      <c r="S12" s="1"/>
      <c r="T12" s="1">
        <f t="shared" si="4"/>
        <v>23</v>
      </c>
      <c r="U12" s="1">
        <f t="shared" si="7"/>
        <v>12.238092969765431</v>
      </c>
      <c r="V12" s="1">
        <v>15.627599999999999</v>
      </c>
      <c r="W12" s="1">
        <v>12.2658</v>
      </c>
      <c r="X12" s="1">
        <v>15.2486</v>
      </c>
      <c r="Y12" s="1">
        <v>3.1114000000000002</v>
      </c>
      <c r="Z12" s="1">
        <v>27.975999999999999</v>
      </c>
      <c r="AA12" s="1">
        <v>1.8033999999999999</v>
      </c>
      <c r="AB12" s="1">
        <v>0</v>
      </c>
      <c r="AC12" s="1">
        <v>11.21966666666667</v>
      </c>
      <c r="AD12" s="1">
        <v>18.213000000000001</v>
      </c>
      <c r="AE12" s="1">
        <v>23.797000000000001</v>
      </c>
      <c r="AF12" s="1"/>
      <c r="AG12" s="1">
        <f t="shared" si="6"/>
        <v>316.29460000000012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41</v>
      </c>
      <c r="C13" s="1">
        <v>539</v>
      </c>
      <c r="D13" s="1">
        <v>120</v>
      </c>
      <c r="E13" s="1">
        <v>361</v>
      </c>
      <c r="F13" s="1">
        <v>288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2"/>
        <v>361</v>
      </c>
      <c r="M13" s="1"/>
      <c r="N13" s="1"/>
      <c r="O13" s="1">
        <v>650</v>
      </c>
      <c r="P13" s="1">
        <f t="shared" si="3"/>
        <v>72.2</v>
      </c>
      <c r="Q13" s="5">
        <f t="shared" si="8"/>
        <v>722.60000000000014</v>
      </c>
      <c r="R13" s="5"/>
      <c r="S13" s="1"/>
      <c r="T13" s="1">
        <f t="shared" si="4"/>
        <v>23</v>
      </c>
      <c r="U13" s="1">
        <f t="shared" si="7"/>
        <v>12.991689750692521</v>
      </c>
      <c r="V13" s="1">
        <v>45.4</v>
      </c>
      <c r="W13" s="1">
        <v>30.8</v>
      </c>
      <c r="X13" s="1">
        <v>34.200000000000003</v>
      </c>
      <c r="Y13" s="1">
        <v>32.799999999999997</v>
      </c>
      <c r="Z13" s="1">
        <v>91.2</v>
      </c>
      <c r="AA13" s="1">
        <v>48.4</v>
      </c>
      <c r="AB13" s="1">
        <v>68.5</v>
      </c>
      <c r="AC13" s="1">
        <v>99.166666666666671</v>
      </c>
      <c r="AD13" s="1">
        <v>33</v>
      </c>
      <c r="AE13" s="1">
        <v>59.2</v>
      </c>
      <c r="AF13" s="1"/>
      <c r="AG13" s="1">
        <f t="shared" si="6"/>
        <v>289.04000000000008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41</v>
      </c>
      <c r="C14" s="1">
        <v>386</v>
      </c>
      <c r="D14" s="1"/>
      <c r="E14" s="18">
        <f>111+E7</f>
        <v>120</v>
      </c>
      <c r="F14" s="18">
        <f>267+F7</f>
        <v>255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2"/>
        <v>120</v>
      </c>
      <c r="M14" s="1"/>
      <c r="N14" s="1"/>
      <c r="O14" s="1">
        <v>100</v>
      </c>
      <c r="P14" s="1">
        <f t="shared" si="3"/>
        <v>24</v>
      </c>
      <c r="Q14" s="5">
        <f t="shared" si="8"/>
        <v>197</v>
      </c>
      <c r="R14" s="5"/>
      <c r="S14" s="1"/>
      <c r="T14" s="1">
        <f t="shared" si="4"/>
        <v>23</v>
      </c>
      <c r="U14" s="1">
        <f t="shared" si="7"/>
        <v>14.791666666666666</v>
      </c>
      <c r="V14" s="1">
        <v>16.600000000000001</v>
      </c>
      <c r="W14" s="1">
        <v>7.8</v>
      </c>
      <c r="X14" s="1">
        <v>9</v>
      </c>
      <c r="Y14" s="1">
        <v>19.8</v>
      </c>
      <c r="Z14" s="1">
        <v>31.2</v>
      </c>
      <c r="AA14" s="1">
        <v>22.2</v>
      </c>
      <c r="AB14" s="1">
        <v>32.25</v>
      </c>
      <c r="AC14" s="1">
        <v>40.166666666666657</v>
      </c>
      <c r="AD14" s="1">
        <v>9</v>
      </c>
      <c r="AE14" s="1">
        <v>33.6</v>
      </c>
      <c r="AF14" s="1"/>
      <c r="AG14" s="1">
        <f t="shared" si="6"/>
        <v>78.800000000000011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41</v>
      </c>
      <c r="C15" s="1">
        <v>191</v>
      </c>
      <c r="D15" s="1"/>
      <c r="E15" s="1">
        <v>2</v>
      </c>
      <c r="F15" s="1">
        <v>112</v>
      </c>
      <c r="G15" s="8">
        <v>0.3</v>
      </c>
      <c r="H15" s="1">
        <v>45</v>
      </c>
      <c r="I15" s="1">
        <v>1030419235</v>
      </c>
      <c r="J15" s="1"/>
      <c r="K15" s="1"/>
      <c r="L15" s="1">
        <f t="shared" si="2"/>
        <v>2</v>
      </c>
      <c r="M15" s="1"/>
      <c r="N15" s="1"/>
      <c r="O15" s="1"/>
      <c r="P15" s="1">
        <f t="shared" si="3"/>
        <v>0.4</v>
      </c>
      <c r="Q15" s="5"/>
      <c r="R15" s="5"/>
      <c r="S15" s="1"/>
      <c r="T15" s="1">
        <f t="shared" si="4"/>
        <v>280</v>
      </c>
      <c r="U15" s="1">
        <f t="shared" si="7"/>
        <v>280</v>
      </c>
      <c r="V15" s="1">
        <v>34.4</v>
      </c>
      <c r="W15" s="1">
        <v>8.4</v>
      </c>
      <c r="X15" s="1">
        <v>9.8000000000000007</v>
      </c>
      <c r="Y15" s="1">
        <v>6.2</v>
      </c>
      <c r="Z15" s="1">
        <v>31</v>
      </c>
      <c r="AA15" s="1">
        <v>-0.4</v>
      </c>
      <c r="AB15" s="1">
        <v>0</v>
      </c>
      <c r="AC15" s="1">
        <v>0</v>
      </c>
      <c r="AD15" s="1">
        <v>10.6</v>
      </c>
      <c r="AE15" s="1">
        <v>39.6</v>
      </c>
      <c r="AF15" s="19" t="s">
        <v>51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41</v>
      </c>
      <c r="C16" s="1">
        <v>130</v>
      </c>
      <c r="D16" s="1"/>
      <c r="E16" s="1">
        <v>68</v>
      </c>
      <c r="F16" s="1">
        <v>55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2"/>
        <v>68</v>
      </c>
      <c r="M16" s="1"/>
      <c r="N16" s="1"/>
      <c r="O16" s="1">
        <v>200</v>
      </c>
      <c r="P16" s="1">
        <f t="shared" si="3"/>
        <v>13.6</v>
      </c>
      <c r="Q16" s="5">
        <f t="shared" si="8"/>
        <v>57.800000000000011</v>
      </c>
      <c r="R16" s="5"/>
      <c r="S16" s="1"/>
      <c r="T16" s="1">
        <f t="shared" si="4"/>
        <v>23</v>
      </c>
      <c r="U16" s="1">
        <f t="shared" si="7"/>
        <v>18.75</v>
      </c>
      <c r="V16" s="1">
        <v>16.600000000000001</v>
      </c>
      <c r="W16" s="1">
        <v>14.6</v>
      </c>
      <c r="X16" s="1">
        <v>21.4</v>
      </c>
      <c r="Y16" s="1">
        <v>18.8</v>
      </c>
      <c r="Z16" s="1">
        <v>39.799999999999997</v>
      </c>
      <c r="AA16" s="1">
        <v>-0.2</v>
      </c>
      <c r="AB16" s="1">
        <v>0</v>
      </c>
      <c r="AC16" s="1">
        <v>15.66666666666667</v>
      </c>
      <c r="AD16" s="1">
        <v>2.2000000000000002</v>
      </c>
      <c r="AE16" s="1">
        <v>28.2</v>
      </c>
      <c r="AF16" s="1"/>
      <c r="AG16" s="1">
        <f t="shared" si="6"/>
        <v>28.900000000000006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41</v>
      </c>
      <c r="C17" s="1">
        <v>461</v>
      </c>
      <c r="D17" s="1">
        <v>400</v>
      </c>
      <c r="E17" s="18">
        <f>312+E8</f>
        <v>320</v>
      </c>
      <c r="F17" s="18">
        <f>541+F8</f>
        <v>525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2"/>
        <v>320</v>
      </c>
      <c r="M17" s="1"/>
      <c r="N17" s="1"/>
      <c r="O17" s="1">
        <v>300</v>
      </c>
      <c r="P17" s="1">
        <f t="shared" si="3"/>
        <v>64</v>
      </c>
      <c r="Q17" s="5">
        <f t="shared" si="8"/>
        <v>647</v>
      </c>
      <c r="R17" s="5"/>
      <c r="S17" s="1"/>
      <c r="T17" s="1">
        <f t="shared" si="4"/>
        <v>23</v>
      </c>
      <c r="U17" s="1">
        <f t="shared" si="7"/>
        <v>12.890625</v>
      </c>
      <c r="V17" s="1">
        <v>33.4</v>
      </c>
      <c r="W17" s="1">
        <v>25</v>
      </c>
      <c r="X17" s="1">
        <v>37.4</v>
      </c>
      <c r="Y17" s="1">
        <v>31</v>
      </c>
      <c r="Z17" s="1">
        <v>90.6</v>
      </c>
      <c r="AA17" s="1">
        <v>43.2</v>
      </c>
      <c r="AB17" s="1">
        <v>50.75</v>
      </c>
      <c r="AC17" s="1">
        <v>80.166666666666671</v>
      </c>
      <c r="AD17" s="1">
        <v>11.6</v>
      </c>
      <c r="AE17" s="1">
        <v>72.2</v>
      </c>
      <c r="AF17" s="1"/>
      <c r="AG17" s="1">
        <f t="shared" si="6"/>
        <v>116.46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55</v>
      </c>
      <c r="B18" s="1" t="s">
        <v>41</v>
      </c>
      <c r="C18" s="1"/>
      <c r="D18" s="1"/>
      <c r="E18" s="1">
        <v>-2</v>
      </c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2"/>
        <v>-2</v>
      </c>
      <c r="M18" s="1"/>
      <c r="N18" s="1"/>
      <c r="O18" s="1"/>
      <c r="P18" s="1">
        <f t="shared" si="3"/>
        <v>-0.4</v>
      </c>
      <c r="Q18" s="5"/>
      <c r="R18" s="5"/>
      <c r="S18" s="1"/>
      <c r="T18" s="1">
        <f t="shared" si="4"/>
        <v>0</v>
      </c>
      <c r="U18" s="1">
        <f t="shared" si="7"/>
        <v>0</v>
      </c>
      <c r="V18" s="1">
        <v>-1.4</v>
      </c>
      <c r="W18" s="1">
        <v>-1.2</v>
      </c>
      <c r="X18" s="1">
        <v>-3.6</v>
      </c>
      <c r="Y18" s="1">
        <v>6.8</v>
      </c>
      <c r="Z18" s="1">
        <v>11.6</v>
      </c>
      <c r="AA18" s="1">
        <v>0.6</v>
      </c>
      <c r="AB18" s="1">
        <v>4.5</v>
      </c>
      <c r="AC18" s="1">
        <v>4.5</v>
      </c>
      <c r="AD18" s="1">
        <v>5.2</v>
      </c>
      <c r="AE18" s="1">
        <v>8.6</v>
      </c>
      <c r="AF18" s="1" t="s">
        <v>56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57</v>
      </c>
      <c r="B19" s="1" t="s">
        <v>41</v>
      </c>
      <c r="C19" s="1">
        <v>75</v>
      </c>
      <c r="D19" s="1"/>
      <c r="E19" s="1">
        <v>40</v>
      </c>
      <c r="F19" s="1">
        <v>17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2"/>
        <v>40</v>
      </c>
      <c r="M19" s="1"/>
      <c r="N19" s="1"/>
      <c r="O19" s="1"/>
      <c r="P19" s="1">
        <f t="shared" si="3"/>
        <v>8</v>
      </c>
      <c r="Q19" s="5">
        <f>15*P19-O19-F19</f>
        <v>103</v>
      </c>
      <c r="R19" s="5"/>
      <c r="S19" s="1"/>
      <c r="T19" s="1">
        <f t="shared" si="4"/>
        <v>15</v>
      </c>
      <c r="U19" s="1">
        <f t="shared" si="7"/>
        <v>2.125</v>
      </c>
      <c r="V19" s="1">
        <v>5</v>
      </c>
      <c r="W19" s="1">
        <v>5.8</v>
      </c>
      <c r="X19" s="1">
        <v>11</v>
      </c>
      <c r="Y19" s="1">
        <v>1.8</v>
      </c>
      <c r="Z19" s="1">
        <v>22.8</v>
      </c>
      <c r="AA19" s="1">
        <v>11</v>
      </c>
      <c r="AB19" s="1">
        <v>14.75</v>
      </c>
      <c r="AC19" s="1">
        <v>14.66666666666667</v>
      </c>
      <c r="AD19" s="1">
        <v>15.4</v>
      </c>
      <c r="AE19" s="1">
        <v>20.6</v>
      </c>
      <c r="AF19" s="1"/>
      <c r="AG19" s="1">
        <f t="shared" si="6"/>
        <v>15.45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46</v>
      </c>
      <c r="B20" s="1" t="s">
        <v>41</v>
      </c>
      <c r="C20" s="1">
        <v>858</v>
      </c>
      <c r="D20" s="1"/>
      <c r="E20" s="18">
        <f>221+E9</f>
        <v>234</v>
      </c>
      <c r="F20" s="18">
        <f>610+F9</f>
        <v>583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2"/>
        <v>234</v>
      </c>
      <c r="M20" s="1"/>
      <c r="N20" s="1"/>
      <c r="O20" s="1">
        <v>300</v>
      </c>
      <c r="P20" s="1">
        <f t="shared" si="3"/>
        <v>46.8</v>
      </c>
      <c r="Q20" s="5">
        <f t="shared" si="8"/>
        <v>193.39999999999986</v>
      </c>
      <c r="R20" s="5"/>
      <c r="S20" s="1"/>
      <c r="T20" s="1">
        <f t="shared" si="4"/>
        <v>23</v>
      </c>
      <c r="U20" s="1">
        <f t="shared" si="7"/>
        <v>18.86752136752137</v>
      </c>
      <c r="V20" s="1">
        <v>31.4</v>
      </c>
      <c r="W20" s="1">
        <v>25.6</v>
      </c>
      <c r="X20" s="1">
        <v>34</v>
      </c>
      <c r="Y20" s="1">
        <v>25.6</v>
      </c>
      <c r="Z20" s="1">
        <v>62.6</v>
      </c>
      <c r="AA20" s="1">
        <v>44.4</v>
      </c>
      <c r="AB20" s="1">
        <v>58.5</v>
      </c>
      <c r="AC20" s="1">
        <v>61.833333333333343</v>
      </c>
      <c r="AD20" s="1">
        <v>43</v>
      </c>
      <c r="AE20" s="1">
        <v>49.6</v>
      </c>
      <c r="AF20" s="1"/>
      <c r="AG20" s="1">
        <f t="shared" si="6"/>
        <v>58.019999999999953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58</v>
      </c>
      <c r="B21" s="1" t="s">
        <v>41</v>
      </c>
      <c r="C21" s="1">
        <v>429</v>
      </c>
      <c r="D21" s="1"/>
      <c r="E21" s="1">
        <v>146</v>
      </c>
      <c r="F21" s="1">
        <v>278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2"/>
        <v>146</v>
      </c>
      <c r="M21" s="1"/>
      <c r="N21" s="1"/>
      <c r="O21" s="1">
        <v>200</v>
      </c>
      <c r="P21" s="1">
        <f t="shared" si="3"/>
        <v>29.2</v>
      </c>
      <c r="Q21" s="5">
        <f t="shared" si="8"/>
        <v>193.60000000000002</v>
      </c>
      <c r="R21" s="5"/>
      <c r="S21" s="1"/>
      <c r="T21" s="1">
        <f t="shared" si="4"/>
        <v>23</v>
      </c>
      <c r="U21" s="1">
        <f t="shared" si="7"/>
        <v>16.36986301369863</v>
      </c>
      <c r="V21" s="1">
        <v>20.8</v>
      </c>
      <c r="W21" s="1">
        <v>15.8</v>
      </c>
      <c r="X21" s="1">
        <v>22.2</v>
      </c>
      <c r="Y21" s="1">
        <v>14.4</v>
      </c>
      <c r="Z21" s="1">
        <v>39</v>
      </c>
      <c r="AA21" s="1">
        <v>26</v>
      </c>
      <c r="AB21" s="1">
        <v>29.75</v>
      </c>
      <c r="AC21" s="1">
        <v>33.833333333333343</v>
      </c>
      <c r="AD21" s="1">
        <v>25</v>
      </c>
      <c r="AE21" s="1">
        <v>24</v>
      </c>
      <c r="AF21" s="1"/>
      <c r="AG21" s="1">
        <f t="shared" si="6"/>
        <v>58.080000000000005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59</v>
      </c>
      <c r="B22" s="1" t="s">
        <v>41</v>
      </c>
      <c r="C22" s="1">
        <v>243</v>
      </c>
      <c r="D22" s="1"/>
      <c r="E22" s="1">
        <v>92</v>
      </c>
      <c r="F22" s="1">
        <v>144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2"/>
        <v>92</v>
      </c>
      <c r="M22" s="1"/>
      <c r="N22" s="1"/>
      <c r="O22" s="1"/>
      <c r="P22" s="1">
        <f t="shared" si="3"/>
        <v>18.399999999999999</v>
      </c>
      <c r="Q22" s="5">
        <f>21*P22-O22-F22</f>
        <v>242.39999999999998</v>
      </c>
      <c r="R22" s="5"/>
      <c r="S22" s="1"/>
      <c r="T22" s="1">
        <f t="shared" si="4"/>
        <v>21</v>
      </c>
      <c r="U22" s="1">
        <f t="shared" si="7"/>
        <v>7.8260869565217401</v>
      </c>
      <c r="V22" s="1">
        <v>3.6</v>
      </c>
      <c r="W22" s="1">
        <v>9.4</v>
      </c>
      <c r="X22" s="1">
        <v>7.8</v>
      </c>
      <c r="Y22" s="1">
        <v>6.6</v>
      </c>
      <c r="Z22" s="1">
        <v>19</v>
      </c>
      <c r="AA22" s="1">
        <v>9.4</v>
      </c>
      <c r="AB22" s="1">
        <v>11.5</v>
      </c>
      <c r="AC22" s="1">
        <v>17.333333333333329</v>
      </c>
      <c r="AD22" s="1">
        <v>14</v>
      </c>
      <c r="AE22" s="1">
        <v>7.4</v>
      </c>
      <c r="AF22" s="1"/>
      <c r="AG22" s="1">
        <f t="shared" si="6"/>
        <v>48.48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60</v>
      </c>
      <c r="B23" s="1" t="s">
        <v>41</v>
      </c>
      <c r="C23" s="1">
        <v>243</v>
      </c>
      <c r="D23" s="1"/>
      <c r="E23" s="1">
        <v>34</v>
      </c>
      <c r="F23" s="1">
        <v>208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2"/>
        <v>34</v>
      </c>
      <c r="M23" s="1"/>
      <c r="N23" s="1"/>
      <c r="O23" s="1"/>
      <c r="P23" s="1">
        <f t="shared" si="3"/>
        <v>6.8</v>
      </c>
      <c r="Q23" s="5"/>
      <c r="R23" s="5"/>
      <c r="S23" s="1"/>
      <c r="T23" s="1">
        <f t="shared" si="4"/>
        <v>30.588235294117649</v>
      </c>
      <c r="U23" s="1">
        <f t="shared" si="7"/>
        <v>30.588235294117649</v>
      </c>
      <c r="V23" s="1">
        <v>5.6</v>
      </c>
      <c r="W23" s="1">
        <v>2.8</v>
      </c>
      <c r="X23" s="1">
        <v>8.4</v>
      </c>
      <c r="Y23" s="1">
        <v>11</v>
      </c>
      <c r="Z23" s="1">
        <v>9</v>
      </c>
      <c r="AA23" s="1">
        <v>1.8</v>
      </c>
      <c r="AB23" s="1">
        <v>0.5</v>
      </c>
      <c r="AC23" s="1">
        <v>19.5</v>
      </c>
      <c r="AD23" s="1">
        <v>0</v>
      </c>
      <c r="AE23" s="1">
        <v>0</v>
      </c>
      <c r="AF23" s="19" t="s">
        <v>51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61</v>
      </c>
      <c r="B24" s="1" t="s">
        <v>41</v>
      </c>
      <c r="C24" s="1"/>
      <c r="D24" s="1"/>
      <c r="E24" s="1">
        <v>-23</v>
      </c>
      <c r="F24" s="1"/>
      <c r="G24" s="8">
        <v>0.1</v>
      </c>
      <c r="H24" s="1">
        <v>90</v>
      </c>
      <c r="I24" s="1">
        <v>1030650028</v>
      </c>
      <c r="J24" s="1"/>
      <c r="K24" s="1"/>
      <c r="L24" s="1">
        <f t="shared" si="2"/>
        <v>-23</v>
      </c>
      <c r="M24" s="1"/>
      <c r="N24" s="1"/>
      <c r="O24" s="1"/>
      <c r="P24" s="1">
        <f t="shared" si="3"/>
        <v>-4.5999999999999996</v>
      </c>
      <c r="Q24" s="5"/>
      <c r="R24" s="5"/>
      <c r="S24" s="1"/>
      <c r="T24" s="1">
        <f t="shared" si="4"/>
        <v>0</v>
      </c>
      <c r="U24" s="1">
        <f t="shared" si="7"/>
        <v>0</v>
      </c>
      <c r="V24" s="1">
        <v>0</v>
      </c>
      <c r="W24" s="1">
        <v>-0.4</v>
      </c>
      <c r="X24" s="1">
        <v>19.600000000000001</v>
      </c>
      <c r="Y24" s="1">
        <v>7.6</v>
      </c>
      <c r="Z24" s="1">
        <v>20.6</v>
      </c>
      <c r="AA24" s="1">
        <v>14.2</v>
      </c>
      <c r="AB24" s="1">
        <v>17.25</v>
      </c>
      <c r="AC24" s="1">
        <v>15.33333333333333</v>
      </c>
      <c r="AD24" s="1">
        <v>10.6</v>
      </c>
      <c r="AE24" s="1">
        <v>14.4</v>
      </c>
      <c r="AF24" s="1" t="s">
        <v>62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63</v>
      </c>
      <c r="B25" s="1" t="s">
        <v>41</v>
      </c>
      <c r="C25" s="1">
        <v>67</v>
      </c>
      <c r="D25" s="1"/>
      <c r="E25" s="1">
        <v>29</v>
      </c>
      <c r="F25" s="1">
        <v>37</v>
      </c>
      <c r="G25" s="8">
        <v>0.3</v>
      </c>
      <c r="H25" s="1">
        <v>135</v>
      </c>
      <c r="I25" s="1">
        <v>1030657419</v>
      </c>
      <c r="J25" s="1"/>
      <c r="K25" s="1"/>
      <c r="L25" s="1">
        <f t="shared" si="2"/>
        <v>29</v>
      </c>
      <c r="M25" s="1"/>
      <c r="N25" s="1"/>
      <c r="O25" s="1">
        <v>120</v>
      </c>
      <c r="P25" s="1">
        <f t="shared" si="3"/>
        <v>5.8</v>
      </c>
      <c r="Q25" s="5"/>
      <c r="R25" s="5"/>
      <c r="S25" s="1"/>
      <c r="T25" s="1">
        <f t="shared" si="4"/>
        <v>27.068965517241381</v>
      </c>
      <c r="U25" s="1">
        <f t="shared" si="7"/>
        <v>27.068965517241381</v>
      </c>
      <c r="V25" s="1">
        <v>6.8</v>
      </c>
      <c r="W25" s="1">
        <v>6.2</v>
      </c>
      <c r="X25" s="1">
        <v>3</v>
      </c>
      <c r="Y25" s="1">
        <v>5</v>
      </c>
      <c r="Z25" s="1">
        <v>16.8</v>
      </c>
      <c r="AA25" s="1">
        <v>10.6</v>
      </c>
      <c r="AB25" s="1">
        <v>13.25</v>
      </c>
      <c r="AC25" s="1">
        <v>16.666666666666671</v>
      </c>
      <c r="AD25" s="1">
        <v>8.4</v>
      </c>
      <c r="AE25" s="1">
        <v>12.8</v>
      </c>
      <c r="AF25" s="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64</v>
      </c>
      <c r="B26" s="1" t="s">
        <v>41</v>
      </c>
      <c r="C26" s="1"/>
      <c r="D26" s="1"/>
      <c r="E26" s="1">
        <v>-149</v>
      </c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2"/>
        <v>-149</v>
      </c>
      <c r="M26" s="1"/>
      <c r="N26" s="1"/>
      <c r="O26" s="1"/>
      <c r="P26" s="1">
        <f t="shared" si="3"/>
        <v>-29.8</v>
      </c>
      <c r="Q26" s="5"/>
      <c r="R26" s="5"/>
      <c r="S26" s="1"/>
      <c r="T26" s="1">
        <f t="shared" si="4"/>
        <v>0</v>
      </c>
      <c r="U26" s="1">
        <f t="shared" si="7"/>
        <v>0</v>
      </c>
      <c r="V26" s="1">
        <v>-0.2</v>
      </c>
      <c r="W26" s="1">
        <v>-0.8</v>
      </c>
      <c r="X26" s="1">
        <v>19.399999999999999</v>
      </c>
      <c r="Y26" s="1">
        <v>3.2</v>
      </c>
      <c r="Z26" s="1">
        <v>15.8</v>
      </c>
      <c r="AA26" s="1">
        <v>12</v>
      </c>
      <c r="AB26" s="1">
        <v>13.75</v>
      </c>
      <c r="AC26" s="1">
        <v>11.66666666666667</v>
      </c>
      <c r="AD26" s="1">
        <v>5.4</v>
      </c>
      <c r="AE26" s="1">
        <v>4.4000000000000004</v>
      </c>
      <c r="AF26" s="1" t="s">
        <v>65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41</v>
      </c>
      <c r="C27" s="1">
        <v>218</v>
      </c>
      <c r="D27" s="1"/>
      <c r="E27" s="1">
        <v>71</v>
      </c>
      <c r="F27" s="1">
        <v>146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2"/>
        <v>71</v>
      </c>
      <c r="M27" s="1"/>
      <c r="N27" s="1"/>
      <c r="O27" s="1">
        <v>120</v>
      </c>
      <c r="P27" s="1">
        <f t="shared" si="3"/>
        <v>14.2</v>
      </c>
      <c r="Q27" s="5">
        <f t="shared" si="8"/>
        <v>60.599999999999966</v>
      </c>
      <c r="R27" s="5"/>
      <c r="S27" s="1"/>
      <c r="T27" s="1">
        <f t="shared" si="4"/>
        <v>23</v>
      </c>
      <c r="U27" s="1">
        <f t="shared" si="7"/>
        <v>18.732394366197184</v>
      </c>
      <c r="V27" s="1">
        <v>8.1999999999999993</v>
      </c>
      <c r="W27" s="1">
        <v>9</v>
      </c>
      <c r="X27" s="1">
        <v>9.6</v>
      </c>
      <c r="Y27" s="1">
        <v>11</v>
      </c>
      <c r="Z27" s="1">
        <v>19.8</v>
      </c>
      <c r="AA27" s="1">
        <v>12</v>
      </c>
      <c r="AB27" s="1">
        <v>9.5</v>
      </c>
      <c r="AC27" s="1">
        <v>19.666666666666671</v>
      </c>
      <c r="AD27" s="1">
        <v>4.8</v>
      </c>
      <c r="AE27" s="1">
        <v>0</v>
      </c>
      <c r="AF27" s="1"/>
      <c r="AG27" s="1">
        <f t="shared" si="6"/>
        <v>18.179999999999989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41</v>
      </c>
      <c r="C28" s="1">
        <v>1036</v>
      </c>
      <c r="D28" s="1"/>
      <c r="E28" s="1">
        <v>157</v>
      </c>
      <c r="F28" s="1">
        <v>872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2"/>
        <v>157</v>
      </c>
      <c r="M28" s="1"/>
      <c r="N28" s="1"/>
      <c r="O28" s="1"/>
      <c r="P28" s="1">
        <f t="shared" si="3"/>
        <v>31.4</v>
      </c>
      <c r="Q28" s="5"/>
      <c r="R28" s="5"/>
      <c r="S28" s="1"/>
      <c r="T28" s="1">
        <f t="shared" si="4"/>
        <v>27.770700636942678</v>
      </c>
      <c r="U28" s="1">
        <f t="shared" si="7"/>
        <v>27.770700636942678</v>
      </c>
      <c r="V28" s="1">
        <v>17.8</v>
      </c>
      <c r="W28" s="1">
        <v>17.399999999999999</v>
      </c>
      <c r="X28" s="1">
        <v>22.8</v>
      </c>
      <c r="Y28" s="1">
        <v>20.2</v>
      </c>
      <c r="Z28" s="1">
        <v>27.6</v>
      </c>
      <c r="AA28" s="1">
        <v>28.8</v>
      </c>
      <c r="AB28" s="1">
        <v>36.5</v>
      </c>
      <c r="AC28" s="1">
        <v>54.666666666666657</v>
      </c>
      <c r="AD28" s="1">
        <v>31</v>
      </c>
      <c r="AE28" s="1">
        <v>52.8</v>
      </c>
      <c r="AF28" s="19" t="s">
        <v>51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41</v>
      </c>
      <c r="C29" s="1">
        <v>239</v>
      </c>
      <c r="D29" s="1">
        <v>252</v>
      </c>
      <c r="E29" s="1">
        <v>79</v>
      </c>
      <c r="F29" s="1">
        <v>406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2"/>
        <v>79</v>
      </c>
      <c r="M29" s="1"/>
      <c r="N29" s="1"/>
      <c r="O29" s="1"/>
      <c r="P29" s="1">
        <f t="shared" si="3"/>
        <v>15.8</v>
      </c>
      <c r="Q29" s="5"/>
      <c r="R29" s="5"/>
      <c r="S29" s="1"/>
      <c r="T29" s="1">
        <f t="shared" si="4"/>
        <v>25.696202531645568</v>
      </c>
      <c r="U29" s="1">
        <f t="shared" si="7"/>
        <v>25.696202531645568</v>
      </c>
      <c r="V29" s="1">
        <v>10.4</v>
      </c>
      <c r="W29" s="1">
        <v>11.4</v>
      </c>
      <c r="X29" s="1">
        <v>21.6</v>
      </c>
      <c r="Y29" s="1">
        <v>12.8</v>
      </c>
      <c r="Z29" s="1">
        <v>27.4</v>
      </c>
      <c r="AA29" s="1">
        <v>13.8</v>
      </c>
      <c r="AB29" s="1">
        <v>19.25</v>
      </c>
      <c r="AC29" s="1">
        <v>24</v>
      </c>
      <c r="AD29" s="1">
        <v>22.8</v>
      </c>
      <c r="AE29" s="1">
        <v>16</v>
      </c>
      <c r="AF29" s="19" t="s">
        <v>51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/>
      <c r="D30" s="1">
        <v>69.513000000000005</v>
      </c>
      <c r="E30" s="1">
        <v>2.4369999999999998</v>
      </c>
      <c r="F30" s="1">
        <v>65.831000000000003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2"/>
        <v>2.4369999999999998</v>
      </c>
      <c r="M30" s="1"/>
      <c r="N30" s="1"/>
      <c r="O30" s="1">
        <v>100</v>
      </c>
      <c r="P30" s="1">
        <f t="shared" si="3"/>
        <v>0.48739999999999994</v>
      </c>
      <c r="Q30" s="5"/>
      <c r="R30" s="5"/>
      <c r="S30" s="1"/>
      <c r="T30" s="1">
        <f t="shared" si="4"/>
        <v>340.23594583504314</v>
      </c>
      <c r="U30" s="1">
        <f t="shared" si="7"/>
        <v>340.23594583504314</v>
      </c>
      <c r="V30" s="1">
        <v>5.1761999999999997</v>
      </c>
      <c r="W30" s="1">
        <v>2.1848000000000001</v>
      </c>
      <c r="X30" s="1">
        <v>0.97019999999999995</v>
      </c>
      <c r="Y30" s="1">
        <v>1.4214</v>
      </c>
      <c r="Z30" s="1">
        <v>6.2067999999999994</v>
      </c>
      <c r="AA30" s="1">
        <v>0</v>
      </c>
      <c r="AB30" s="1">
        <v>0</v>
      </c>
      <c r="AC30" s="1">
        <v>11.6715</v>
      </c>
      <c r="AD30" s="1">
        <v>0</v>
      </c>
      <c r="AE30" s="1">
        <v>0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41</v>
      </c>
      <c r="C31" s="1">
        <v>87</v>
      </c>
      <c r="D31" s="1">
        <v>400</v>
      </c>
      <c r="E31" s="1">
        <v>158</v>
      </c>
      <c r="F31" s="1">
        <v>310</v>
      </c>
      <c r="G31" s="8">
        <v>0.4</v>
      </c>
      <c r="H31" s="1">
        <v>41</v>
      </c>
      <c r="I31" s="1">
        <v>1030234120</v>
      </c>
      <c r="J31" s="1"/>
      <c r="K31" s="1"/>
      <c r="L31" s="1">
        <f t="shared" si="2"/>
        <v>158</v>
      </c>
      <c r="M31" s="1"/>
      <c r="N31" s="1"/>
      <c r="O31" s="1">
        <v>400</v>
      </c>
      <c r="P31" s="1">
        <f t="shared" si="3"/>
        <v>31.6</v>
      </c>
      <c r="Q31" s="5">
        <f t="shared" si="8"/>
        <v>16.800000000000068</v>
      </c>
      <c r="R31" s="5"/>
      <c r="S31" s="1"/>
      <c r="T31" s="1">
        <f t="shared" si="4"/>
        <v>23</v>
      </c>
      <c r="U31" s="1">
        <f t="shared" si="7"/>
        <v>22.468354430379748</v>
      </c>
      <c r="V31" s="1">
        <v>33.799999999999997</v>
      </c>
      <c r="W31" s="1">
        <v>11</v>
      </c>
      <c r="X31" s="1">
        <v>28.8</v>
      </c>
      <c r="Y31" s="1">
        <v>1.8</v>
      </c>
      <c r="Z31" s="1">
        <v>28</v>
      </c>
      <c r="AA31" s="1">
        <v>29</v>
      </c>
      <c r="AB31" s="1">
        <v>17</v>
      </c>
      <c r="AC31" s="1">
        <v>65.833333333333329</v>
      </c>
      <c r="AD31" s="1">
        <v>15</v>
      </c>
      <c r="AE31" s="1">
        <v>80</v>
      </c>
      <c r="AF31" s="1"/>
      <c r="AG31" s="1">
        <f t="shared" si="6"/>
        <v>6.7200000000000273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41</v>
      </c>
      <c r="C32" s="1"/>
      <c r="D32" s="1">
        <v>260</v>
      </c>
      <c r="E32" s="1">
        <v>59</v>
      </c>
      <c r="F32" s="1">
        <v>198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2"/>
        <v>59</v>
      </c>
      <c r="M32" s="1"/>
      <c r="N32" s="1"/>
      <c r="O32" s="1">
        <v>300</v>
      </c>
      <c r="P32" s="1">
        <f t="shared" si="3"/>
        <v>11.8</v>
      </c>
      <c r="Q32" s="5"/>
      <c r="R32" s="5"/>
      <c r="S32" s="1"/>
      <c r="T32" s="1">
        <f t="shared" si="4"/>
        <v>42.20338983050847</v>
      </c>
      <c r="U32" s="1">
        <f t="shared" si="7"/>
        <v>42.20338983050847</v>
      </c>
      <c r="V32" s="1">
        <v>17</v>
      </c>
      <c r="W32" s="1">
        <v>11</v>
      </c>
      <c r="X32" s="1">
        <v>3.2</v>
      </c>
      <c r="Y32" s="1">
        <v>4.8</v>
      </c>
      <c r="Z32" s="1">
        <v>33.4</v>
      </c>
      <c r="AA32" s="1">
        <v>0</v>
      </c>
      <c r="AB32" s="1">
        <v>0</v>
      </c>
      <c r="AC32" s="1">
        <v>26.666666666666671</v>
      </c>
      <c r="AD32" s="1">
        <v>0</v>
      </c>
      <c r="AE32" s="1">
        <v>0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41</v>
      </c>
      <c r="C33" s="1">
        <v>8</v>
      </c>
      <c r="D33" s="1">
        <v>280</v>
      </c>
      <c r="E33" s="1">
        <v>108</v>
      </c>
      <c r="F33" s="1">
        <v>170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2"/>
        <v>108</v>
      </c>
      <c r="M33" s="1"/>
      <c r="N33" s="1"/>
      <c r="O33" s="1">
        <v>150</v>
      </c>
      <c r="P33" s="1">
        <f t="shared" si="3"/>
        <v>21.6</v>
      </c>
      <c r="Q33" s="5">
        <f t="shared" si="8"/>
        <v>176.8</v>
      </c>
      <c r="R33" s="5"/>
      <c r="S33" s="1"/>
      <c r="T33" s="1">
        <f t="shared" si="4"/>
        <v>23</v>
      </c>
      <c r="U33" s="1">
        <f t="shared" si="7"/>
        <v>14.814814814814813</v>
      </c>
      <c r="V33" s="1">
        <v>31</v>
      </c>
      <c r="W33" s="1">
        <v>13</v>
      </c>
      <c r="X33" s="1">
        <v>0</v>
      </c>
      <c r="Y33" s="1">
        <v>-0.8</v>
      </c>
      <c r="Z33" s="1">
        <v>15</v>
      </c>
      <c r="AA33" s="1">
        <v>-0.2</v>
      </c>
      <c r="AB33" s="1">
        <v>0</v>
      </c>
      <c r="AC33" s="1">
        <v>26.666666666666671</v>
      </c>
      <c r="AD33" s="1">
        <v>0</v>
      </c>
      <c r="AE33" s="1">
        <v>0</v>
      </c>
      <c r="AF33" s="1"/>
      <c r="AG33" s="1">
        <f t="shared" si="6"/>
        <v>79.56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74</v>
      </c>
      <c r="B34" s="14" t="s">
        <v>41</v>
      </c>
      <c r="C34" s="14">
        <v>9</v>
      </c>
      <c r="D34" s="14"/>
      <c r="E34" s="14">
        <v>4</v>
      </c>
      <c r="F34" s="14">
        <v>4</v>
      </c>
      <c r="G34" s="15">
        <v>0</v>
      </c>
      <c r="H34" s="14" t="e">
        <v>#N/A</v>
      </c>
      <c r="I34" s="14" t="s">
        <v>73</v>
      </c>
      <c r="J34" s="14"/>
      <c r="K34" s="14"/>
      <c r="L34" s="14">
        <f t="shared" si="2"/>
        <v>4</v>
      </c>
      <c r="M34" s="14"/>
      <c r="N34" s="14"/>
      <c r="O34" s="14"/>
      <c r="P34" s="14">
        <f t="shared" si="3"/>
        <v>0.8</v>
      </c>
      <c r="Q34" s="16"/>
      <c r="R34" s="16"/>
      <c r="S34" s="14"/>
      <c r="T34" s="14">
        <f t="shared" si="4"/>
        <v>5</v>
      </c>
      <c r="U34" s="14">
        <f t="shared" si="7"/>
        <v>5</v>
      </c>
      <c r="V34" s="14">
        <v>0.4</v>
      </c>
      <c r="W34" s="14">
        <v>2.2000000000000002</v>
      </c>
      <c r="X34" s="14">
        <v>12.4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/>
      <c r="AG34" s="1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75</v>
      </c>
      <c r="B35" s="14"/>
      <c r="C35" s="14">
        <v>108</v>
      </c>
      <c r="D35" s="14"/>
      <c r="E35" s="14">
        <v>-27</v>
      </c>
      <c r="F35" s="14">
        <v>108</v>
      </c>
      <c r="G35" s="15">
        <v>0</v>
      </c>
      <c r="H35" s="14" t="e">
        <v>#N/A</v>
      </c>
      <c r="I35" s="14" t="s">
        <v>73</v>
      </c>
      <c r="J35" s="14"/>
      <c r="K35" s="14"/>
      <c r="L35" s="14">
        <f t="shared" si="2"/>
        <v>-27</v>
      </c>
      <c r="M35" s="14"/>
      <c r="N35" s="14"/>
      <c r="O35" s="14"/>
      <c r="P35" s="14">
        <f t="shared" si="3"/>
        <v>-5.4</v>
      </c>
      <c r="Q35" s="16"/>
      <c r="R35" s="16"/>
      <c r="S35" s="14"/>
      <c r="T35" s="14">
        <f t="shared" si="4"/>
        <v>-20</v>
      </c>
      <c r="U35" s="14">
        <f t="shared" si="7"/>
        <v>-20</v>
      </c>
      <c r="V35" s="14">
        <v>14</v>
      </c>
      <c r="W35" s="14">
        <v>0.4</v>
      </c>
      <c r="X35" s="14">
        <v>7.4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/>
      <c r="AG35" s="14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5" xr:uid="{96A989E5-C3CD-427C-A278-CB73FC4078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2025-07-03T12:52:56Z</dcterms:created>
  <dcterms:modified xsi:type="dcterms:W3CDTF">2025-07-03T13:05:58Z</dcterms:modified>
</cp:coreProperties>
</file>