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E2B357C-E961-4911-8F9C-26495A7E7B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Y332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Z284" i="1" s="1"/>
  <c r="Z285" i="1" s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Y271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Y236" i="1" l="1"/>
  <c r="Y235" i="1"/>
  <c r="BP234" i="1"/>
  <c r="BN234" i="1"/>
  <c r="Z234" i="1"/>
  <c r="Z235" i="1" s="1"/>
  <c r="BP244" i="1"/>
  <c r="BN244" i="1"/>
  <c r="Z244" i="1"/>
  <c r="BP270" i="1"/>
  <c r="BN270" i="1"/>
  <c r="Z270" i="1"/>
  <c r="P516" i="1"/>
  <c r="Y276" i="1"/>
  <c r="BP275" i="1"/>
  <c r="BN275" i="1"/>
  <c r="Z275" i="1"/>
  <c r="Z276" i="1" s="1"/>
  <c r="Y281" i="1"/>
  <c r="Y280" i="1"/>
  <c r="BP279" i="1"/>
  <c r="BN279" i="1"/>
  <c r="Z279" i="1"/>
  <c r="Z280" i="1" s="1"/>
  <c r="BP311" i="1"/>
  <c r="BN311" i="1"/>
  <c r="Z311" i="1"/>
  <c r="BP348" i="1"/>
  <c r="BN348" i="1"/>
  <c r="Z348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Z22" i="1"/>
  <c r="Z23" i="1" s="1"/>
  <c r="BN22" i="1"/>
  <c r="BP22" i="1"/>
  <c r="Z26" i="1"/>
  <c r="BN26" i="1"/>
  <c r="Z53" i="1"/>
  <c r="BN53" i="1"/>
  <c r="Z63" i="1"/>
  <c r="BN63" i="1"/>
  <c r="Z79" i="1"/>
  <c r="BN79" i="1"/>
  <c r="Z99" i="1"/>
  <c r="BN99" i="1"/>
  <c r="Z118" i="1"/>
  <c r="BN118" i="1"/>
  <c r="Z141" i="1"/>
  <c r="BN141" i="1"/>
  <c r="Z166" i="1"/>
  <c r="BN166" i="1"/>
  <c r="Z176" i="1"/>
  <c r="BN176" i="1"/>
  <c r="Z199" i="1"/>
  <c r="BN199" i="1"/>
  <c r="Z211" i="1"/>
  <c r="BN211" i="1"/>
  <c r="BP224" i="1"/>
  <c r="BN224" i="1"/>
  <c r="Z224" i="1"/>
  <c r="BP255" i="1"/>
  <c r="BN255" i="1"/>
  <c r="Z255" i="1"/>
  <c r="BP299" i="1"/>
  <c r="BN299" i="1"/>
  <c r="Z299" i="1"/>
  <c r="BP331" i="1"/>
  <c r="BN331" i="1"/>
  <c r="Z331" i="1"/>
  <c r="BP336" i="1"/>
  <c r="BN336" i="1"/>
  <c r="Z336" i="1"/>
  <c r="BN364" i="1"/>
  <c r="Z364" i="1"/>
  <c r="Z365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X506" i="1"/>
  <c r="Y32" i="1"/>
  <c r="Z28" i="1"/>
  <c r="BN28" i="1"/>
  <c r="Z42" i="1"/>
  <c r="BN42" i="1"/>
  <c r="Z55" i="1"/>
  <c r="BN55" i="1"/>
  <c r="Z61" i="1"/>
  <c r="BN61" i="1"/>
  <c r="BP61" i="1"/>
  <c r="Z69" i="1"/>
  <c r="BN69" i="1"/>
  <c r="BP83" i="1"/>
  <c r="BN83" i="1"/>
  <c r="Z83" i="1"/>
  <c r="Y108" i="1"/>
  <c r="BP104" i="1"/>
  <c r="BN104" i="1"/>
  <c r="Z104" i="1"/>
  <c r="BP120" i="1"/>
  <c r="BN120" i="1"/>
  <c r="Z120" i="1"/>
  <c r="Y147" i="1"/>
  <c r="BP146" i="1"/>
  <c r="BN146" i="1"/>
  <c r="Z146" i="1"/>
  <c r="Z147" i="1" s="1"/>
  <c r="Y154" i="1"/>
  <c r="BP150" i="1"/>
  <c r="BN150" i="1"/>
  <c r="Z150" i="1"/>
  <c r="BP168" i="1"/>
  <c r="BN168" i="1"/>
  <c r="Z168" i="1"/>
  <c r="Y182" i="1"/>
  <c r="Y181" i="1"/>
  <c r="BP180" i="1"/>
  <c r="BN180" i="1"/>
  <c r="Z180" i="1"/>
  <c r="Z181" i="1" s="1"/>
  <c r="BP185" i="1"/>
  <c r="BN185" i="1"/>
  <c r="Z185" i="1"/>
  <c r="BP201" i="1"/>
  <c r="BN201" i="1"/>
  <c r="Z201" i="1"/>
  <c r="BP213" i="1"/>
  <c r="BN213" i="1"/>
  <c r="Z213" i="1"/>
  <c r="BP230" i="1"/>
  <c r="BN230" i="1"/>
  <c r="Z230" i="1"/>
  <c r="BP253" i="1"/>
  <c r="BN253" i="1"/>
  <c r="Z253" i="1"/>
  <c r="Y272" i="1"/>
  <c r="BP268" i="1"/>
  <c r="BN268" i="1"/>
  <c r="Z268" i="1"/>
  <c r="Z271" i="1" s="1"/>
  <c r="BP77" i="1"/>
  <c r="BN77" i="1"/>
  <c r="Z77" i="1"/>
  <c r="BP97" i="1"/>
  <c r="BN97" i="1"/>
  <c r="Z97" i="1"/>
  <c r="BP112" i="1"/>
  <c r="BN112" i="1"/>
  <c r="Z112" i="1"/>
  <c r="BP131" i="1"/>
  <c r="BN131" i="1"/>
  <c r="Z131" i="1"/>
  <c r="BP135" i="1"/>
  <c r="BN135" i="1"/>
  <c r="Z135" i="1"/>
  <c r="BP164" i="1"/>
  <c r="BN164" i="1"/>
  <c r="Z164" i="1"/>
  <c r="BP174" i="1"/>
  <c r="BN174" i="1"/>
  <c r="Z174" i="1"/>
  <c r="BP197" i="1"/>
  <c r="BN197" i="1"/>
  <c r="Z197" i="1"/>
  <c r="BP209" i="1"/>
  <c r="BN209" i="1"/>
  <c r="Z209" i="1"/>
  <c r="BP226" i="1"/>
  <c r="BN226" i="1"/>
  <c r="Z226" i="1"/>
  <c r="BP246" i="1"/>
  <c r="BN246" i="1"/>
  <c r="Z246" i="1"/>
  <c r="BP260" i="1"/>
  <c r="BN260" i="1"/>
  <c r="Z260" i="1"/>
  <c r="BP289" i="1"/>
  <c r="BN289" i="1"/>
  <c r="Z289" i="1"/>
  <c r="BP301" i="1"/>
  <c r="BN301" i="1"/>
  <c r="Z301" i="1"/>
  <c r="BP317" i="1"/>
  <c r="BN317" i="1"/>
  <c r="Z317" i="1"/>
  <c r="BP323" i="1"/>
  <c r="BN323" i="1"/>
  <c r="Z323" i="1"/>
  <c r="BP338" i="1"/>
  <c r="BN338" i="1"/>
  <c r="Z338" i="1"/>
  <c r="BP350" i="1"/>
  <c r="BN350" i="1"/>
  <c r="Z350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Z499" i="1" s="1"/>
  <c r="Y101" i="1"/>
  <c r="Y126" i="1"/>
  <c r="Q516" i="1"/>
  <c r="Y285" i="1"/>
  <c r="BP284" i="1"/>
  <c r="BN284" i="1"/>
  <c r="BP293" i="1"/>
  <c r="BN293" i="1"/>
  <c r="Z293" i="1"/>
  <c r="BP309" i="1"/>
  <c r="BN309" i="1"/>
  <c r="Z309" i="1"/>
  <c r="BP322" i="1"/>
  <c r="BN322" i="1"/>
  <c r="Z322" i="1"/>
  <c r="Y333" i="1"/>
  <c r="BP329" i="1"/>
  <c r="BN329" i="1"/>
  <c r="Z329" i="1"/>
  <c r="BP346" i="1"/>
  <c r="BN346" i="1"/>
  <c r="Z346" i="1"/>
  <c r="BP360" i="1"/>
  <c r="BN360" i="1"/>
  <c r="Z360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Y382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Z177" i="1"/>
  <c r="BP175" i="1"/>
  <c r="BN175" i="1"/>
  <c r="Z175" i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Y231" i="1"/>
  <c r="BP229" i="1"/>
  <c r="BN229" i="1"/>
  <c r="Z229" i="1"/>
  <c r="BP290" i="1"/>
  <c r="BN290" i="1"/>
  <c r="Z290" i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F516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BP96" i="1"/>
  <c r="BN96" i="1"/>
  <c r="Z96" i="1"/>
  <c r="Z100" i="1" s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Z153" i="1" s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BP243" i="1"/>
  <c r="BN243" i="1"/>
  <c r="Z243" i="1"/>
  <c r="Y247" i="1"/>
  <c r="BP252" i="1"/>
  <c r="BN252" i="1"/>
  <c r="Z252" i="1"/>
  <c r="Y256" i="1"/>
  <c r="BP261" i="1"/>
  <c r="BN261" i="1"/>
  <c r="Z261" i="1"/>
  <c r="Y264" i="1"/>
  <c r="BP337" i="1"/>
  <c r="BN337" i="1"/>
  <c r="Z337" i="1"/>
  <c r="Z339" i="1" s="1"/>
  <c r="Y339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9" i="1"/>
  <c r="BN269" i="1"/>
  <c r="Z269" i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Z319" i="1" s="1"/>
  <c r="Y327" i="1"/>
  <c r="BP330" i="1"/>
  <c r="BN330" i="1"/>
  <c r="Z330" i="1"/>
  <c r="Z332" i="1" s="1"/>
  <c r="S516" i="1"/>
  <c r="BP345" i="1"/>
  <c r="BN345" i="1"/>
  <c r="Z345" i="1"/>
  <c r="BP349" i="1"/>
  <c r="BN349" i="1"/>
  <c r="Z349" i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32" i="1" l="1"/>
  <c r="Z373" i="1"/>
  <c r="Z313" i="1"/>
  <c r="Z295" i="1"/>
  <c r="Z469" i="1"/>
  <c r="Z453" i="1"/>
  <c r="Z418" i="1"/>
  <c r="Z264" i="1"/>
  <c r="Z256" i="1"/>
  <c r="Z478" i="1"/>
  <c r="Z447" i="1"/>
  <c r="Y510" i="1"/>
  <c r="Z231" i="1"/>
  <c r="Z351" i="1"/>
  <c r="Z203" i="1"/>
  <c r="Z187" i="1"/>
  <c r="Z171" i="1"/>
  <c r="Z80" i="1"/>
  <c r="Z65" i="1"/>
  <c r="Y508" i="1"/>
  <c r="Z44" i="1"/>
  <c r="Y507" i="1"/>
  <c r="Z326" i="1"/>
  <c r="Z114" i="1"/>
  <c r="Z71" i="1"/>
  <c r="Y509" i="1"/>
  <c r="Z215" i="1"/>
  <c r="Y506" i="1"/>
  <c r="Z494" i="1"/>
  <c r="Z484" i="1"/>
  <c r="Z463" i="1"/>
  <c r="Z401" i="1"/>
  <c r="Z247" i="1"/>
  <c r="Z58" i="1"/>
  <c r="X509" i="1"/>
  <c r="Z305" i="1"/>
  <c r="Z92" i="1"/>
  <c r="Z511" i="1" l="1"/>
</calcChain>
</file>

<file path=xl/sharedStrings.xml><?xml version="1.0" encoding="utf-8"?>
<sst xmlns="http://schemas.openxmlformats.org/spreadsheetml/2006/main" count="2254" uniqueCount="826">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</sst>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topLeftCell="B1" zoomScaleNormal="100" zoomScaleSheetLayoutView="100" workbookViewId="0">
      <selection activeCell="AA344" sqref="AA344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2" t="s">
        <v>0</v>
      </c>
      <c r="E1" s="591"/>
      <c r="F1" s="591"/>
      <c r="G1" s="12" t="s">
        <v>1</v>
      </c>
      <c r="H1" s="632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86" t="s">
        <v>8</v>
      </c>
      <c r="B5" s="587"/>
      <c r="C5" s="588"/>
      <c r="D5" s="637"/>
      <c r="E5" s="638"/>
      <c r="F5" s="845" t="s">
        <v>9</v>
      </c>
      <c r="G5" s="588"/>
      <c r="H5" s="637" t="s">
        <v>825</v>
      </c>
      <c r="I5" s="851"/>
      <c r="J5" s="851"/>
      <c r="K5" s="851"/>
      <c r="L5" s="851"/>
      <c r="M5" s="638"/>
      <c r="N5" s="58"/>
      <c r="P5" s="24" t="s">
        <v>10</v>
      </c>
      <c r="Q5" s="837">
        <v>45871</v>
      </c>
      <c r="R5" s="678"/>
      <c r="T5" s="723" t="s">
        <v>11</v>
      </c>
      <c r="U5" s="724"/>
      <c r="V5" s="726" t="s">
        <v>12</v>
      </c>
      <c r="W5" s="678"/>
      <c r="AB5" s="51"/>
      <c r="AC5" s="51"/>
      <c r="AD5" s="51"/>
      <c r="AE5" s="51"/>
    </row>
    <row r="6" spans="1:32" s="553" customFormat="1" ht="24" customHeight="1" x14ac:dyDescent="0.2">
      <c r="A6" s="686" t="s">
        <v>13</v>
      </c>
      <c r="B6" s="587"/>
      <c r="C6" s="588"/>
      <c r="D6" s="784" t="s">
        <v>802</v>
      </c>
      <c r="E6" s="785"/>
      <c r="F6" s="785"/>
      <c r="G6" s="785"/>
      <c r="H6" s="785"/>
      <c r="I6" s="785"/>
      <c r="J6" s="785"/>
      <c r="K6" s="785"/>
      <c r="L6" s="785"/>
      <c r="M6" s="678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Суббота</v>
      </c>
      <c r="R6" s="577"/>
      <c r="T6" s="743" t="s">
        <v>16</v>
      </c>
      <c r="U6" s="724"/>
      <c r="V6" s="792" t="s">
        <v>17</v>
      </c>
      <c r="W6" s="609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8" t="str">
        <f>IFERROR(VLOOKUP(DeliveryAddress,Table,3,0),1)</f>
        <v>5</v>
      </c>
      <c r="E7" s="619"/>
      <c r="F7" s="619"/>
      <c r="G7" s="619"/>
      <c r="H7" s="619"/>
      <c r="I7" s="619"/>
      <c r="J7" s="619"/>
      <c r="K7" s="619"/>
      <c r="L7" s="619"/>
      <c r="M7" s="620"/>
      <c r="N7" s="60"/>
      <c r="P7" s="24"/>
      <c r="Q7" s="42"/>
      <c r="R7" s="42"/>
      <c r="T7" s="564"/>
      <c r="U7" s="724"/>
      <c r="V7" s="793"/>
      <c r="W7" s="794"/>
      <c r="AB7" s="51"/>
      <c r="AC7" s="51"/>
      <c r="AD7" s="51"/>
      <c r="AE7" s="51"/>
    </row>
    <row r="8" spans="1:32" s="553" customFormat="1" ht="25.5" customHeight="1" x14ac:dyDescent="0.2">
      <c r="A8" s="881" t="s">
        <v>18</v>
      </c>
      <c r="B8" s="570"/>
      <c r="C8" s="571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93">
        <v>0.5</v>
      </c>
      <c r="R8" s="620"/>
      <c r="T8" s="564"/>
      <c r="U8" s="724"/>
      <c r="V8" s="793"/>
      <c r="W8" s="794"/>
      <c r="AB8" s="51"/>
      <c r="AC8" s="51"/>
      <c r="AD8" s="51"/>
      <c r="AE8" s="51"/>
    </row>
    <row r="9" spans="1:32" s="55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701"/>
      <c r="E9" s="582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1"/>
      <c r="P9" s="26" t="s">
        <v>20</v>
      </c>
      <c r="Q9" s="672"/>
      <c r="R9" s="673"/>
      <c r="T9" s="564"/>
      <c r="U9" s="724"/>
      <c r="V9" s="795"/>
      <c r="W9" s="796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701"/>
      <c r="E10" s="582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99" t="str">
        <f>IFERROR(VLOOKUP($D$10,Proxy,2,FALSE),"")</f>
        <v/>
      </c>
      <c r="I10" s="564"/>
      <c r="J10" s="564"/>
      <c r="K10" s="564"/>
      <c r="L10" s="564"/>
      <c r="M10" s="564"/>
      <c r="N10" s="552"/>
      <c r="P10" s="26" t="s">
        <v>21</v>
      </c>
      <c r="Q10" s="744"/>
      <c r="R10" s="745"/>
      <c r="U10" s="24" t="s">
        <v>22</v>
      </c>
      <c r="V10" s="608" t="s">
        <v>23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7"/>
      <c r="R11" s="678"/>
      <c r="U11" s="24" t="s">
        <v>26</v>
      </c>
      <c r="V11" s="815" t="s">
        <v>27</v>
      </c>
      <c r="W11" s="673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4" t="s">
        <v>28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29</v>
      </c>
      <c r="Q12" s="693"/>
      <c r="R12" s="620"/>
      <c r="S12" s="23"/>
      <c r="U12" s="24"/>
      <c r="V12" s="591"/>
      <c r="W12" s="564"/>
      <c r="AB12" s="51"/>
      <c r="AC12" s="51"/>
      <c r="AD12" s="51"/>
      <c r="AE12" s="51"/>
    </row>
    <row r="13" spans="1:32" s="553" customFormat="1" ht="23.25" customHeight="1" x14ac:dyDescent="0.2">
      <c r="A13" s="714" t="s">
        <v>30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31</v>
      </c>
      <c r="Q13" s="815"/>
      <c r="R13" s="6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4" t="s">
        <v>32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27" t="s">
        <v>33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3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700" t="s">
        <v>37</v>
      </c>
      <c r="D17" s="603" t="s">
        <v>38</v>
      </c>
      <c r="E17" s="659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58"/>
      <c r="R17" s="658"/>
      <c r="S17" s="658"/>
      <c r="T17" s="659"/>
      <c r="U17" s="668" t="s">
        <v>50</v>
      </c>
      <c r="V17" s="588"/>
      <c r="W17" s="603" t="s">
        <v>51</v>
      </c>
      <c r="X17" s="603" t="s">
        <v>52</v>
      </c>
      <c r="Y17" s="887" t="s">
        <v>53</v>
      </c>
      <c r="Z17" s="797" t="s">
        <v>54</v>
      </c>
      <c r="AA17" s="854" t="s">
        <v>55</v>
      </c>
      <c r="AB17" s="854" t="s">
        <v>56</v>
      </c>
      <c r="AC17" s="854" t="s">
        <v>57</v>
      </c>
      <c r="AD17" s="854" t="s">
        <v>58</v>
      </c>
      <c r="AE17" s="855"/>
      <c r="AF17" s="856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0"/>
      <c r="E18" s="662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0"/>
      <c r="Q18" s="661"/>
      <c r="R18" s="661"/>
      <c r="S18" s="661"/>
      <c r="T18" s="662"/>
      <c r="U18" s="67" t="s">
        <v>60</v>
      </c>
      <c r="V18" s="67" t="s">
        <v>61</v>
      </c>
      <c r="W18" s="604"/>
      <c r="X18" s="604"/>
      <c r="Y18" s="888"/>
      <c r="Z18" s="798"/>
      <c r="AA18" s="864"/>
      <c r="AB18" s="864"/>
      <c r="AC18" s="864"/>
      <c r="AD18" s="857"/>
      <c r="AE18" s="858"/>
      <c r="AF18" s="859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63" t="s">
        <v>62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78" t="s">
        <v>63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5"/>
      <c r="AB21" s="555"/>
      <c r="AC21" s="55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6">
        <v>4680115886643</v>
      </c>
      <c r="E22" s="577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6"/>
      <c r="R22" s="566"/>
      <c r="S22" s="566"/>
      <c r="T22" s="56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80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80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5"/>
      <c r="AB25" s="555"/>
      <c r="AC25" s="55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6">
        <v>4680115885912</v>
      </c>
      <c r="E26" s="577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6">
        <v>4607091388237</v>
      </c>
      <c r="E27" s="577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6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6">
        <v>4680115886230</v>
      </c>
      <c r="E28" s="577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6">
        <v>4680115886247</v>
      </c>
      <c r="E29" s="577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6">
        <v>4680115885905</v>
      </c>
      <c r="E30" s="577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6">
        <v>4607091388244</v>
      </c>
      <c r="E31" s="577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9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80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80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78" t="s">
        <v>94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5"/>
      <c r="AB34" s="555"/>
      <c r="AC34" s="55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6">
        <v>4607091388503</v>
      </c>
      <c r="E35" s="577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9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80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80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63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78" t="s">
        <v>102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5"/>
      <c r="AB40" s="555"/>
      <c r="AC40" s="55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6">
        <v>4607091385670</v>
      </c>
      <c r="E41" s="577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6">
        <v>4607091385687</v>
      </c>
      <c r="E42" s="577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6">
        <v>4680115882539</v>
      </c>
      <c r="E43" s="577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79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80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61">
        <f>IFERROR(X41/H41,"0")+IFERROR(X42/H42,"0")+IFERROR(X43/H43,"0")</f>
        <v>0</v>
      </c>
      <c r="Y44" s="561">
        <f>IFERROR(Y41/H41,"0")+IFERROR(Y42/H42,"0")+IFERROR(Y43/H43,"0")</f>
        <v>0</v>
      </c>
      <c r="Z44" s="561">
        <f>IFERROR(IF(Z41="",0,Z41),"0")+IFERROR(IF(Z42="",0,Z42),"0")+IFERROR(IF(Z43="",0,Z43),"0")</f>
        <v>0</v>
      </c>
      <c r="AA44" s="562"/>
      <c r="AB44" s="562"/>
      <c r="AC44" s="562"/>
    </row>
    <row r="45" spans="1:68" hidden="1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80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61">
        <f>IFERROR(SUM(X41:X43),"0")</f>
        <v>0</v>
      </c>
      <c r="Y45" s="561">
        <f>IFERROR(SUM(Y41:Y43),"0")</f>
        <v>0</v>
      </c>
      <c r="Z45" s="37"/>
      <c r="AA45" s="562"/>
      <c r="AB45" s="562"/>
      <c r="AC45" s="562"/>
    </row>
    <row r="46" spans="1:68" ht="14.25" hidden="1" customHeight="1" x14ac:dyDescent="0.25">
      <c r="A46" s="578" t="s">
        <v>73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5"/>
      <c r="AB46" s="555"/>
      <c r="AC46" s="55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6">
        <v>4680115884915</v>
      </c>
      <c r="E47" s="577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5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9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80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80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3" t="s">
        <v>116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78" t="s">
        <v>102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5"/>
      <c r="AB51" s="555"/>
      <c r="AC51" s="55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6">
        <v>4680115885882</v>
      </c>
      <c r="E52" s="577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5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6">
        <v>4680115881426</v>
      </c>
      <c r="E53" s="577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6">
        <v>4680115880283</v>
      </c>
      <c r="E54" s="577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6">
        <v>4680115881525</v>
      </c>
      <c r="E55" s="577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6">
        <v>4680115885899</v>
      </c>
      <c r="E56" s="577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6">
        <v>4680115881419</v>
      </c>
      <c r="E57" s="577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79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80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61">
        <f>IFERROR(X52/H52,"0")+IFERROR(X53/H53,"0")+IFERROR(X54/H54,"0")+IFERROR(X55/H55,"0")+IFERROR(X56/H56,"0")+IFERROR(X57/H57,"0")</f>
        <v>0</v>
      </c>
      <c r="Y58" s="561">
        <f>IFERROR(Y52/H52,"0")+IFERROR(Y53/H53,"0")+IFERROR(Y54/H54,"0")+IFERROR(Y55/H55,"0")+IFERROR(Y56/H56,"0")+IFERROR(Y57/H57,"0")</f>
        <v>0</v>
      </c>
      <c r="Z58" s="561">
        <f>IFERROR(IF(Z52="",0,Z52),"0")+IFERROR(IF(Z53="",0,Z53),"0")+IFERROR(IF(Z54="",0,Z54),"0")+IFERROR(IF(Z55="",0,Z55),"0")+IFERROR(IF(Z56="",0,Z56),"0")+IFERROR(IF(Z57="",0,Z57),"0")</f>
        <v>0</v>
      </c>
      <c r="AA58" s="562"/>
      <c r="AB58" s="562"/>
      <c r="AC58" s="562"/>
    </row>
    <row r="59" spans="1:68" hidden="1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80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61">
        <f>IFERROR(SUM(X52:X57),"0")</f>
        <v>0</v>
      </c>
      <c r="Y59" s="561">
        <f>IFERROR(SUM(Y52:Y57),"0")</f>
        <v>0</v>
      </c>
      <c r="Z59" s="37"/>
      <c r="AA59" s="562"/>
      <c r="AB59" s="562"/>
      <c r="AC59" s="562"/>
    </row>
    <row r="60" spans="1:68" ht="14.25" hidden="1" customHeight="1" x14ac:dyDescent="0.25">
      <c r="A60" s="578" t="s">
        <v>134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5"/>
      <c r="AB60" s="555"/>
      <c r="AC60" s="55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6">
        <v>4680115881440</v>
      </c>
      <c r="E61" s="577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6">
        <v>4680115882751</v>
      </c>
      <c r="E62" s="577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6">
        <v>4680115885950</v>
      </c>
      <c r="E63" s="577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6">
        <v>4680115881433</v>
      </c>
      <c r="E64" s="577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79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80"/>
      <c r="P65" s="569" t="s">
        <v>71</v>
      </c>
      <c r="Q65" s="570"/>
      <c r="R65" s="570"/>
      <c r="S65" s="570"/>
      <c r="T65" s="570"/>
      <c r="U65" s="570"/>
      <c r="V65" s="571"/>
      <c r="W65" s="37" t="s">
        <v>72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hidden="1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80"/>
      <c r="P66" s="569" t="s">
        <v>71</v>
      </c>
      <c r="Q66" s="570"/>
      <c r="R66" s="570"/>
      <c r="S66" s="570"/>
      <c r="T66" s="570"/>
      <c r="U66" s="570"/>
      <c r="V66" s="571"/>
      <c r="W66" s="37" t="s">
        <v>69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hidden="1" customHeight="1" x14ac:dyDescent="0.25">
      <c r="A67" s="578" t="s">
        <v>63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5"/>
      <c r="AB67" s="555"/>
      <c r="AC67" s="55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6">
        <v>4680115885073</v>
      </c>
      <c r="E68" s="577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6">
        <v>4680115885059</v>
      </c>
      <c r="E69" s="577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6">
        <v>4680115885097</v>
      </c>
      <c r="E70" s="577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9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80"/>
      <c r="P71" s="569" t="s">
        <v>71</v>
      </c>
      <c r="Q71" s="570"/>
      <c r="R71" s="570"/>
      <c r="S71" s="570"/>
      <c r="T71" s="570"/>
      <c r="U71" s="570"/>
      <c r="V71" s="571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80"/>
      <c r="P72" s="569" t="s">
        <v>71</v>
      </c>
      <c r="Q72" s="570"/>
      <c r="R72" s="570"/>
      <c r="S72" s="570"/>
      <c r="T72" s="570"/>
      <c r="U72" s="570"/>
      <c r="V72" s="571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78" t="s">
        <v>73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5"/>
      <c r="AB73" s="555"/>
      <c r="AC73" s="55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6">
        <v>4680115881891</v>
      </c>
      <c r="E74" s="577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6">
        <v>4680115885769</v>
      </c>
      <c r="E75" s="577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6">
        <v>4680115884410</v>
      </c>
      <c r="E76" s="577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6">
        <v>4680115884311</v>
      </c>
      <c r="E77" s="577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6">
        <v>4680115885929</v>
      </c>
      <c r="E78" s="577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6">
        <v>4680115884403</v>
      </c>
      <c r="E79" s="577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9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80"/>
      <c r="P80" s="569" t="s">
        <v>71</v>
      </c>
      <c r="Q80" s="570"/>
      <c r="R80" s="570"/>
      <c r="S80" s="570"/>
      <c r="T80" s="570"/>
      <c r="U80" s="570"/>
      <c r="V80" s="571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80"/>
      <c r="P81" s="569" t="s">
        <v>71</v>
      </c>
      <c r="Q81" s="570"/>
      <c r="R81" s="570"/>
      <c r="S81" s="570"/>
      <c r="T81" s="570"/>
      <c r="U81" s="570"/>
      <c r="V81" s="571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78" t="s">
        <v>169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5"/>
      <c r="AB82" s="555"/>
      <c r="AC82" s="55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6">
        <v>4680115881532</v>
      </c>
      <c r="E83" s="577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6">
        <v>4680115881464</v>
      </c>
      <c r="E84" s="577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9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80"/>
      <c r="P85" s="569" t="s">
        <v>71</v>
      </c>
      <c r="Q85" s="570"/>
      <c r="R85" s="570"/>
      <c r="S85" s="570"/>
      <c r="T85" s="570"/>
      <c r="U85" s="570"/>
      <c r="V85" s="571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80"/>
      <c r="P86" s="569" t="s">
        <v>71</v>
      </c>
      <c r="Q86" s="570"/>
      <c r="R86" s="570"/>
      <c r="S86" s="570"/>
      <c r="T86" s="570"/>
      <c r="U86" s="570"/>
      <c r="V86" s="571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63" t="s">
        <v>176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78" t="s">
        <v>102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5"/>
      <c r="AB88" s="555"/>
      <c r="AC88" s="555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76">
        <v>4680115881327</v>
      </c>
      <c r="E89" s="577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6">
        <v>4680115881518</v>
      </c>
      <c r="E90" s="577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6">
        <v>4680115881303</v>
      </c>
      <c r="E91" s="577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79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80"/>
      <c r="P92" s="569" t="s">
        <v>71</v>
      </c>
      <c r="Q92" s="570"/>
      <c r="R92" s="570"/>
      <c r="S92" s="570"/>
      <c r="T92" s="570"/>
      <c r="U92" s="570"/>
      <c r="V92" s="571"/>
      <c r="W92" s="37" t="s">
        <v>72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hidden="1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80"/>
      <c r="P93" s="569" t="s">
        <v>71</v>
      </c>
      <c r="Q93" s="570"/>
      <c r="R93" s="570"/>
      <c r="S93" s="570"/>
      <c r="T93" s="570"/>
      <c r="U93" s="570"/>
      <c r="V93" s="571"/>
      <c r="W93" s="37" t="s">
        <v>69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hidden="1" customHeight="1" x14ac:dyDescent="0.25">
      <c r="A94" s="578" t="s">
        <v>73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5"/>
      <c r="AB94" s="555"/>
      <c r="AC94" s="555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6">
        <v>4607091386967</v>
      </c>
      <c r="E95" s="577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0" t="s">
        <v>186</v>
      </c>
      <c r="Q95" s="566"/>
      <c r="R95" s="566"/>
      <c r="S95" s="566"/>
      <c r="T95" s="567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6">
        <v>4680115884953</v>
      </c>
      <c r="E96" s="577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6">
        <v>4607091385731</v>
      </c>
      <c r="E97" s="577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5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193</v>
      </c>
      <c r="C98" s="31">
        <v>4301052039</v>
      </c>
      <c r="D98" s="576">
        <v>4607091385731</v>
      </c>
      <c r="E98" s="577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6">
        <v>4680115880894</v>
      </c>
      <c r="E99" s="577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79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80"/>
      <c r="P100" s="569" t="s">
        <v>71</v>
      </c>
      <c r="Q100" s="570"/>
      <c r="R100" s="570"/>
      <c r="S100" s="570"/>
      <c r="T100" s="570"/>
      <c r="U100" s="570"/>
      <c r="V100" s="571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hidden="1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80"/>
      <c r="P101" s="569" t="s">
        <v>71</v>
      </c>
      <c r="Q101" s="570"/>
      <c r="R101" s="570"/>
      <c r="S101" s="570"/>
      <c r="T101" s="570"/>
      <c r="U101" s="570"/>
      <c r="V101" s="571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hidden="1" customHeight="1" x14ac:dyDescent="0.25">
      <c r="A102" s="563" t="s">
        <v>198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78" t="s">
        <v>102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5"/>
      <c r="AB103" s="555"/>
      <c r="AC103" s="555"/>
    </row>
    <row r="104" spans="1:68" ht="16.5" hidden="1" customHeight="1" x14ac:dyDescent="0.25">
      <c r="A104" s="54" t="s">
        <v>199</v>
      </c>
      <c r="B104" s="54" t="s">
        <v>200</v>
      </c>
      <c r="C104" s="31">
        <v>4301011514</v>
      </c>
      <c r="D104" s="576">
        <v>4680115882133</v>
      </c>
      <c r="E104" s="577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6">
        <v>4680115880269</v>
      </c>
      <c r="E105" s="577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204</v>
      </c>
      <c r="B106" s="54" t="s">
        <v>205</v>
      </c>
      <c r="C106" s="31">
        <v>4301011415</v>
      </c>
      <c r="D106" s="576">
        <v>4680115880429</v>
      </c>
      <c r="E106" s="577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6">
        <v>4680115881457</v>
      </c>
      <c r="E107" s="577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79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80"/>
      <c r="P108" s="569" t="s">
        <v>71</v>
      </c>
      <c r="Q108" s="570"/>
      <c r="R108" s="570"/>
      <c r="S108" s="570"/>
      <c r="T108" s="570"/>
      <c r="U108" s="570"/>
      <c r="V108" s="571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hidden="1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80"/>
      <c r="P109" s="569" t="s">
        <v>71</v>
      </c>
      <c r="Q109" s="570"/>
      <c r="R109" s="570"/>
      <c r="S109" s="570"/>
      <c r="T109" s="570"/>
      <c r="U109" s="570"/>
      <c r="V109" s="571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hidden="1" customHeight="1" x14ac:dyDescent="0.25">
      <c r="A110" s="578" t="s">
        <v>134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5"/>
      <c r="AB110" s="555"/>
      <c r="AC110" s="55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6">
        <v>4680115881488</v>
      </c>
      <c r="E111" s="577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6">
        <v>4680115882775</v>
      </c>
      <c r="E112" s="577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76">
        <v>4680115880658</v>
      </c>
      <c r="E113" s="577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9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80"/>
      <c r="P114" s="569" t="s">
        <v>71</v>
      </c>
      <c r="Q114" s="570"/>
      <c r="R114" s="570"/>
      <c r="S114" s="570"/>
      <c r="T114" s="570"/>
      <c r="U114" s="570"/>
      <c r="V114" s="571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80"/>
      <c r="P115" s="569" t="s">
        <v>71</v>
      </c>
      <c r="Q115" s="570"/>
      <c r="R115" s="570"/>
      <c r="S115" s="570"/>
      <c r="T115" s="570"/>
      <c r="U115" s="570"/>
      <c r="V115" s="571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78" t="s">
        <v>73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5"/>
      <c r="AB116" s="555"/>
      <c r="AC116" s="555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76">
        <v>4607091385168</v>
      </c>
      <c r="E117" s="577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6">
        <v>4607091383256</v>
      </c>
      <c r="E118" s="577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76">
        <v>4607091385748</v>
      </c>
      <c r="E119" s="577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6">
        <v>4680115884533</v>
      </c>
      <c r="E120" s="577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80"/>
      <c r="P121" s="569" t="s">
        <v>71</v>
      </c>
      <c r="Q121" s="570"/>
      <c r="R121" s="570"/>
      <c r="S121" s="570"/>
      <c r="T121" s="570"/>
      <c r="U121" s="570"/>
      <c r="V121" s="571"/>
      <c r="W121" s="37" t="s">
        <v>72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hidden="1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80"/>
      <c r="P122" s="569" t="s">
        <v>71</v>
      </c>
      <c r="Q122" s="570"/>
      <c r="R122" s="570"/>
      <c r="S122" s="570"/>
      <c r="T122" s="570"/>
      <c r="U122" s="570"/>
      <c r="V122" s="571"/>
      <c r="W122" s="37" t="s">
        <v>69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hidden="1" customHeight="1" x14ac:dyDescent="0.25">
      <c r="A123" s="578" t="s">
        <v>169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5"/>
      <c r="AB123" s="555"/>
      <c r="AC123" s="55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6">
        <v>4680115882652</v>
      </c>
      <c r="E124" s="577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6">
        <v>4680115880238</v>
      </c>
      <c r="E125" s="577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9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80"/>
      <c r="P126" s="569" t="s">
        <v>71</v>
      </c>
      <c r="Q126" s="570"/>
      <c r="R126" s="570"/>
      <c r="S126" s="570"/>
      <c r="T126" s="570"/>
      <c r="U126" s="570"/>
      <c r="V126" s="571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80"/>
      <c r="P127" s="569" t="s">
        <v>71</v>
      </c>
      <c r="Q127" s="570"/>
      <c r="R127" s="570"/>
      <c r="S127" s="570"/>
      <c r="T127" s="570"/>
      <c r="U127" s="570"/>
      <c r="V127" s="571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63" t="s">
        <v>231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78" t="s">
        <v>102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5"/>
      <c r="AB129" s="555"/>
      <c r="AC129" s="555"/>
    </row>
    <row r="130" spans="1:68" ht="27" hidden="1" customHeight="1" x14ac:dyDescent="0.25">
      <c r="A130" s="54" t="s">
        <v>232</v>
      </c>
      <c r="B130" s="54" t="s">
        <v>233</v>
      </c>
      <c r="C130" s="31">
        <v>4301011564</v>
      </c>
      <c r="D130" s="576">
        <v>4680115882577</v>
      </c>
      <c r="E130" s="577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4301011562</v>
      </c>
      <c r="D131" s="576">
        <v>4680115882577</v>
      </c>
      <c r="E131" s="577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5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80"/>
      <c r="P132" s="569" t="s">
        <v>71</v>
      </c>
      <c r="Q132" s="570"/>
      <c r="R132" s="570"/>
      <c r="S132" s="570"/>
      <c r="T132" s="570"/>
      <c r="U132" s="570"/>
      <c r="V132" s="571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80"/>
      <c r="P133" s="569" t="s">
        <v>71</v>
      </c>
      <c r="Q133" s="570"/>
      <c r="R133" s="570"/>
      <c r="S133" s="570"/>
      <c r="T133" s="570"/>
      <c r="U133" s="570"/>
      <c r="V133" s="571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78" t="s">
        <v>63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5"/>
      <c r="AB134" s="555"/>
      <c r="AC134" s="555"/>
    </row>
    <row r="135" spans="1:68" ht="27" hidden="1" customHeight="1" x14ac:dyDescent="0.25">
      <c r="A135" s="54" t="s">
        <v>236</v>
      </c>
      <c r="B135" s="54" t="s">
        <v>237</v>
      </c>
      <c r="C135" s="31">
        <v>4301031234</v>
      </c>
      <c r="D135" s="576">
        <v>4680115883444</v>
      </c>
      <c r="E135" s="577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4301031235</v>
      </c>
      <c r="D136" s="576">
        <v>4680115883444</v>
      </c>
      <c r="E136" s="577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80"/>
      <c r="P137" s="569" t="s">
        <v>71</v>
      </c>
      <c r="Q137" s="570"/>
      <c r="R137" s="570"/>
      <c r="S137" s="570"/>
      <c r="T137" s="570"/>
      <c r="U137" s="570"/>
      <c r="V137" s="571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80"/>
      <c r="P138" s="569" t="s">
        <v>71</v>
      </c>
      <c r="Q138" s="570"/>
      <c r="R138" s="570"/>
      <c r="S138" s="570"/>
      <c r="T138" s="570"/>
      <c r="U138" s="570"/>
      <c r="V138" s="571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78" t="s">
        <v>73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5"/>
      <c r="AB139" s="555"/>
      <c r="AC139" s="55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6">
        <v>4680115882584</v>
      </c>
      <c r="E140" s="577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6">
        <v>4680115882584</v>
      </c>
      <c r="E141" s="577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9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80"/>
      <c r="P142" s="569" t="s">
        <v>71</v>
      </c>
      <c r="Q142" s="570"/>
      <c r="R142" s="570"/>
      <c r="S142" s="570"/>
      <c r="T142" s="570"/>
      <c r="U142" s="570"/>
      <c r="V142" s="571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80"/>
      <c r="P143" s="569" t="s">
        <v>71</v>
      </c>
      <c r="Q143" s="570"/>
      <c r="R143" s="570"/>
      <c r="S143" s="570"/>
      <c r="T143" s="570"/>
      <c r="U143" s="570"/>
      <c r="V143" s="571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63" t="s">
        <v>100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78" t="s">
        <v>102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5"/>
      <c r="AB145" s="555"/>
      <c r="AC145" s="55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6">
        <v>4607091384604</v>
      </c>
      <c r="E146" s="577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9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80"/>
      <c r="P147" s="569" t="s">
        <v>71</v>
      </c>
      <c r="Q147" s="570"/>
      <c r="R147" s="570"/>
      <c r="S147" s="570"/>
      <c r="T147" s="570"/>
      <c r="U147" s="570"/>
      <c r="V147" s="571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80"/>
      <c r="P148" s="569" t="s">
        <v>71</v>
      </c>
      <c r="Q148" s="570"/>
      <c r="R148" s="570"/>
      <c r="S148" s="570"/>
      <c r="T148" s="570"/>
      <c r="U148" s="570"/>
      <c r="V148" s="571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78" t="s">
        <v>63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5"/>
      <c r="AB149" s="555"/>
      <c r="AC149" s="55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6">
        <v>4607091387667</v>
      </c>
      <c r="E150" s="577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6">
        <v>4607091387636</v>
      </c>
      <c r="E151" s="577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6">
        <v>4607091382426</v>
      </c>
      <c r="E152" s="577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9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80"/>
      <c r="P153" s="569" t="s">
        <v>71</v>
      </c>
      <c r="Q153" s="570"/>
      <c r="R153" s="570"/>
      <c r="S153" s="570"/>
      <c r="T153" s="570"/>
      <c r="U153" s="570"/>
      <c r="V153" s="571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80"/>
      <c r="P154" s="569" t="s">
        <v>71</v>
      </c>
      <c r="Q154" s="570"/>
      <c r="R154" s="570"/>
      <c r="S154" s="570"/>
      <c r="T154" s="570"/>
      <c r="U154" s="570"/>
      <c r="V154" s="571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6" t="s">
        <v>255</v>
      </c>
      <c r="B155" s="657"/>
      <c r="C155" s="657"/>
      <c r="D155" s="657"/>
      <c r="E155" s="657"/>
      <c r="F155" s="657"/>
      <c r="G155" s="657"/>
      <c r="H155" s="657"/>
      <c r="I155" s="657"/>
      <c r="J155" s="657"/>
      <c r="K155" s="657"/>
      <c r="L155" s="657"/>
      <c r="M155" s="657"/>
      <c r="N155" s="657"/>
      <c r="O155" s="657"/>
      <c r="P155" s="657"/>
      <c r="Q155" s="657"/>
      <c r="R155" s="657"/>
      <c r="S155" s="657"/>
      <c r="T155" s="657"/>
      <c r="U155" s="657"/>
      <c r="V155" s="657"/>
      <c r="W155" s="657"/>
      <c r="X155" s="657"/>
      <c r="Y155" s="657"/>
      <c r="Z155" s="657"/>
      <c r="AA155" s="48"/>
      <c r="AB155" s="48"/>
      <c r="AC155" s="48"/>
    </row>
    <row r="156" spans="1:68" ht="16.5" hidden="1" customHeight="1" x14ac:dyDescent="0.25">
      <c r="A156" s="563" t="s">
        <v>256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78" t="s">
        <v>134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5"/>
      <c r="AB157" s="555"/>
      <c r="AC157" s="55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6">
        <v>4680115886223</v>
      </c>
      <c r="E158" s="577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9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80"/>
      <c r="P159" s="569" t="s">
        <v>71</v>
      </c>
      <c r="Q159" s="570"/>
      <c r="R159" s="570"/>
      <c r="S159" s="570"/>
      <c r="T159" s="570"/>
      <c r="U159" s="570"/>
      <c r="V159" s="571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80"/>
      <c r="P160" s="569" t="s">
        <v>71</v>
      </c>
      <c r="Q160" s="570"/>
      <c r="R160" s="570"/>
      <c r="S160" s="570"/>
      <c r="T160" s="570"/>
      <c r="U160" s="570"/>
      <c r="V160" s="571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78" t="s">
        <v>63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5"/>
      <c r="AB161" s="555"/>
      <c r="AC161" s="55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76">
        <v>4680115880993</v>
      </c>
      <c r="E162" s="577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6">
        <v>4680115881761</v>
      </c>
      <c r="E163" s="577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76">
        <v>4680115881563</v>
      </c>
      <c r="E164" s="577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76">
        <v>4680115880986</v>
      </c>
      <c r="E165" s="577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6">
        <v>4680115881785</v>
      </c>
      <c r="E166" s="577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76">
        <v>4680115886537</v>
      </c>
      <c r="E167" s="577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76">
        <v>4680115881679</v>
      </c>
      <c r="E168" s="577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6">
        <v>4680115880191</v>
      </c>
      <c r="E169" s="577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6">
        <v>4680115883963</v>
      </c>
      <c r="E170" s="577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79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80"/>
      <c r="P171" s="569" t="s">
        <v>71</v>
      </c>
      <c r="Q171" s="570"/>
      <c r="R171" s="570"/>
      <c r="S171" s="570"/>
      <c r="T171" s="570"/>
      <c r="U171" s="570"/>
      <c r="V171" s="571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hidden="1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80"/>
      <c r="P172" s="569" t="s">
        <v>71</v>
      </c>
      <c r="Q172" s="570"/>
      <c r="R172" s="570"/>
      <c r="S172" s="570"/>
      <c r="T172" s="570"/>
      <c r="U172" s="570"/>
      <c r="V172" s="571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hidden="1" customHeight="1" x14ac:dyDescent="0.25">
      <c r="A173" s="578" t="s">
        <v>94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5"/>
      <c r="AB173" s="555"/>
      <c r="AC173" s="55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6">
        <v>4680115886780</v>
      </c>
      <c r="E174" s="577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0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6">
        <v>4680115886742</v>
      </c>
      <c r="E175" s="577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6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6">
        <v>4680115886766</v>
      </c>
      <c r="E176" s="577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80"/>
      <c r="P177" s="569" t="s">
        <v>71</v>
      </c>
      <c r="Q177" s="570"/>
      <c r="R177" s="570"/>
      <c r="S177" s="570"/>
      <c r="T177" s="570"/>
      <c r="U177" s="570"/>
      <c r="V177" s="571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80"/>
      <c r="P178" s="569" t="s">
        <v>71</v>
      </c>
      <c r="Q178" s="570"/>
      <c r="R178" s="570"/>
      <c r="S178" s="570"/>
      <c r="T178" s="570"/>
      <c r="U178" s="570"/>
      <c r="V178" s="571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78" t="s">
        <v>293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5"/>
      <c r="AB179" s="555"/>
      <c r="AC179" s="55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6">
        <v>4680115886797</v>
      </c>
      <c r="E180" s="577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9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80"/>
      <c r="P181" s="569" t="s">
        <v>71</v>
      </c>
      <c r="Q181" s="570"/>
      <c r="R181" s="570"/>
      <c r="S181" s="570"/>
      <c r="T181" s="570"/>
      <c r="U181" s="570"/>
      <c r="V181" s="571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80"/>
      <c r="P182" s="569" t="s">
        <v>71</v>
      </c>
      <c r="Q182" s="570"/>
      <c r="R182" s="570"/>
      <c r="S182" s="570"/>
      <c r="T182" s="570"/>
      <c r="U182" s="570"/>
      <c r="V182" s="571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63" t="s">
        <v>296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78" t="s">
        <v>102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5"/>
      <c r="AB184" s="555"/>
      <c r="AC184" s="55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6">
        <v>4680115881402</v>
      </c>
      <c r="E185" s="577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6">
        <v>4680115881396</v>
      </c>
      <c r="E186" s="577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9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80"/>
      <c r="P187" s="569" t="s">
        <v>71</v>
      </c>
      <c r="Q187" s="570"/>
      <c r="R187" s="570"/>
      <c r="S187" s="570"/>
      <c r="T187" s="570"/>
      <c r="U187" s="570"/>
      <c r="V187" s="571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80"/>
      <c r="P188" s="569" t="s">
        <v>71</v>
      </c>
      <c r="Q188" s="570"/>
      <c r="R188" s="570"/>
      <c r="S188" s="570"/>
      <c r="T188" s="570"/>
      <c r="U188" s="570"/>
      <c r="V188" s="571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8" t="s">
        <v>134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5"/>
      <c r="AB189" s="555"/>
      <c r="AC189" s="55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6">
        <v>4680115882935</v>
      </c>
      <c r="E190" s="577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6">
        <v>4680115880764</v>
      </c>
      <c r="E191" s="577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9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80"/>
      <c r="P192" s="569" t="s">
        <v>71</v>
      </c>
      <c r="Q192" s="570"/>
      <c r="R192" s="570"/>
      <c r="S192" s="570"/>
      <c r="T192" s="570"/>
      <c r="U192" s="570"/>
      <c r="V192" s="571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80"/>
      <c r="P193" s="569" t="s">
        <v>71</v>
      </c>
      <c r="Q193" s="570"/>
      <c r="R193" s="570"/>
      <c r="S193" s="570"/>
      <c r="T193" s="570"/>
      <c r="U193" s="570"/>
      <c r="V193" s="571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78" t="s">
        <v>63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5"/>
      <c r="AB194" s="555"/>
      <c r="AC194" s="555"/>
    </row>
    <row r="195" spans="1:68" ht="27" hidden="1" customHeight="1" x14ac:dyDescent="0.25">
      <c r="A195" s="54" t="s">
        <v>307</v>
      </c>
      <c r="B195" s="54" t="s">
        <v>308</v>
      </c>
      <c r="C195" s="31">
        <v>4301031224</v>
      </c>
      <c r="D195" s="576">
        <v>4680115882683</v>
      </c>
      <c r="E195" s="577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76">
        <v>4680115882690</v>
      </c>
      <c r="E196" s="577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6">
        <v>4680115882669</v>
      </c>
      <c r="E197" s="577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76">
        <v>4680115882676</v>
      </c>
      <c r="E198" s="577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76">
        <v>4680115884014</v>
      </c>
      <c r="E199" s="577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76">
        <v>4680115884007</v>
      </c>
      <c r="E200" s="577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6">
        <v>4680115884038</v>
      </c>
      <c r="E201" s="577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76">
        <v>4680115884021</v>
      </c>
      <c r="E202" s="577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79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80"/>
      <c r="P203" s="569" t="s">
        <v>71</v>
      </c>
      <c r="Q203" s="570"/>
      <c r="R203" s="570"/>
      <c r="S203" s="570"/>
      <c r="T203" s="570"/>
      <c r="U203" s="570"/>
      <c r="V203" s="571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80"/>
      <c r="P204" s="569" t="s">
        <v>71</v>
      </c>
      <c r="Q204" s="570"/>
      <c r="R204" s="570"/>
      <c r="S204" s="570"/>
      <c r="T204" s="570"/>
      <c r="U204" s="570"/>
      <c r="V204" s="571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78" t="s">
        <v>73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5"/>
      <c r="AB205" s="555"/>
      <c r="AC205" s="55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6">
        <v>4680115881594</v>
      </c>
      <c r="E206" s="577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6">
        <v>4680115881617</v>
      </c>
      <c r="E207" s="577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76">
        <v>4680115880573</v>
      </c>
      <c r="E208" s="577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4301051407</v>
      </c>
      <c r="D209" s="576">
        <v>4680115882195</v>
      </c>
      <c r="E209" s="577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6">
        <v>4680115882607</v>
      </c>
      <c r="E210" s="577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4301051666</v>
      </c>
      <c r="D211" s="576">
        <v>4680115880092</v>
      </c>
      <c r="E211" s="577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343</v>
      </c>
      <c r="B212" s="54" t="s">
        <v>344</v>
      </c>
      <c r="C212" s="31">
        <v>4301051668</v>
      </c>
      <c r="D212" s="576">
        <v>4680115880221</v>
      </c>
      <c r="E212" s="577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76">
        <v>4680115880504</v>
      </c>
      <c r="E213" s="577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76">
        <v>4680115882164</v>
      </c>
      <c r="E214" s="577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79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80"/>
      <c r="P215" s="569" t="s">
        <v>71</v>
      </c>
      <c r="Q215" s="570"/>
      <c r="R215" s="570"/>
      <c r="S215" s="570"/>
      <c r="T215" s="570"/>
      <c r="U215" s="570"/>
      <c r="V215" s="571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hidden="1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80"/>
      <c r="P216" s="569" t="s">
        <v>71</v>
      </c>
      <c r="Q216" s="570"/>
      <c r="R216" s="570"/>
      <c r="S216" s="570"/>
      <c r="T216" s="570"/>
      <c r="U216" s="570"/>
      <c r="V216" s="571"/>
      <c r="W216" s="37" t="s">
        <v>69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hidden="1" customHeight="1" x14ac:dyDescent="0.25">
      <c r="A217" s="578" t="s">
        <v>169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5"/>
      <c r="AB217" s="555"/>
      <c r="AC217" s="555"/>
    </row>
    <row r="218" spans="1:68" ht="27" hidden="1" customHeight="1" x14ac:dyDescent="0.25">
      <c r="A218" s="54" t="s">
        <v>351</v>
      </c>
      <c r="B218" s="54" t="s">
        <v>352</v>
      </c>
      <c r="C218" s="31">
        <v>4301060463</v>
      </c>
      <c r="D218" s="576">
        <v>4680115880818</v>
      </c>
      <c r="E218" s="577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354</v>
      </c>
      <c r="B219" s="54" t="s">
        <v>355</v>
      </c>
      <c r="C219" s="31">
        <v>4301060389</v>
      </c>
      <c r="D219" s="576">
        <v>4680115880801</v>
      </c>
      <c r="E219" s="577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9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80"/>
      <c r="P220" s="569" t="s">
        <v>71</v>
      </c>
      <c r="Q220" s="570"/>
      <c r="R220" s="570"/>
      <c r="S220" s="570"/>
      <c r="T220" s="570"/>
      <c r="U220" s="570"/>
      <c r="V220" s="571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80"/>
      <c r="P221" s="569" t="s">
        <v>71</v>
      </c>
      <c r="Q221" s="570"/>
      <c r="R221" s="570"/>
      <c r="S221" s="570"/>
      <c r="T221" s="570"/>
      <c r="U221" s="570"/>
      <c r="V221" s="571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63" t="s">
        <v>357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78" t="s">
        <v>102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5"/>
      <c r="AB223" s="555"/>
      <c r="AC223" s="555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6">
        <v>4680115884137</v>
      </c>
      <c r="E224" s="577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6">
        <v>4680115884236</v>
      </c>
      <c r="E225" s="577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6">
        <v>4680115884175</v>
      </c>
      <c r="E226" s="577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6">
        <v>4680115884144</v>
      </c>
      <c r="E227" s="577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6">
        <v>4680115886551</v>
      </c>
      <c r="E228" s="577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6">
        <v>4680115884182</v>
      </c>
      <c r="E229" s="577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6">
        <v>4680115884205</v>
      </c>
      <c r="E230" s="577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9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80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80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78" t="s">
        <v>134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5"/>
      <c r="AB233" s="555"/>
      <c r="AC233" s="55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6">
        <v>4680115885981</v>
      </c>
      <c r="E234" s="577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9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80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80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8" t="s">
        <v>379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5"/>
      <c r="AB237" s="555"/>
      <c r="AC237" s="55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6">
        <v>4680115886803</v>
      </c>
      <c r="E238" s="577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52" t="s">
        <v>382</v>
      </c>
      <c r="Q238" s="566"/>
      <c r="R238" s="566"/>
      <c r="S238" s="566"/>
      <c r="T238" s="56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9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80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80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78" t="s">
        <v>384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5"/>
      <c r="AB241" s="555"/>
      <c r="AC241" s="55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6">
        <v>4680115886704</v>
      </c>
      <c r="E242" s="577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6">
        <v>4680115886681</v>
      </c>
      <c r="E243" s="577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3" t="s">
        <v>390</v>
      </c>
      <c r="Q243" s="566"/>
      <c r="R243" s="566"/>
      <c r="S243" s="566"/>
      <c r="T243" s="56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6">
        <v>4680115886735</v>
      </c>
      <c r="E244" s="577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6">
        <v>4680115886728</v>
      </c>
      <c r="E245" s="577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6">
        <v>4680115886711</v>
      </c>
      <c r="E246" s="577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9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80"/>
      <c r="P247" s="569" t="s">
        <v>71</v>
      </c>
      <c r="Q247" s="570"/>
      <c r="R247" s="570"/>
      <c r="S247" s="570"/>
      <c r="T247" s="570"/>
      <c r="U247" s="570"/>
      <c r="V247" s="571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80"/>
      <c r="P248" s="569" t="s">
        <v>71</v>
      </c>
      <c r="Q248" s="570"/>
      <c r="R248" s="570"/>
      <c r="S248" s="570"/>
      <c r="T248" s="570"/>
      <c r="U248" s="570"/>
      <c r="V248" s="571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63" t="s">
        <v>397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78" t="s">
        <v>102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5"/>
      <c r="AB250" s="555"/>
      <c r="AC250" s="555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6">
        <v>4680115885837</v>
      </c>
      <c r="E251" s="577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6">
        <v>4680115885806</v>
      </c>
      <c r="E252" s="577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6">
        <v>4680115885851</v>
      </c>
      <c r="E253" s="577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6">
        <v>4680115885844</v>
      </c>
      <c r="E254" s="577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6">
        <v>4680115885820</v>
      </c>
      <c r="E255" s="577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9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80"/>
      <c r="P256" s="569" t="s">
        <v>71</v>
      </c>
      <c r="Q256" s="570"/>
      <c r="R256" s="570"/>
      <c r="S256" s="570"/>
      <c r="T256" s="570"/>
      <c r="U256" s="570"/>
      <c r="V256" s="571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80"/>
      <c r="P257" s="569" t="s">
        <v>71</v>
      </c>
      <c r="Q257" s="570"/>
      <c r="R257" s="570"/>
      <c r="S257" s="570"/>
      <c r="T257" s="570"/>
      <c r="U257" s="570"/>
      <c r="V257" s="571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63" t="s">
        <v>413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78" t="s">
        <v>102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5"/>
      <c r="AB259" s="555"/>
      <c r="AC259" s="555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6">
        <v>4607091383423</v>
      </c>
      <c r="E260" s="577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4301012099</v>
      </c>
      <c r="D261" s="576">
        <v>4680115885691</v>
      </c>
      <c r="E261" s="577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6">
        <v>4680115885660</v>
      </c>
      <c r="E262" s="577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6">
        <v>4680115886773</v>
      </c>
      <c r="E263" s="577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94" t="s">
        <v>424</v>
      </c>
      <c r="Q263" s="566"/>
      <c r="R263" s="566"/>
      <c r="S263" s="566"/>
      <c r="T263" s="56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9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80"/>
      <c r="P264" s="569" t="s">
        <v>71</v>
      </c>
      <c r="Q264" s="570"/>
      <c r="R264" s="570"/>
      <c r="S264" s="570"/>
      <c r="T264" s="570"/>
      <c r="U264" s="570"/>
      <c r="V264" s="571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80"/>
      <c r="P265" s="569" t="s">
        <v>71</v>
      </c>
      <c r="Q265" s="570"/>
      <c r="R265" s="570"/>
      <c r="S265" s="570"/>
      <c r="T265" s="570"/>
      <c r="U265" s="570"/>
      <c r="V265" s="571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3" t="s">
        <v>426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78" t="s">
        <v>73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5"/>
      <c r="AB267" s="555"/>
      <c r="AC267" s="555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6">
        <v>4680115886186</v>
      </c>
      <c r="E268" s="577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430</v>
      </c>
      <c r="B269" s="54" t="s">
        <v>431</v>
      </c>
      <c r="C269" s="31">
        <v>4301051795</v>
      </c>
      <c r="D269" s="576">
        <v>4680115881228</v>
      </c>
      <c r="E269" s="577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433</v>
      </c>
      <c r="B270" s="54" t="s">
        <v>434</v>
      </c>
      <c r="C270" s="31">
        <v>4301051388</v>
      </c>
      <c r="D270" s="576">
        <v>4680115881211</v>
      </c>
      <c r="E270" s="577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9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80"/>
      <c r="P271" s="569" t="s">
        <v>71</v>
      </c>
      <c r="Q271" s="570"/>
      <c r="R271" s="570"/>
      <c r="S271" s="570"/>
      <c r="T271" s="570"/>
      <c r="U271" s="570"/>
      <c r="V271" s="571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80"/>
      <c r="P272" s="569" t="s">
        <v>71</v>
      </c>
      <c r="Q272" s="570"/>
      <c r="R272" s="570"/>
      <c r="S272" s="570"/>
      <c r="T272" s="570"/>
      <c r="U272" s="570"/>
      <c r="V272" s="571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63" t="s">
        <v>436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78" t="s">
        <v>63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5"/>
      <c r="AB274" s="555"/>
      <c r="AC274" s="555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6">
        <v>4680115880344</v>
      </c>
      <c r="E275" s="577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9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80"/>
      <c r="P276" s="569" t="s">
        <v>71</v>
      </c>
      <c r="Q276" s="570"/>
      <c r="R276" s="570"/>
      <c r="S276" s="570"/>
      <c r="T276" s="570"/>
      <c r="U276" s="570"/>
      <c r="V276" s="571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80"/>
      <c r="P277" s="569" t="s">
        <v>71</v>
      </c>
      <c r="Q277" s="570"/>
      <c r="R277" s="570"/>
      <c r="S277" s="570"/>
      <c r="T277" s="570"/>
      <c r="U277" s="570"/>
      <c r="V277" s="571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8" t="s">
        <v>73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5"/>
      <c r="AB278" s="555"/>
      <c r="AC278" s="555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6">
        <v>4680115884618</v>
      </c>
      <c r="E279" s="577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9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80"/>
      <c r="P280" s="569" t="s">
        <v>71</v>
      </c>
      <c r="Q280" s="570"/>
      <c r="R280" s="570"/>
      <c r="S280" s="570"/>
      <c r="T280" s="570"/>
      <c r="U280" s="570"/>
      <c r="V280" s="571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80"/>
      <c r="P281" s="569" t="s">
        <v>71</v>
      </c>
      <c r="Q281" s="570"/>
      <c r="R281" s="570"/>
      <c r="S281" s="570"/>
      <c r="T281" s="570"/>
      <c r="U281" s="570"/>
      <c r="V281" s="571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3" t="s">
        <v>443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78" t="s">
        <v>102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5"/>
      <c r="AB283" s="555"/>
      <c r="AC283" s="555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6">
        <v>4680115883703</v>
      </c>
      <c r="E284" s="577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9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80"/>
      <c r="P285" s="569" t="s">
        <v>71</v>
      </c>
      <c r="Q285" s="570"/>
      <c r="R285" s="570"/>
      <c r="S285" s="570"/>
      <c r="T285" s="570"/>
      <c r="U285" s="570"/>
      <c r="V285" s="571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80"/>
      <c r="P286" s="569" t="s">
        <v>71</v>
      </c>
      <c r="Q286" s="570"/>
      <c r="R286" s="570"/>
      <c r="S286" s="570"/>
      <c r="T286" s="570"/>
      <c r="U286" s="570"/>
      <c r="V286" s="571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3" t="s">
        <v>448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78" t="s">
        <v>102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5"/>
      <c r="AB288" s="555"/>
      <c r="AC288" s="555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6">
        <v>4680115885615</v>
      </c>
      <c r="E289" s="577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6">
        <v>4680115885554</v>
      </c>
      <c r="E290" s="577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6">
        <v>4680115885554</v>
      </c>
      <c r="E291" s="577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6">
        <v>4680115885646</v>
      </c>
      <c r="E292" s="577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6">
        <v>4680115885622</v>
      </c>
      <c r="E293" s="577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6">
        <v>4680115885608</v>
      </c>
      <c r="E294" s="577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79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80"/>
      <c r="P295" s="569" t="s">
        <v>71</v>
      </c>
      <c r="Q295" s="570"/>
      <c r="R295" s="570"/>
      <c r="S295" s="570"/>
      <c r="T295" s="570"/>
      <c r="U295" s="570"/>
      <c r="V295" s="571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hidden="1" x14ac:dyDescent="0.2">
      <c r="A296" s="564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80"/>
      <c r="P296" s="569" t="s">
        <v>71</v>
      </c>
      <c r="Q296" s="570"/>
      <c r="R296" s="570"/>
      <c r="S296" s="570"/>
      <c r="T296" s="570"/>
      <c r="U296" s="570"/>
      <c r="V296" s="571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hidden="1" customHeight="1" x14ac:dyDescent="0.25">
      <c r="A297" s="578" t="s">
        <v>63</v>
      </c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64"/>
      <c r="P297" s="564"/>
      <c r="Q297" s="564"/>
      <c r="R297" s="564"/>
      <c r="S297" s="564"/>
      <c r="T297" s="564"/>
      <c r="U297" s="564"/>
      <c r="V297" s="564"/>
      <c r="W297" s="564"/>
      <c r="X297" s="564"/>
      <c r="Y297" s="564"/>
      <c r="Z297" s="564"/>
      <c r="AA297" s="555"/>
      <c r="AB297" s="555"/>
      <c r="AC297" s="555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6">
        <v>4607091387193</v>
      </c>
      <c r="E298" s="577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6">
        <v>4607091387230</v>
      </c>
      <c r="E299" s="577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6">
        <v>4607091387292</v>
      </c>
      <c r="E300" s="577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6">
        <v>4607091387285</v>
      </c>
      <c r="E301" s="577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6">
        <v>4607091389845</v>
      </c>
      <c r="E302" s="577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6">
        <v>4680115882881</v>
      </c>
      <c r="E303" s="577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4301031066</v>
      </c>
      <c r="D304" s="576">
        <v>4607091383836</v>
      </c>
      <c r="E304" s="577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79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80"/>
      <c r="P305" s="569" t="s">
        <v>71</v>
      </c>
      <c r="Q305" s="570"/>
      <c r="R305" s="570"/>
      <c r="S305" s="570"/>
      <c r="T305" s="570"/>
      <c r="U305" s="570"/>
      <c r="V305" s="571"/>
      <c r="W305" s="37" t="s">
        <v>72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hidden="1" x14ac:dyDescent="0.2">
      <c r="A306" s="564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80"/>
      <c r="P306" s="569" t="s">
        <v>71</v>
      </c>
      <c r="Q306" s="570"/>
      <c r="R306" s="570"/>
      <c r="S306" s="570"/>
      <c r="T306" s="570"/>
      <c r="U306" s="570"/>
      <c r="V306" s="571"/>
      <c r="W306" s="37" t="s">
        <v>69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hidden="1" customHeight="1" x14ac:dyDescent="0.25">
      <c r="A307" s="578" t="s">
        <v>73</v>
      </c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64"/>
      <c r="P307" s="564"/>
      <c r="Q307" s="564"/>
      <c r="R307" s="564"/>
      <c r="S307" s="564"/>
      <c r="T307" s="564"/>
      <c r="U307" s="564"/>
      <c r="V307" s="564"/>
      <c r="W307" s="564"/>
      <c r="X307" s="564"/>
      <c r="Y307" s="564"/>
      <c r="Z307" s="564"/>
      <c r="AA307" s="555"/>
      <c r="AB307" s="555"/>
      <c r="AC307" s="555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6">
        <v>4607091387766</v>
      </c>
      <c r="E308" s="577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6">
        <v>4607091387957</v>
      </c>
      <c r="E309" s="577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6">
        <v>4607091387964</v>
      </c>
      <c r="E310" s="577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6">
        <v>4680115884588</v>
      </c>
      <c r="E311" s="577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6">
        <v>4607091387513</v>
      </c>
      <c r="E312" s="577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79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80"/>
      <c r="P313" s="569" t="s">
        <v>71</v>
      </c>
      <c r="Q313" s="570"/>
      <c r="R313" s="570"/>
      <c r="S313" s="570"/>
      <c r="T313" s="570"/>
      <c r="U313" s="570"/>
      <c r="V313" s="571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hidden="1" x14ac:dyDescent="0.2">
      <c r="A314" s="564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80"/>
      <c r="P314" s="569" t="s">
        <v>71</v>
      </c>
      <c r="Q314" s="570"/>
      <c r="R314" s="570"/>
      <c r="S314" s="570"/>
      <c r="T314" s="570"/>
      <c r="U314" s="570"/>
      <c r="V314" s="571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hidden="1" customHeight="1" x14ac:dyDescent="0.25">
      <c r="A315" s="578" t="s">
        <v>169</v>
      </c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64"/>
      <c r="P315" s="564"/>
      <c r="Q315" s="564"/>
      <c r="R315" s="564"/>
      <c r="S315" s="564"/>
      <c r="T315" s="564"/>
      <c r="U315" s="564"/>
      <c r="V315" s="564"/>
      <c r="W315" s="564"/>
      <c r="X315" s="564"/>
      <c r="Y315" s="564"/>
      <c r="Z315" s="564"/>
      <c r="AA315" s="555"/>
      <c r="AB315" s="555"/>
      <c r="AC315" s="555"/>
    </row>
    <row r="316" spans="1:68" ht="27" hidden="1" customHeight="1" x14ac:dyDescent="0.25">
      <c r="A316" s="54" t="s">
        <v>500</v>
      </c>
      <c r="B316" s="54" t="s">
        <v>501</v>
      </c>
      <c r="C316" s="31">
        <v>4301060387</v>
      </c>
      <c r="D316" s="576">
        <v>4607091380880</v>
      </c>
      <c r="E316" s="577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69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4301060406</v>
      </c>
      <c r="D317" s="576">
        <v>4607091384482</v>
      </c>
      <c r="E317" s="577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506</v>
      </c>
      <c r="B318" s="54" t="s">
        <v>507</v>
      </c>
      <c r="C318" s="31">
        <v>4301060484</v>
      </c>
      <c r="D318" s="576">
        <v>4607091380897</v>
      </c>
      <c r="E318" s="577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79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80"/>
      <c r="P319" s="569" t="s">
        <v>71</v>
      </c>
      <c r="Q319" s="570"/>
      <c r="R319" s="570"/>
      <c r="S319" s="570"/>
      <c r="T319" s="570"/>
      <c r="U319" s="570"/>
      <c r="V319" s="571"/>
      <c r="W319" s="37" t="s">
        <v>72</v>
      </c>
      <c r="X319" s="561">
        <f>IFERROR(X316/H316,"0")+IFERROR(X317/H317,"0")+IFERROR(X318/H318,"0")</f>
        <v>0</v>
      </c>
      <c r="Y319" s="561">
        <f>IFERROR(Y316/H316,"0")+IFERROR(Y317/H317,"0")+IFERROR(Y318/H318,"0")</f>
        <v>0</v>
      </c>
      <c r="Z319" s="561">
        <f>IFERROR(IF(Z316="",0,Z316),"0")+IFERROR(IF(Z317="",0,Z317),"0")+IFERROR(IF(Z318="",0,Z318),"0")</f>
        <v>0</v>
      </c>
      <c r="AA319" s="562"/>
      <c r="AB319" s="562"/>
      <c r="AC319" s="562"/>
    </row>
    <row r="320" spans="1:68" hidden="1" x14ac:dyDescent="0.2">
      <c r="A320" s="564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80"/>
      <c r="P320" s="569" t="s">
        <v>71</v>
      </c>
      <c r="Q320" s="570"/>
      <c r="R320" s="570"/>
      <c r="S320" s="570"/>
      <c r="T320" s="570"/>
      <c r="U320" s="570"/>
      <c r="V320" s="571"/>
      <c r="W320" s="37" t="s">
        <v>69</v>
      </c>
      <c r="X320" s="561">
        <f>IFERROR(SUM(X316:X318),"0")</f>
        <v>0</v>
      </c>
      <c r="Y320" s="561">
        <f>IFERROR(SUM(Y316:Y318),"0")</f>
        <v>0</v>
      </c>
      <c r="Z320" s="37"/>
      <c r="AA320" s="562"/>
      <c r="AB320" s="562"/>
      <c r="AC320" s="562"/>
    </row>
    <row r="321" spans="1:68" ht="14.25" hidden="1" customHeight="1" x14ac:dyDescent="0.25">
      <c r="A321" s="578" t="s">
        <v>94</v>
      </c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64"/>
      <c r="P321" s="564"/>
      <c r="Q321" s="564"/>
      <c r="R321" s="564"/>
      <c r="S321" s="564"/>
      <c r="T321" s="564"/>
      <c r="U321" s="564"/>
      <c r="V321" s="564"/>
      <c r="W321" s="564"/>
      <c r="X321" s="564"/>
      <c r="Y321" s="564"/>
      <c r="Z321" s="564"/>
      <c r="AA321" s="555"/>
      <c r="AB321" s="555"/>
      <c r="AC321" s="555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6">
        <v>4607091388381</v>
      </c>
      <c r="E322" s="577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8" t="s">
        <v>511</v>
      </c>
      <c r="Q322" s="566"/>
      <c r="R322" s="566"/>
      <c r="S322" s="566"/>
      <c r="T322" s="567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6">
        <v>4607091388374</v>
      </c>
      <c r="E323" s="577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7" t="s">
        <v>515</v>
      </c>
      <c r="Q323" s="566"/>
      <c r="R323" s="566"/>
      <c r="S323" s="566"/>
      <c r="T323" s="56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1">
        <v>4301032015</v>
      </c>
      <c r="D324" s="576">
        <v>4607091383102</v>
      </c>
      <c r="E324" s="577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1">
        <v>4301030233</v>
      </c>
      <c r="D325" s="576">
        <v>4607091388404</v>
      </c>
      <c r="E325" s="577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79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80"/>
      <c r="P326" s="569" t="s">
        <v>71</v>
      </c>
      <c r="Q326" s="570"/>
      <c r="R326" s="570"/>
      <c r="S326" s="570"/>
      <c r="T326" s="570"/>
      <c r="U326" s="570"/>
      <c r="V326" s="571"/>
      <c r="W326" s="37" t="s">
        <v>72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hidden="1" x14ac:dyDescent="0.2">
      <c r="A327" s="564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80"/>
      <c r="P327" s="569" t="s">
        <v>71</v>
      </c>
      <c r="Q327" s="570"/>
      <c r="R327" s="570"/>
      <c r="S327" s="570"/>
      <c r="T327" s="570"/>
      <c r="U327" s="570"/>
      <c r="V327" s="571"/>
      <c r="W327" s="37" t="s">
        <v>69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hidden="1" customHeight="1" x14ac:dyDescent="0.25">
      <c r="A328" s="578" t="s">
        <v>521</v>
      </c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64"/>
      <c r="P328" s="564"/>
      <c r="Q328" s="564"/>
      <c r="R328" s="564"/>
      <c r="S328" s="564"/>
      <c r="T328" s="564"/>
      <c r="U328" s="564"/>
      <c r="V328" s="564"/>
      <c r="W328" s="564"/>
      <c r="X328" s="564"/>
      <c r="Y328" s="564"/>
      <c r="Z328" s="564"/>
      <c r="AA328" s="555"/>
      <c r="AB328" s="555"/>
      <c r="AC328" s="555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6">
        <v>4680115881808</v>
      </c>
      <c r="E329" s="577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6">
        <v>4680115881822</v>
      </c>
      <c r="E330" s="577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6">
        <v>4680115880016</v>
      </c>
      <c r="E331" s="577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79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80"/>
      <c r="P332" s="569" t="s">
        <v>71</v>
      </c>
      <c r="Q332" s="570"/>
      <c r="R332" s="570"/>
      <c r="S332" s="570"/>
      <c r="T332" s="570"/>
      <c r="U332" s="570"/>
      <c r="V332" s="571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hidden="1" x14ac:dyDescent="0.2">
      <c r="A333" s="564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80"/>
      <c r="P333" s="569" t="s">
        <v>71</v>
      </c>
      <c r="Q333" s="570"/>
      <c r="R333" s="570"/>
      <c r="S333" s="570"/>
      <c r="T333" s="570"/>
      <c r="U333" s="570"/>
      <c r="V333" s="571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hidden="1" customHeight="1" x14ac:dyDescent="0.25">
      <c r="A334" s="563" t="s">
        <v>530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54"/>
      <c r="AB334" s="554"/>
      <c r="AC334" s="554"/>
    </row>
    <row r="335" spans="1:68" ht="14.25" hidden="1" customHeight="1" x14ac:dyDescent="0.25">
      <c r="A335" s="578" t="s">
        <v>73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5"/>
      <c r="AB335" s="555"/>
      <c r="AC335" s="555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6">
        <v>4607091387919</v>
      </c>
      <c r="E336" s="577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6">
        <v>4680115883604</v>
      </c>
      <c r="E337" s="577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6">
        <v>4680115883567</v>
      </c>
      <c r="E338" s="577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79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80"/>
      <c r="P339" s="569" t="s">
        <v>71</v>
      </c>
      <c r="Q339" s="570"/>
      <c r="R339" s="570"/>
      <c r="S339" s="570"/>
      <c r="T339" s="570"/>
      <c r="U339" s="570"/>
      <c r="V339" s="571"/>
      <c r="W339" s="37" t="s">
        <v>72</v>
      </c>
      <c r="X339" s="561">
        <f>IFERROR(X336/H336,"0")+IFERROR(X337/H337,"0")+IFERROR(X338/H338,"0")</f>
        <v>0</v>
      </c>
      <c r="Y339" s="561">
        <f>IFERROR(Y336/H336,"0")+IFERROR(Y337/H337,"0")+IFERROR(Y338/H338,"0")</f>
        <v>0</v>
      </c>
      <c r="Z339" s="561">
        <f>IFERROR(IF(Z336="",0,Z336),"0")+IFERROR(IF(Z337="",0,Z337),"0")+IFERROR(IF(Z338="",0,Z338),"0")</f>
        <v>0</v>
      </c>
      <c r="AA339" s="562"/>
      <c r="AB339" s="562"/>
      <c r="AC339" s="562"/>
    </row>
    <row r="340" spans="1:68" hidden="1" x14ac:dyDescent="0.2">
      <c r="A340" s="564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80"/>
      <c r="P340" s="569" t="s">
        <v>71</v>
      </c>
      <c r="Q340" s="570"/>
      <c r="R340" s="570"/>
      <c r="S340" s="570"/>
      <c r="T340" s="570"/>
      <c r="U340" s="570"/>
      <c r="V340" s="571"/>
      <c r="W340" s="37" t="s">
        <v>69</v>
      </c>
      <c r="X340" s="561">
        <f>IFERROR(SUM(X336:X338),"0")</f>
        <v>0</v>
      </c>
      <c r="Y340" s="561">
        <f>IFERROR(SUM(Y336:Y338),"0")</f>
        <v>0</v>
      </c>
      <c r="Z340" s="37"/>
      <c r="AA340" s="562"/>
      <c r="AB340" s="562"/>
      <c r="AC340" s="562"/>
    </row>
    <row r="341" spans="1:68" ht="27.75" hidden="1" customHeight="1" x14ac:dyDescent="0.2">
      <c r="A341" s="656" t="s">
        <v>540</v>
      </c>
      <c r="B341" s="657"/>
      <c r="C341" s="657"/>
      <c r="D341" s="657"/>
      <c r="E341" s="657"/>
      <c r="F341" s="657"/>
      <c r="G341" s="657"/>
      <c r="H341" s="657"/>
      <c r="I341" s="657"/>
      <c r="J341" s="657"/>
      <c r="K341" s="657"/>
      <c r="L341" s="657"/>
      <c r="M341" s="657"/>
      <c r="N341" s="657"/>
      <c r="O341" s="657"/>
      <c r="P341" s="657"/>
      <c r="Q341" s="657"/>
      <c r="R341" s="657"/>
      <c r="S341" s="657"/>
      <c r="T341" s="657"/>
      <c r="U341" s="657"/>
      <c r="V341" s="657"/>
      <c r="W341" s="657"/>
      <c r="X341" s="657"/>
      <c r="Y341" s="657"/>
      <c r="Z341" s="657"/>
      <c r="AA341" s="48"/>
      <c r="AB341" s="48"/>
      <c r="AC341" s="48"/>
    </row>
    <row r="342" spans="1:68" ht="16.5" hidden="1" customHeight="1" x14ac:dyDescent="0.25">
      <c r="A342" s="563" t="s">
        <v>541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54"/>
      <c r="AB342" s="554"/>
      <c r="AC342" s="554"/>
    </row>
    <row r="343" spans="1:68" ht="14.25" hidden="1" customHeight="1" x14ac:dyDescent="0.25">
      <c r="A343" s="578" t="s">
        <v>102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6">
        <v>4680115884847</v>
      </c>
      <c r="E344" s="577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6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69</v>
      </c>
      <c r="X344" s="559">
        <v>340</v>
      </c>
      <c r="Y344" s="560">
        <f t="shared" ref="Y344:Y350" si="47">IFERROR(IF(X344="",0,CEILING((X344/$H344),1)*$H344),"")</f>
        <v>345</v>
      </c>
      <c r="Z344" s="36">
        <f>IFERROR(IF(Y344=0,"",ROUNDUP(Y344/H344,0)*0.02175),"")</f>
        <v>0.50024999999999997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350.88</v>
      </c>
      <c r="BN344" s="64">
        <f t="shared" ref="BN344:BN350" si="49">IFERROR(Y344*I344/H344,"0")</f>
        <v>356.04</v>
      </c>
      <c r="BO344" s="64">
        <f t="shared" ref="BO344:BO350" si="50">IFERROR(1/J344*(X344/H344),"0")</f>
        <v>0.47222222222222221</v>
      </c>
      <c r="BP344" s="64">
        <f t="shared" ref="BP344:BP350" si="51">IFERROR(1/J344*(Y344/H344),"0")</f>
        <v>0.47916666666666663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4301011870</v>
      </c>
      <c r="D345" s="576">
        <v>4680115884854</v>
      </c>
      <c r="E345" s="577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69</v>
      </c>
      <c r="X345" s="559">
        <v>0</v>
      </c>
      <c r="Y345" s="560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6">
        <v>4607091383997</v>
      </c>
      <c r="E346" s="577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69</v>
      </c>
      <c r="X346" s="559">
        <v>600</v>
      </c>
      <c r="Y346" s="560">
        <f t="shared" si="47"/>
        <v>600</v>
      </c>
      <c r="Z346" s="36">
        <f>IFERROR(IF(Y346=0,"",ROUNDUP(Y346/H346,0)*0.02175),"")</f>
        <v>0.86999999999999988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619.20000000000005</v>
      </c>
      <c r="BN346" s="64">
        <f t="shared" si="49"/>
        <v>619.20000000000005</v>
      </c>
      <c r="BO346" s="64">
        <f t="shared" si="50"/>
        <v>0.83333333333333326</v>
      </c>
      <c r="BP346" s="64">
        <f t="shared" si="51"/>
        <v>0.83333333333333326</v>
      </c>
    </row>
    <row r="347" spans="1:68" ht="37.5" hidden="1" customHeight="1" x14ac:dyDescent="0.25">
      <c r="A347" s="54" t="s">
        <v>551</v>
      </c>
      <c r="B347" s="54" t="s">
        <v>552</v>
      </c>
      <c r="C347" s="31">
        <v>4301011867</v>
      </c>
      <c r="D347" s="576">
        <v>4680115884830</v>
      </c>
      <c r="E347" s="577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69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6">
        <v>4680115882638</v>
      </c>
      <c r="E348" s="577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6">
        <v>4680115884922</v>
      </c>
      <c r="E349" s="577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6">
        <v>4680115884861</v>
      </c>
      <c r="E350" s="577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79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80"/>
      <c r="P351" s="569" t="s">
        <v>71</v>
      </c>
      <c r="Q351" s="570"/>
      <c r="R351" s="570"/>
      <c r="S351" s="570"/>
      <c r="T351" s="570"/>
      <c r="U351" s="570"/>
      <c r="V351" s="571"/>
      <c r="W351" s="37" t="s">
        <v>72</v>
      </c>
      <c r="X351" s="561">
        <f>IFERROR(X344/H344,"0")+IFERROR(X345/H345,"0")+IFERROR(X346/H346,"0")+IFERROR(X347/H347,"0")+IFERROR(X348/H348,"0")+IFERROR(X349/H349,"0")+IFERROR(X350/H350,"0")</f>
        <v>62.666666666666671</v>
      </c>
      <c r="Y351" s="561">
        <f>IFERROR(Y344/H344,"0")+IFERROR(Y345/H345,"0")+IFERROR(Y346/H346,"0")+IFERROR(Y347/H347,"0")+IFERROR(Y348/H348,"0")+IFERROR(Y349/H349,"0")+IFERROR(Y350/H350,"0")</f>
        <v>63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1.37025</v>
      </c>
      <c r="AA351" s="562"/>
      <c r="AB351" s="562"/>
      <c r="AC351" s="562"/>
    </row>
    <row r="352" spans="1:68" x14ac:dyDescent="0.2">
      <c r="A352" s="564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80"/>
      <c r="P352" s="569" t="s">
        <v>71</v>
      </c>
      <c r="Q352" s="570"/>
      <c r="R352" s="570"/>
      <c r="S352" s="570"/>
      <c r="T352" s="570"/>
      <c r="U352" s="570"/>
      <c r="V352" s="571"/>
      <c r="W352" s="37" t="s">
        <v>69</v>
      </c>
      <c r="X352" s="561">
        <f>IFERROR(SUM(X344:X350),"0")</f>
        <v>940</v>
      </c>
      <c r="Y352" s="561">
        <f>IFERROR(SUM(Y344:Y350),"0")</f>
        <v>945</v>
      </c>
      <c r="Z352" s="37"/>
      <c r="AA352" s="562"/>
      <c r="AB352" s="562"/>
      <c r="AC352" s="562"/>
    </row>
    <row r="353" spans="1:68" ht="14.25" hidden="1" customHeight="1" x14ac:dyDescent="0.25">
      <c r="A353" s="578" t="s">
        <v>134</v>
      </c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64"/>
      <c r="P353" s="564"/>
      <c r="Q353" s="564"/>
      <c r="R353" s="564"/>
      <c r="S353" s="564"/>
      <c r="T353" s="564"/>
      <c r="U353" s="564"/>
      <c r="V353" s="564"/>
      <c r="W353" s="564"/>
      <c r="X353" s="564"/>
      <c r="Y353" s="564"/>
      <c r="Z353" s="564"/>
      <c r="AA353" s="555"/>
      <c r="AB353" s="555"/>
      <c r="AC353" s="555"/>
    </row>
    <row r="354" spans="1:68" ht="27" hidden="1" customHeight="1" x14ac:dyDescent="0.25">
      <c r="A354" s="54" t="s">
        <v>561</v>
      </c>
      <c r="B354" s="54" t="s">
        <v>562</v>
      </c>
      <c r="C354" s="31">
        <v>4301020178</v>
      </c>
      <c r="D354" s="576">
        <v>4607091383980</v>
      </c>
      <c r="E354" s="577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69</v>
      </c>
      <c r="X354" s="559">
        <v>0</v>
      </c>
      <c r="Y354" s="560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6">
        <v>4607091384178</v>
      </c>
      <c r="E355" s="577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579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80"/>
      <c r="P356" s="569" t="s">
        <v>71</v>
      </c>
      <c r="Q356" s="570"/>
      <c r="R356" s="570"/>
      <c r="S356" s="570"/>
      <c r="T356" s="570"/>
      <c r="U356" s="570"/>
      <c r="V356" s="571"/>
      <c r="W356" s="37" t="s">
        <v>72</v>
      </c>
      <c r="X356" s="561">
        <f>IFERROR(X354/H354,"0")+IFERROR(X355/H355,"0")</f>
        <v>0</v>
      </c>
      <c r="Y356" s="561">
        <f>IFERROR(Y354/H354,"0")+IFERROR(Y355/H355,"0")</f>
        <v>0</v>
      </c>
      <c r="Z356" s="561">
        <f>IFERROR(IF(Z354="",0,Z354),"0")+IFERROR(IF(Z355="",0,Z355),"0")</f>
        <v>0</v>
      </c>
      <c r="AA356" s="562"/>
      <c r="AB356" s="562"/>
      <c r="AC356" s="562"/>
    </row>
    <row r="357" spans="1:68" hidden="1" x14ac:dyDescent="0.2">
      <c r="A357" s="564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80"/>
      <c r="P357" s="569" t="s">
        <v>71</v>
      </c>
      <c r="Q357" s="570"/>
      <c r="R357" s="570"/>
      <c r="S357" s="570"/>
      <c r="T357" s="570"/>
      <c r="U357" s="570"/>
      <c r="V357" s="571"/>
      <c r="W357" s="37" t="s">
        <v>69</v>
      </c>
      <c r="X357" s="561">
        <f>IFERROR(SUM(X354:X355),"0")</f>
        <v>0</v>
      </c>
      <c r="Y357" s="561">
        <f>IFERROR(SUM(Y354:Y355),"0")</f>
        <v>0</v>
      </c>
      <c r="Z357" s="37"/>
      <c r="AA357" s="562"/>
      <c r="AB357" s="562"/>
      <c r="AC357" s="562"/>
    </row>
    <row r="358" spans="1:68" ht="14.25" hidden="1" customHeight="1" x14ac:dyDescent="0.25">
      <c r="A358" s="578" t="s">
        <v>73</v>
      </c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64"/>
      <c r="P358" s="564"/>
      <c r="Q358" s="564"/>
      <c r="R358" s="564"/>
      <c r="S358" s="564"/>
      <c r="T358" s="564"/>
      <c r="U358" s="564"/>
      <c r="V358" s="564"/>
      <c r="W358" s="564"/>
      <c r="X358" s="564"/>
      <c r="Y358" s="564"/>
      <c r="Z358" s="564"/>
      <c r="AA358" s="555"/>
      <c r="AB358" s="555"/>
      <c r="AC358" s="555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6">
        <v>4607091383928</v>
      </c>
      <c r="E359" s="577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4301051897</v>
      </c>
      <c r="D360" s="576">
        <v>4607091384260</v>
      </c>
      <c r="E360" s="577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79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80"/>
      <c r="P361" s="569" t="s">
        <v>71</v>
      </c>
      <c r="Q361" s="570"/>
      <c r="R361" s="570"/>
      <c r="S361" s="570"/>
      <c r="T361" s="570"/>
      <c r="U361" s="570"/>
      <c r="V361" s="571"/>
      <c r="W361" s="37" t="s">
        <v>72</v>
      </c>
      <c r="X361" s="561">
        <f>IFERROR(X359/H359,"0")+IFERROR(X360/H360,"0")</f>
        <v>0</v>
      </c>
      <c r="Y361" s="561">
        <f>IFERROR(Y359/H359,"0")+IFERROR(Y360/H360,"0")</f>
        <v>0</v>
      </c>
      <c r="Z361" s="561">
        <f>IFERROR(IF(Z359="",0,Z359),"0")+IFERROR(IF(Z360="",0,Z360),"0")</f>
        <v>0</v>
      </c>
      <c r="AA361" s="562"/>
      <c r="AB361" s="562"/>
      <c r="AC361" s="562"/>
    </row>
    <row r="362" spans="1:68" hidden="1" x14ac:dyDescent="0.2">
      <c r="A362" s="564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80"/>
      <c r="P362" s="569" t="s">
        <v>71</v>
      </c>
      <c r="Q362" s="570"/>
      <c r="R362" s="570"/>
      <c r="S362" s="570"/>
      <c r="T362" s="570"/>
      <c r="U362" s="570"/>
      <c r="V362" s="571"/>
      <c r="W362" s="37" t="s">
        <v>69</v>
      </c>
      <c r="X362" s="561">
        <f>IFERROR(SUM(X359:X360),"0")</f>
        <v>0</v>
      </c>
      <c r="Y362" s="561">
        <f>IFERROR(SUM(Y359:Y360),"0")</f>
        <v>0</v>
      </c>
      <c r="Z362" s="37"/>
      <c r="AA362" s="562"/>
      <c r="AB362" s="562"/>
      <c r="AC362" s="562"/>
    </row>
    <row r="363" spans="1:68" ht="14.25" hidden="1" customHeight="1" x14ac:dyDescent="0.25">
      <c r="A363" s="578" t="s">
        <v>169</v>
      </c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64"/>
      <c r="P363" s="564"/>
      <c r="Q363" s="564"/>
      <c r="R363" s="564"/>
      <c r="S363" s="564"/>
      <c r="T363" s="564"/>
      <c r="U363" s="564"/>
      <c r="V363" s="564"/>
      <c r="W363" s="564"/>
      <c r="X363" s="564"/>
      <c r="Y363" s="564"/>
      <c r="Z363" s="564"/>
      <c r="AA363" s="555"/>
      <c r="AB363" s="555"/>
      <c r="AC363" s="555"/>
    </row>
    <row r="364" spans="1:68" ht="27" hidden="1" customHeight="1" x14ac:dyDescent="0.25">
      <c r="A364" s="54" t="s">
        <v>572</v>
      </c>
      <c r="B364" s="54" t="s">
        <v>573</v>
      </c>
      <c r="C364" s="31">
        <v>4301060439</v>
      </c>
      <c r="D364" s="576">
        <v>4607091384673</v>
      </c>
      <c r="E364" s="577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69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79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80"/>
      <c r="P365" s="569" t="s">
        <v>71</v>
      </c>
      <c r="Q365" s="570"/>
      <c r="R365" s="570"/>
      <c r="S365" s="570"/>
      <c r="T365" s="570"/>
      <c r="U365" s="570"/>
      <c r="V365" s="571"/>
      <c r="W365" s="37" t="s">
        <v>72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hidden="1" x14ac:dyDescent="0.2">
      <c r="A366" s="564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80"/>
      <c r="P366" s="569" t="s">
        <v>71</v>
      </c>
      <c r="Q366" s="570"/>
      <c r="R366" s="570"/>
      <c r="S366" s="570"/>
      <c r="T366" s="570"/>
      <c r="U366" s="570"/>
      <c r="V366" s="571"/>
      <c r="W366" s="37" t="s">
        <v>69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hidden="1" customHeight="1" x14ac:dyDescent="0.25">
      <c r="A367" s="563" t="s">
        <v>575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54"/>
      <c r="AB367" s="554"/>
      <c r="AC367" s="554"/>
    </row>
    <row r="368" spans="1:68" ht="14.25" hidden="1" customHeight="1" x14ac:dyDescent="0.25">
      <c r="A368" s="578" t="s">
        <v>102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5"/>
      <c r="AB368" s="555"/>
      <c r="AC368" s="555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6">
        <v>4680115881907</v>
      </c>
      <c r="E369" s="577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579</v>
      </c>
      <c r="B370" s="54" t="s">
        <v>580</v>
      </c>
      <c r="C370" s="31">
        <v>4301011874</v>
      </c>
      <c r="D370" s="576">
        <v>4680115884892</v>
      </c>
      <c r="E370" s="577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3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4301011875</v>
      </c>
      <c r="D371" s="576">
        <v>4680115884885</v>
      </c>
      <c r="E371" s="577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584</v>
      </c>
      <c r="B372" s="54" t="s">
        <v>585</v>
      </c>
      <c r="C372" s="31">
        <v>4301011871</v>
      </c>
      <c r="D372" s="576">
        <v>4680115884908</v>
      </c>
      <c r="E372" s="577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9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80"/>
      <c r="P373" s="569" t="s">
        <v>71</v>
      </c>
      <c r="Q373" s="570"/>
      <c r="R373" s="570"/>
      <c r="S373" s="570"/>
      <c r="T373" s="570"/>
      <c r="U373" s="570"/>
      <c r="V373" s="571"/>
      <c r="W373" s="37" t="s">
        <v>72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80"/>
      <c r="P374" s="569" t="s">
        <v>71</v>
      </c>
      <c r="Q374" s="570"/>
      <c r="R374" s="570"/>
      <c r="S374" s="570"/>
      <c r="T374" s="570"/>
      <c r="U374" s="570"/>
      <c r="V374" s="571"/>
      <c r="W374" s="37" t="s">
        <v>69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78" t="s">
        <v>63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5"/>
      <c r="AB375" s="555"/>
      <c r="AC375" s="555"/>
    </row>
    <row r="376" spans="1:68" ht="27" hidden="1" customHeight="1" x14ac:dyDescent="0.25">
      <c r="A376" s="54" t="s">
        <v>586</v>
      </c>
      <c r="B376" s="54" t="s">
        <v>587</v>
      </c>
      <c r="C376" s="31">
        <v>4301031303</v>
      </c>
      <c r="D376" s="576">
        <v>4607091384802</v>
      </c>
      <c r="E376" s="577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9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80"/>
      <c r="P377" s="569" t="s">
        <v>71</v>
      </c>
      <c r="Q377" s="570"/>
      <c r="R377" s="570"/>
      <c r="S377" s="570"/>
      <c r="T377" s="570"/>
      <c r="U377" s="570"/>
      <c r="V377" s="571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80"/>
      <c r="P378" s="569" t="s">
        <v>71</v>
      </c>
      <c r="Q378" s="570"/>
      <c r="R378" s="570"/>
      <c r="S378" s="570"/>
      <c r="T378" s="570"/>
      <c r="U378" s="570"/>
      <c r="V378" s="571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78" t="s">
        <v>73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6">
        <v>4607091384246</v>
      </c>
      <c r="E380" s="577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9">
        <v>800</v>
      </c>
      <c r="Y380" s="560">
        <f>IFERROR(IF(X380="",0,CEILING((X380/$H380),1)*$H380),"")</f>
        <v>801</v>
      </c>
      <c r="Z380" s="36">
        <f>IFERROR(IF(Y380=0,"",ROUNDUP(Y380/H380,0)*0.01898),"")</f>
        <v>1.6892199999999999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846.13333333333333</v>
      </c>
      <c r="BN380" s="64">
        <f>IFERROR(Y380*I380/H380,"0")</f>
        <v>847.19100000000003</v>
      </c>
      <c r="BO380" s="64">
        <f>IFERROR(1/J380*(X380/H380),"0")</f>
        <v>1.3888888888888888</v>
      </c>
      <c r="BP380" s="64">
        <f>IFERROR(1/J380*(Y380/H380),"0")</f>
        <v>1.390625</v>
      </c>
    </row>
    <row r="381" spans="1:68" ht="27" hidden="1" customHeight="1" x14ac:dyDescent="0.25">
      <c r="A381" s="54" t="s">
        <v>592</v>
      </c>
      <c r="B381" s="54" t="s">
        <v>593</v>
      </c>
      <c r="C381" s="31">
        <v>4301051660</v>
      </c>
      <c r="D381" s="576">
        <v>4607091384253</v>
      </c>
      <c r="E381" s="577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79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80"/>
      <c r="P382" s="569" t="s">
        <v>71</v>
      </c>
      <c r="Q382" s="570"/>
      <c r="R382" s="570"/>
      <c r="S382" s="570"/>
      <c r="T382" s="570"/>
      <c r="U382" s="570"/>
      <c r="V382" s="571"/>
      <c r="W382" s="37" t="s">
        <v>72</v>
      </c>
      <c r="X382" s="561">
        <f>IFERROR(X380/H380,"0")+IFERROR(X381/H381,"0")</f>
        <v>88.888888888888886</v>
      </c>
      <c r="Y382" s="561">
        <f>IFERROR(Y380/H380,"0")+IFERROR(Y381/H381,"0")</f>
        <v>89</v>
      </c>
      <c r="Z382" s="561">
        <f>IFERROR(IF(Z380="",0,Z380),"0")+IFERROR(IF(Z381="",0,Z381),"0")</f>
        <v>1.6892199999999999</v>
      </c>
      <c r="AA382" s="562"/>
      <c r="AB382" s="562"/>
      <c r="AC382" s="562"/>
    </row>
    <row r="383" spans="1:68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80"/>
      <c r="P383" s="569" t="s">
        <v>71</v>
      </c>
      <c r="Q383" s="570"/>
      <c r="R383" s="570"/>
      <c r="S383" s="570"/>
      <c r="T383" s="570"/>
      <c r="U383" s="570"/>
      <c r="V383" s="571"/>
      <c r="W383" s="37" t="s">
        <v>69</v>
      </c>
      <c r="X383" s="561">
        <f>IFERROR(SUM(X380:X381),"0")</f>
        <v>800</v>
      </c>
      <c r="Y383" s="561">
        <f>IFERROR(SUM(Y380:Y381),"0")</f>
        <v>801</v>
      </c>
      <c r="Z383" s="37"/>
      <c r="AA383" s="562"/>
      <c r="AB383" s="562"/>
      <c r="AC383" s="562"/>
    </row>
    <row r="384" spans="1:68" ht="14.25" hidden="1" customHeight="1" x14ac:dyDescent="0.25">
      <c r="A384" s="578" t="s">
        <v>169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5"/>
      <c r="AB384" s="555"/>
      <c r="AC384" s="555"/>
    </row>
    <row r="385" spans="1:68" ht="27" hidden="1" customHeight="1" x14ac:dyDescent="0.25">
      <c r="A385" s="54" t="s">
        <v>594</v>
      </c>
      <c r="B385" s="54" t="s">
        <v>595</v>
      </c>
      <c r="C385" s="31">
        <v>4301060441</v>
      </c>
      <c r="D385" s="576">
        <v>4607091389357</v>
      </c>
      <c r="E385" s="577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9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80"/>
      <c r="P386" s="569" t="s">
        <v>71</v>
      </c>
      <c r="Q386" s="570"/>
      <c r="R386" s="570"/>
      <c r="S386" s="570"/>
      <c r="T386" s="570"/>
      <c r="U386" s="570"/>
      <c r="V386" s="571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80"/>
      <c r="P387" s="569" t="s">
        <v>71</v>
      </c>
      <c r="Q387" s="570"/>
      <c r="R387" s="570"/>
      <c r="S387" s="570"/>
      <c r="T387" s="570"/>
      <c r="U387" s="570"/>
      <c r="V387" s="571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6" t="s">
        <v>597</v>
      </c>
      <c r="B388" s="657"/>
      <c r="C388" s="657"/>
      <c r="D388" s="657"/>
      <c r="E388" s="657"/>
      <c r="F388" s="657"/>
      <c r="G388" s="657"/>
      <c r="H388" s="657"/>
      <c r="I388" s="657"/>
      <c r="J388" s="657"/>
      <c r="K388" s="657"/>
      <c r="L388" s="657"/>
      <c r="M388" s="657"/>
      <c r="N388" s="657"/>
      <c r="O388" s="657"/>
      <c r="P388" s="657"/>
      <c r="Q388" s="657"/>
      <c r="R388" s="657"/>
      <c r="S388" s="657"/>
      <c r="T388" s="657"/>
      <c r="U388" s="657"/>
      <c r="V388" s="657"/>
      <c r="W388" s="657"/>
      <c r="X388" s="657"/>
      <c r="Y388" s="657"/>
      <c r="Z388" s="657"/>
      <c r="AA388" s="48"/>
      <c r="AB388" s="48"/>
      <c r="AC388" s="48"/>
    </row>
    <row r="389" spans="1:68" ht="16.5" hidden="1" customHeight="1" x14ac:dyDescent="0.25">
      <c r="A389" s="563" t="s">
        <v>598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78" t="s">
        <v>63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5"/>
      <c r="AB390" s="555"/>
      <c r="AC390" s="555"/>
    </row>
    <row r="391" spans="1:68" ht="27" hidden="1" customHeight="1" x14ac:dyDescent="0.25">
      <c r="A391" s="54" t="s">
        <v>599</v>
      </c>
      <c r="B391" s="54" t="s">
        <v>600</v>
      </c>
      <c r="C391" s="31">
        <v>4301031405</v>
      </c>
      <c r="D391" s="576">
        <v>4680115886100</v>
      </c>
      <c r="E391" s="577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4301031382</v>
      </c>
      <c r="D392" s="576">
        <v>4680115886117</v>
      </c>
      <c r="E392" s="577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602</v>
      </c>
      <c r="B393" s="54" t="s">
        <v>605</v>
      </c>
      <c r="C393" s="31">
        <v>4301031406</v>
      </c>
      <c r="D393" s="576">
        <v>4680115886117</v>
      </c>
      <c r="E393" s="577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4301031402</v>
      </c>
      <c r="D394" s="576">
        <v>4680115886124</v>
      </c>
      <c r="E394" s="577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4301031366</v>
      </c>
      <c r="D395" s="576">
        <v>4680115883147</v>
      </c>
      <c r="E395" s="577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4301031362</v>
      </c>
      <c r="D396" s="576">
        <v>4607091384338</v>
      </c>
      <c r="E396" s="577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613</v>
      </c>
      <c r="B397" s="54" t="s">
        <v>614</v>
      </c>
      <c r="C397" s="31">
        <v>4301031361</v>
      </c>
      <c r="D397" s="576">
        <v>4607091389524</v>
      </c>
      <c r="E397" s="577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616</v>
      </c>
      <c r="B398" s="54" t="s">
        <v>617</v>
      </c>
      <c r="C398" s="31">
        <v>4301031364</v>
      </c>
      <c r="D398" s="576">
        <v>4680115883161</v>
      </c>
      <c r="E398" s="577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619</v>
      </c>
      <c r="B399" s="54" t="s">
        <v>620</v>
      </c>
      <c r="C399" s="31">
        <v>4301031358</v>
      </c>
      <c r="D399" s="576">
        <v>4607091389531</v>
      </c>
      <c r="E399" s="577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622</v>
      </c>
      <c r="B400" s="54" t="s">
        <v>623</v>
      </c>
      <c r="C400" s="31">
        <v>4301031360</v>
      </c>
      <c r="D400" s="576">
        <v>4607091384345</v>
      </c>
      <c r="E400" s="577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79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80"/>
      <c r="P401" s="569" t="s">
        <v>71</v>
      </c>
      <c r="Q401" s="570"/>
      <c r="R401" s="570"/>
      <c r="S401" s="570"/>
      <c r="T401" s="570"/>
      <c r="U401" s="570"/>
      <c r="V401" s="571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80"/>
      <c r="P402" s="569" t="s">
        <v>71</v>
      </c>
      <c r="Q402" s="570"/>
      <c r="R402" s="570"/>
      <c r="S402" s="570"/>
      <c r="T402" s="570"/>
      <c r="U402" s="570"/>
      <c r="V402" s="571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78" t="s">
        <v>73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5"/>
      <c r="AB403" s="555"/>
      <c r="AC403" s="555"/>
    </row>
    <row r="404" spans="1:68" ht="27" hidden="1" customHeight="1" x14ac:dyDescent="0.25">
      <c r="A404" s="54" t="s">
        <v>624</v>
      </c>
      <c r="B404" s="54" t="s">
        <v>625</v>
      </c>
      <c r="C404" s="31">
        <v>4301051284</v>
      </c>
      <c r="D404" s="576">
        <v>4607091384352</v>
      </c>
      <c r="E404" s="577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627</v>
      </c>
      <c r="B405" s="54" t="s">
        <v>628</v>
      </c>
      <c r="C405" s="31">
        <v>4301051431</v>
      </c>
      <c r="D405" s="576">
        <v>4607091389654</v>
      </c>
      <c r="E405" s="577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9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80"/>
      <c r="P406" s="569" t="s">
        <v>71</v>
      </c>
      <c r="Q406" s="570"/>
      <c r="R406" s="570"/>
      <c r="S406" s="570"/>
      <c r="T406" s="570"/>
      <c r="U406" s="570"/>
      <c r="V406" s="571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80"/>
      <c r="P407" s="569" t="s">
        <v>71</v>
      </c>
      <c r="Q407" s="570"/>
      <c r="R407" s="570"/>
      <c r="S407" s="570"/>
      <c r="T407" s="570"/>
      <c r="U407" s="570"/>
      <c r="V407" s="571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3" t="s">
        <v>630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78" t="s">
        <v>134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5"/>
      <c r="AB409" s="555"/>
      <c r="AC409" s="555"/>
    </row>
    <row r="410" spans="1:68" ht="27" hidden="1" customHeight="1" x14ac:dyDescent="0.25">
      <c r="A410" s="54" t="s">
        <v>631</v>
      </c>
      <c r="B410" s="54" t="s">
        <v>632</v>
      </c>
      <c r="C410" s="31">
        <v>4301020319</v>
      </c>
      <c r="D410" s="576">
        <v>4680115885240</v>
      </c>
      <c r="E410" s="577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9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80"/>
      <c r="P411" s="569" t="s">
        <v>71</v>
      </c>
      <c r="Q411" s="570"/>
      <c r="R411" s="570"/>
      <c r="S411" s="570"/>
      <c r="T411" s="570"/>
      <c r="U411" s="570"/>
      <c r="V411" s="571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80"/>
      <c r="P412" s="569" t="s">
        <v>71</v>
      </c>
      <c r="Q412" s="570"/>
      <c r="R412" s="570"/>
      <c r="S412" s="570"/>
      <c r="T412" s="570"/>
      <c r="U412" s="570"/>
      <c r="V412" s="571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8" t="s">
        <v>63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5"/>
      <c r="AB413" s="555"/>
      <c r="AC413" s="555"/>
    </row>
    <row r="414" spans="1:68" ht="27" hidden="1" customHeight="1" x14ac:dyDescent="0.25">
      <c r="A414" s="54" t="s">
        <v>634</v>
      </c>
      <c r="B414" s="54" t="s">
        <v>635</v>
      </c>
      <c r="C414" s="31">
        <v>4301031403</v>
      </c>
      <c r="D414" s="576">
        <v>4680115886094</v>
      </c>
      <c r="E414" s="577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637</v>
      </c>
      <c r="B415" s="54" t="s">
        <v>638</v>
      </c>
      <c r="C415" s="31">
        <v>4301031363</v>
      </c>
      <c r="D415" s="576">
        <v>4607091389425</v>
      </c>
      <c r="E415" s="577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640</v>
      </c>
      <c r="B416" s="54" t="s">
        <v>641</v>
      </c>
      <c r="C416" s="31">
        <v>4301031373</v>
      </c>
      <c r="D416" s="576">
        <v>4680115880771</v>
      </c>
      <c r="E416" s="577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643</v>
      </c>
      <c r="B417" s="54" t="s">
        <v>644</v>
      </c>
      <c r="C417" s="31">
        <v>4301031359</v>
      </c>
      <c r="D417" s="576">
        <v>4607091389500</v>
      </c>
      <c r="E417" s="577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9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80"/>
      <c r="P418" s="569" t="s">
        <v>71</v>
      </c>
      <c r="Q418" s="570"/>
      <c r="R418" s="570"/>
      <c r="S418" s="570"/>
      <c r="T418" s="570"/>
      <c r="U418" s="570"/>
      <c r="V418" s="571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80"/>
      <c r="P419" s="569" t="s">
        <v>71</v>
      </c>
      <c r="Q419" s="570"/>
      <c r="R419" s="570"/>
      <c r="S419" s="570"/>
      <c r="T419" s="570"/>
      <c r="U419" s="570"/>
      <c r="V419" s="571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63" t="s">
        <v>645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78" t="s">
        <v>63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5"/>
      <c r="AB421" s="555"/>
      <c r="AC421" s="555"/>
    </row>
    <row r="422" spans="1:68" ht="27" hidden="1" customHeight="1" x14ac:dyDescent="0.25">
      <c r="A422" s="54" t="s">
        <v>646</v>
      </c>
      <c r="B422" s="54" t="s">
        <v>647</v>
      </c>
      <c r="C422" s="31">
        <v>4301031347</v>
      </c>
      <c r="D422" s="576">
        <v>4680115885110</v>
      </c>
      <c r="E422" s="577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9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80"/>
      <c r="P423" s="569" t="s">
        <v>71</v>
      </c>
      <c r="Q423" s="570"/>
      <c r="R423" s="570"/>
      <c r="S423" s="570"/>
      <c r="T423" s="570"/>
      <c r="U423" s="570"/>
      <c r="V423" s="571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80"/>
      <c r="P424" s="569" t="s">
        <v>71</v>
      </c>
      <c r="Q424" s="570"/>
      <c r="R424" s="570"/>
      <c r="S424" s="570"/>
      <c r="T424" s="570"/>
      <c r="U424" s="570"/>
      <c r="V424" s="571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63" t="s">
        <v>649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78" t="s">
        <v>63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5"/>
      <c r="AB426" s="555"/>
      <c r="AC426" s="555"/>
    </row>
    <row r="427" spans="1:68" ht="27" hidden="1" customHeight="1" x14ac:dyDescent="0.25">
      <c r="A427" s="54" t="s">
        <v>650</v>
      </c>
      <c r="B427" s="54" t="s">
        <v>651</v>
      </c>
      <c r="C427" s="31">
        <v>4301031261</v>
      </c>
      <c r="D427" s="576">
        <v>4680115885103</v>
      </c>
      <c r="E427" s="577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9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80"/>
      <c r="P428" s="569" t="s">
        <v>71</v>
      </c>
      <c r="Q428" s="570"/>
      <c r="R428" s="570"/>
      <c r="S428" s="570"/>
      <c r="T428" s="570"/>
      <c r="U428" s="570"/>
      <c r="V428" s="571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80"/>
      <c r="P429" s="569" t="s">
        <v>71</v>
      </c>
      <c r="Q429" s="570"/>
      <c r="R429" s="570"/>
      <c r="S429" s="570"/>
      <c r="T429" s="570"/>
      <c r="U429" s="570"/>
      <c r="V429" s="571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6" t="s">
        <v>653</v>
      </c>
      <c r="B430" s="657"/>
      <c r="C430" s="657"/>
      <c r="D430" s="657"/>
      <c r="E430" s="657"/>
      <c r="F430" s="657"/>
      <c r="G430" s="657"/>
      <c r="H430" s="657"/>
      <c r="I430" s="657"/>
      <c r="J430" s="657"/>
      <c r="K430" s="657"/>
      <c r="L430" s="657"/>
      <c r="M430" s="657"/>
      <c r="N430" s="657"/>
      <c r="O430" s="657"/>
      <c r="P430" s="657"/>
      <c r="Q430" s="657"/>
      <c r="R430" s="657"/>
      <c r="S430" s="657"/>
      <c r="T430" s="657"/>
      <c r="U430" s="657"/>
      <c r="V430" s="657"/>
      <c r="W430" s="657"/>
      <c r="X430" s="657"/>
      <c r="Y430" s="657"/>
      <c r="Z430" s="657"/>
      <c r="AA430" s="48"/>
      <c r="AB430" s="48"/>
      <c r="AC430" s="48"/>
    </row>
    <row r="431" spans="1:68" ht="16.5" hidden="1" customHeight="1" x14ac:dyDescent="0.25">
      <c r="A431" s="563" t="s">
        <v>653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78" t="s">
        <v>102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5"/>
      <c r="AB432" s="555"/>
      <c r="AC432" s="555"/>
    </row>
    <row r="433" spans="1:68" ht="27" hidden="1" customHeight="1" x14ac:dyDescent="0.25">
      <c r="A433" s="54" t="s">
        <v>654</v>
      </c>
      <c r="B433" s="54" t="s">
        <v>655</v>
      </c>
      <c r="C433" s="31">
        <v>4301011795</v>
      </c>
      <c r="D433" s="576">
        <v>4607091389067</v>
      </c>
      <c r="E433" s="577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657</v>
      </c>
      <c r="B434" s="54" t="s">
        <v>658</v>
      </c>
      <c r="C434" s="31">
        <v>4301011961</v>
      </c>
      <c r="D434" s="576">
        <v>4680115885271</v>
      </c>
      <c r="E434" s="577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6">
        <v>4680115885226</v>
      </c>
      <c r="E435" s="577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69</v>
      </c>
      <c r="X435" s="559">
        <v>800</v>
      </c>
      <c r="Y435" s="560">
        <f t="shared" si="58"/>
        <v>802.56000000000006</v>
      </c>
      <c r="Z435" s="36">
        <f t="shared" si="59"/>
        <v>1.81792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854.5454545454545</v>
      </c>
      <c r="BN435" s="64">
        <f t="shared" si="61"/>
        <v>857.28</v>
      </c>
      <c r="BO435" s="64">
        <f t="shared" si="62"/>
        <v>1.4568764568764567</v>
      </c>
      <c r="BP435" s="64">
        <f t="shared" si="63"/>
        <v>1.4615384615384617</v>
      </c>
    </row>
    <row r="436" spans="1:68" ht="27" hidden="1" customHeight="1" x14ac:dyDescent="0.25">
      <c r="A436" s="54" t="s">
        <v>663</v>
      </c>
      <c r="B436" s="54" t="s">
        <v>664</v>
      </c>
      <c r="C436" s="31">
        <v>4301012145</v>
      </c>
      <c r="D436" s="576">
        <v>4607091383522</v>
      </c>
      <c r="E436" s="577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4" t="s">
        <v>665</v>
      </c>
      <c r="Q436" s="566"/>
      <c r="R436" s="566"/>
      <c r="S436" s="566"/>
      <c r="T436" s="56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667</v>
      </c>
      <c r="B437" s="54" t="s">
        <v>668</v>
      </c>
      <c r="C437" s="31">
        <v>4301011774</v>
      </c>
      <c r="D437" s="576">
        <v>4680115884502</v>
      </c>
      <c r="E437" s="577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4301011771</v>
      </c>
      <c r="D438" s="576">
        <v>4607091389104</v>
      </c>
      <c r="E438" s="577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hidden="1" customHeight="1" x14ac:dyDescent="0.25">
      <c r="A439" s="54" t="s">
        <v>673</v>
      </c>
      <c r="B439" s="54" t="s">
        <v>674</v>
      </c>
      <c r="C439" s="31">
        <v>4301011799</v>
      </c>
      <c r="D439" s="576">
        <v>4680115884519</v>
      </c>
      <c r="E439" s="577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4301012125</v>
      </c>
      <c r="D440" s="576">
        <v>4680115886391</v>
      </c>
      <c r="E440" s="577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2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4301012035</v>
      </c>
      <c r="D441" s="576">
        <v>4680115880603</v>
      </c>
      <c r="E441" s="577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680</v>
      </c>
      <c r="B442" s="54" t="s">
        <v>681</v>
      </c>
      <c r="C442" s="31">
        <v>4301012146</v>
      </c>
      <c r="D442" s="576">
        <v>4607091389999</v>
      </c>
      <c r="E442" s="577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0" t="s">
        <v>682</v>
      </c>
      <c r="Q442" s="566"/>
      <c r="R442" s="566"/>
      <c r="S442" s="566"/>
      <c r="T442" s="56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4301012036</v>
      </c>
      <c r="D443" s="576">
        <v>4680115882782</v>
      </c>
      <c r="E443" s="577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4301012050</v>
      </c>
      <c r="D444" s="576">
        <v>4680115885479</v>
      </c>
      <c r="E444" s="577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4301011784</v>
      </c>
      <c r="D445" s="576">
        <v>4607091389982</v>
      </c>
      <c r="E445" s="577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687</v>
      </c>
      <c r="B446" s="54" t="s">
        <v>689</v>
      </c>
      <c r="C446" s="31">
        <v>4301012034</v>
      </c>
      <c r="D446" s="576">
        <v>4607091389982</v>
      </c>
      <c r="E446" s="577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9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80"/>
      <c r="P447" s="569" t="s">
        <v>71</v>
      </c>
      <c r="Q447" s="570"/>
      <c r="R447" s="570"/>
      <c r="S447" s="570"/>
      <c r="T447" s="570"/>
      <c r="U447" s="570"/>
      <c r="V447" s="571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151.5151515151515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152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1.81792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80"/>
      <c r="P448" s="569" t="s">
        <v>71</v>
      </c>
      <c r="Q448" s="570"/>
      <c r="R448" s="570"/>
      <c r="S448" s="570"/>
      <c r="T448" s="570"/>
      <c r="U448" s="570"/>
      <c r="V448" s="571"/>
      <c r="W448" s="37" t="s">
        <v>69</v>
      </c>
      <c r="X448" s="561">
        <f>IFERROR(SUM(X433:X446),"0")</f>
        <v>800</v>
      </c>
      <c r="Y448" s="561">
        <f>IFERROR(SUM(Y433:Y446),"0")</f>
        <v>802.56000000000006</v>
      </c>
      <c r="Z448" s="37"/>
      <c r="AA448" s="562"/>
      <c r="AB448" s="562"/>
      <c r="AC448" s="562"/>
    </row>
    <row r="449" spans="1:68" ht="14.25" hidden="1" customHeight="1" x14ac:dyDescent="0.25">
      <c r="A449" s="578" t="s">
        <v>134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6">
        <v>4607091388930</v>
      </c>
      <c r="E450" s="577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69</v>
      </c>
      <c r="X450" s="559">
        <v>400</v>
      </c>
      <c r="Y450" s="560">
        <f>IFERROR(IF(X450="",0,CEILING((X450/$H450),1)*$H450),"")</f>
        <v>401.28000000000003</v>
      </c>
      <c r="Z450" s="36">
        <f>IFERROR(IF(Y450=0,"",ROUNDUP(Y450/H450,0)*0.01196),"")</f>
        <v>0.90895999999999999</v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427.27272727272725</v>
      </c>
      <c r="BN450" s="64">
        <f>IFERROR(Y450*I450/H450,"0")</f>
        <v>428.64</v>
      </c>
      <c r="BO450" s="64">
        <f>IFERROR(1/J450*(X450/H450),"0")</f>
        <v>0.72843822843822836</v>
      </c>
      <c r="BP450" s="64">
        <f>IFERROR(1/J450*(Y450/H450),"0")</f>
        <v>0.73076923076923084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4301020384</v>
      </c>
      <c r="D451" s="576">
        <v>4680115886407</v>
      </c>
      <c r="E451" s="577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695</v>
      </c>
      <c r="B452" s="54" t="s">
        <v>696</v>
      </c>
      <c r="C452" s="31">
        <v>4301020385</v>
      </c>
      <c r="D452" s="576">
        <v>4680115880054</v>
      </c>
      <c r="E452" s="577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0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80"/>
      <c r="P453" s="569" t="s">
        <v>71</v>
      </c>
      <c r="Q453" s="570"/>
      <c r="R453" s="570"/>
      <c r="S453" s="570"/>
      <c r="T453" s="570"/>
      <c r="U453" s="570"/>
      <c r="V453" s="571"/>
      <c r="W453" s="37" t="s">
        <v>72</v>
      </c>
      <c r="X453" s="561">
        <f>IFERROR(X450/H450,"0")+IFERROR(X451/H451,"0")+IFERROR(X452/H452,"0")</f>
        <v>75.757575757575751</v>
      </c>
      <c r="Y453" s="561">
        <f>IFERROR(Y450/H450,"0")+IFERROR(Y451/H451,"0")+IFERROR(Y452/H452,"0")</f>
        <v>76</v>
      </c>
      <c r="Z453" s="561">
        <f>IFERROR(IF(Z450="",0,Z450),"0")+IFERROR(IF(Z451="",0,Z451),"0")+IFERROR(IF(Z452="",0,Z452),"0")</f>
        <v>0.90895999999999999</v>
      </c>
      <c r="AA453" s="562"/>
      <c r="AB453" s="562"/>
      <c r="AC453" s="562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80"/>
      <c r="P454" s="569" t="s">
        <v>71</v>
      </c>
      <c r="Q454" s="570"/>
      <c r="R454" s="570"/>
      <c r="S454" s="570"/>
      <c r="T454" s="570"/>
      <c r="U454" s="570"/>
      <c r="V454" s="571"/>
      <c r="W454" s="37" t="s">
        <v>69</v>
      </c>
      <c r="X454" s="561">
        <f>IFERROR(SUM(X450:X452),"0")</f>
        <v>400</v>
      </c>
      <c r="Y454" s="561">
        <f>IFERROR(SUM(Y450:Y452),"0")</f>
        <v>401.28000000000003</v>
      </c>
      <c r="Z454" s="37"/>
      <c r="AA454" s="562"/>
      <c r="AB454" s="562"/>
      <c r="AC454" s="562"/>
    </row>
    <row r="455" spans="1:68" ht="14.25" hidden="1" customHeight="1" x14ac:dyDescent="0.25">
      <c r="A455" s="578" t="s">
        <v>63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5"/>
      <c r="AB455" s="555"/>
      <c r="AC455" s="555"/>
    </row>
    <row r="456" spans="1:68" ht="27" hidden="1" customHeight="1" x14ac:dyDescent="0.25">
      <c r="A456" s="54" t="s">
        <v>697</v>
      </c>
      <c r="B456" s="54" t="s">
        <v>698</v>
      </c>
      <c r="C456" s="31">
        <v>4301031349</v>
      </c>
      <c r="D456" s="576">
        <v>4680115883116</v>
      </c>
      <c r="E456" s="577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hidden="1" customHeight="1" x14ac:dyDescent="0.25">
      <c r="A457" s="54" t="s">
        <v>700</v>
      </c>
      <c r="B457" s="54" t="s">
        <v>701</v>
      </c>
      <c r="C457" s="31">
        <v>4301031350</v>
      </c>
      <c r="D457" s="576">
        <v>4680115883093</v>
      </c>
      <c r="E457" s="577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703</v>
      </c>
      <c r="B458" s="54" t="s">
        <v>704</v>
      </c>
      <c r="C458" s="31">
        <v>4301031353</v>
      </c>
      <c r="D458" s="576">
        <v>4680115883109</v>
      </c>
      <c r="E458" s="577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4301031351</v>
      </c>
      <c r="D459" s="576">
        <v>4680115882072</v>
      </c>
      <c r="E459" s="577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706</v>
      </c>
      <c r="B460" s="54" t="s">
        <v>708</v>
      </c>
      <c r="C460" s="31">
        <v>4301031419</v>
      </c>
      <c r="D460" s="576">
        <v>4680115882072</v>
      </c>
      <c r="E460" s="577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4301031418</v>
      </c>
      <c r="D461" s="576">
        <v>4680115882102</v>
      </c>
      <c r="E461" s="577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711</v>
      </c>
      <c r="B462" s="54" t="s">
        <v>712</v>
      </c>
      <c r="C462" s="31">
        <v>4301031417</v>
      </c>
      <c r="D462" s="576">
        <v>4680115882096</v>
      </c>
      <c r="E462" s="577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77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idden="1" x14ac:dyDescent="0.2">
      <c r="A463" s="579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80"/>
      <c r="P463" s="569" t="s">
        <v>71</v>
      </c>
      <c r="Q463" s="570"/>
      <c r="R463" s="570"/>
      <c r="S463" s="570"/>
      <c r="T463" s="570"/>
      <c r="U463" s="570"/>
      <c r="V463" s="571"/>
      <c r="W463" s="37" t="s">
        <v>72</v>
      </c>
      <c r="X463" s="561">
        <f>IFERROR(X456/H456,"0")+IFERROR(X457/H457,"0")+IFERROR(X458/H458,"0")+IFERROR(X459/H459,"0")+IFERROR(X460/H460,"0")+IFERROR(X461/H461,"0")+IFERROR(X462/H462,"0")</f>
        <v>0</v>
      </c>
      <c r="Y463" s="561">
        <f>IFERROR(Y456/H456,"0")+IFERROR(Y457/H457,"0")+IFERROR(Y458/H458,"0")+IFERROR(Y459/H459,"0")+IFERROR(Y460/H460,"0")+IFERROR(Y461/H461,"0")+IFERROR(Y462/H462,"0")</f>
        <v>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62"/>
      <c r="AB463" s="562"/>
      <c r="AC463" s="562"/>
    </row>
    <row r="464" spans="1:68" hidden="1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80"/>
      <c r="P464" s="569" t="s">
        <v>71</v>
      </c>
      <c r="Q464" s="570"/>
      <c r="R464" s="570"/>
      <c r="S464" s="570"/>
      <c r="T464" s="570"/>
      <c r="U464" s="570"/>
      <c r="V464" s="571"/>
      <c r="W464" s="37" t="s">
        <v>69</v>
      </c>
      <c r="X464" s="561">
        <f>IFERROR(SUM(X456:X462),"0")</f>
        <v>0</v>
      </c>
      <c r="Y464" s="561">
        <f>IFERROR(SUM(Y456:Y462),"0")</f>
        <v>0</v>
      </c>
      <c r="Z464" s="37"/>
      <c r="AA464" s="562"/>
      <c r="AB464" s="562"/>
      <c r="AC464" s="562"/>
    </row>
    <row r="465" spans="1:68" ht="14.25" hidden="1" customHeight="1" x14ac:dyDescent="0.25">
      <c r="A465" s="578" t="s">
        <v>73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5"/>
      <c r="AB465" s="555"/>
      <c r="AC465" s="555"/>
    </row>
    <row r="466" spans="1:68" ht="16.5" hidden="1" customHeight="1" x14ac:dyDescent="0.25">
      <c r="A466" s="54" t="s">
        <v>713</v>
      </c>
      <c r="B466" s="54" t="s">
        <v>714</v>
      </c>
      <c r="C466" s="31">
        <v>4301051232</v>
      </c>
      <c r="D466" s="576">
        <v>4607091383409</v>
      </c>
      <c r="E466" s="577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716</v>
      </c>
      <c r="B467" s="54" t="s">
        <v>717</v>
      </c>
      <c r="C467" s="31">
        <v>4301051233</v>
      </c>
      <c r="D467" s="576">
        <v>4607091383416</v>
      </c>
      <c r="E467" s="577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4301051064</v>
      </c>
      <c r="D468" s="576">
        <v>4680115883536</v>
      </c>
      <c r="E468" s="577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9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80"/>
      <c r="P469" s="569" t="s">
        <v>71</v>
      </c>
      <c r="Q469" s="570"/>
      <c r="R469" s="570"/>
      <c r="S469" s="570"/>
      <c r="T469" s="570"/>
      <c r="U469" s="570"/>
      <c r="V469" s="571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80"/>
      <c r="P470" s="569" t="s">
        <v>71</v>
      </c>
      <c r="Q470" s="570"/>
      <c r="R470" s="570"/>
      <c r="S470" s="570"/>
      <c r="T470" s="570"/>
      <c r="U470" s="570"/>
      <c r="V470" s="571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6" t="s">
        <v>722</v>
      </c>
      <c r="B471" s="657"/>
      <c r="C471" s="657"/>
      <c r="D471" s="657"/>
      <c r="E471" s="657"/>
      <c r="F471" s="657"/>
      <c r="G471" s="657"/>
      <c r="H471" s="657"/>
      <c r="I471" s="657"/>
      <c r="J471" s="657"/>
      <c r="K471" s="657"/>
      <c r="L471" s="657"/>
      <c r="M471" s="657"/>
      <c r="N471" s="657"/>
      <c r="O471" s="657"/>
      <c r="P471" s="657"/>
      <c r="Q471" s="657"/>
      <c r="R471" s="657"/>
      <c r="S471" s="657"/>
      <c r="T471" s="657"/>
      <c r="U471" s="657"/>
      <c r="V471" s="657"/>
      <c r="W471" s="657"/>
      <c r="X471" s="657"/>
      <c r="Y471" s="657"/>
      <c r="Z471" s="657"/>
      <c r="AA471" s="48"/>
      <c r="AB471" s="48"/>
      <c r="AC471" s="48"/>
    </row>
    <row r="472" spans="1:68" ht="16.5" hidden="1" customHeight="1" x14ac:dyDescent="0.25">
      <c r="A472" s="563" t="s">
        <v>722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78" t="s">
        <v>102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5"/>
      <c r="AB473" s="555"/>
      <c r="AC473" s="555"/>
    </row>
    <row r="474" spans="1:68" ht="27" hidden="1" customHeight="1" x14ac:dyDescent="0.25">
      <c r="A474" s="54" t="s">
        <v>723</v>
      </c>
      <c r="B474" s="54" t="s">
        <v>724</v>
      </c>
      <c r="C474" s="31">
        <v>4301011763</v>
      </c>
      <c r="D474" s="576">
        <v>4640242181011</v>
      </c>
      <c r="E474" s="577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4" t="s">
        <v>725</v>
      </c>
      <c r="Q474" s="566"/>
      <c r="R474" s="566"/>
      <c r="S474" s="566"/>
      <c r="T474" s="56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4301011585</v>
      </c>
      <c r="D475" s="576">
        <v>4640242180441</v>
      </c>
      <c r="E475" s="577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729</v>
      </c>
      <c r="Q475" s="566"/>
      <c r="R475" s="566"/>
      <c r="S475" s="566"/>
      <c r="T475" s="56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4301011584</v>
      </c>
      <c r="D476" s="576">
        <v>4640242180564</v>
      </c>
      <c r="E476" s="577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">
        <v>733</v>
      </c>
      <c r="Q476" s="566"/>
      <c r="R476" s="566"/>
      <c r="S476" s="566"/>
      <c r="T476" s="56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4301011764</v>
      </c>
      <c r="D477" s="576">
        <v>4640242181189</v>
      </c>
      <c r="E477" s="577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22" t="s">
        <v>737</v>
      </c>
      <c r="Q477" s="566"/>
      <c r="R477" s="566"/>
      <c r="S477" s="566"/>
      <c r="T477" s="56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9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80"/>
      <c r="P478" s="569" t="s">
        <v>71</v>
      </c>
      <c r="Q478" s="570"/>
      <c r="R478" s="570"/>
      <c r="S478" s="570"/>
      <c r="T478" s="570"/>
      <c r="U478" s="570"/>
      <c r="V478" s="571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80"/>
      <c r="P479" s="569" t="s">
        <v>71</v>
      </c>
      <c r="Q479" s="570"/>
      <c r="R479" s="570"/>
      <c r="S479" s="570"/>
      <c r="T479" s="570"/>
      <c r="U479" s="570"/>
      <c r="V479" s="571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78" t="s">
        <v>134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5"/>
      <c r="AB480" s="555"/>
      <c r="AC480" s="555"/>
    </row>
    <row r="481" spans="1:68" ht="27" hidden="1" customHeight="1" x14ac:dyDescent="0.25">
      <c r="A481" s="54" t="s">
        <v>738</v>
      </c>
      <c r="B481" s="54" t="s">
        <v>739</v>
      </c>
      <c r="C481" s="31">
        <v>4301020400</v>
      </c>
      <c r="D481" s="576">
        <v>4640242180519</v>
      </c>
      <c r="E481" s="577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50" t="s">
        <v>740</v>
      </c>
      <c r="Q481" s="566"/>
      <c r="R481" s="566"/>
      <c r="S481" s="566"/>
      <c r="T481" s="56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743</v>
      </c>
      <c r="C482" s="31">
        <v>4301020260</v>
      </c>
      <c r="D482" s="576">
        <v>4640242180526</v>
      </c>
      <c r="E482" s="577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40" t="s">
        <v>744</v>
      </c>
      <c r="Q482" s="566"/>
      <c r="R482" s="566"/>
      <c r="S482" s="566"/>
      <c r="T482" s="56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4301020295</v>
      </c>
      <c r="D483" s="576">
        <v>4640242181363</v>
      </c>
      <c r="E483" s="577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6"/>
      <c r="R483" s="566"/>
      <c r="S483" s="566"/>
      <c r="T483" s="56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9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80"/>
      <c r="P484" s="569" t="s">
        <v>71</v>
      </c>
      <c r="Q484" s="570"/>
      <c r="R484" s="570"/>
      <c r="S484" s="570"/>
      <c r="T484" s="570"/>
      <c r="U484" s="570"/>
      <c r="V484" s="571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80"/>
      <c r="P485" s="569" t="s">
        <v>71</v>
      </c>
      <c r="Q485" s="570"/>
      <c r="R485" s="570"/>
      <c r="S485" s="570"/>
      <c r="T485" s="570"/>
      <c r="U485" s="570"/>
      <c r="V485" s="571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8" t="s">
        <v>63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5"/>
      <c r="AB486" s="555"/>
      <c r="AC486" s="555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76">
        <v>4640242180816</v>
      </c>
      <c r="E487" s="577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2" t="s">
        <v>752</v>
      </c>
      <c r="Q487" s="566"/>
      <c r="R487" s="566"/>
      <c r="S487" s="566"/>
      <c r="T487" s="56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4301031244</v>
      </c>
      <c r="D488" s="576">
        <v>4640242180595</v>
      </c>
      <c r="E488" s="577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2" t="s">
        <v>756</v>
      </c>
      <c r="Q488" s="566"/>
      <c r="R488" s="566"/>
      <c r="S488" s="566"/>
      <c r="T488" s="56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9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80"/>
      <c r="P489" s="569" t="s">
        <v>71</v>
      </c>
      <c r="Q489" s="570"/>
      <c r="R489" s="570"/>
      <c r="S489" s="570"/>
      <c r="T489" s="570"/>
      <c r="U489" s="570"/>
      <c r="V489" s="571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80"/>
      <c r="P490" s="569" t="s">
        <v>71</v>
      </c>
      <c r="Q490" s="570"/>
      <c r="R490" s="570"/>
      <c r="S490" s="570"/>
      <c r="T490" s="570"/>
      <c r="U490" s="570"/>
      <c r="V490" s="571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78" t="s">
        <v>73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5"/>
      <c r="AB491" s="555"/>
      <c r="AC491" s="555"/>
    </row>
    <row r="492" spans="1:68" ht="27" hidden="1" customHeight="1" x14ac:dyDescent="0.25">
      <c r="A492" s="54" t="s">
        <v>758</v>
      </c>
      <c r="B492" s="54" t="s">
        <v>759</v>
      </c>
      <c r="C492" s="31">
        <v>4301052046</v>
      </c>
      <c r="D492" s="576">
        <v>4640242180533</v>
      </c>
      <c r="E492" s="577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48" t="s">
        <v>760</v>
      </c>
      <c r="Q492" s="566"/>
      <c r="R492" s="566"/>
      <c r="S492" s="566"/>
      <c r="T492" s="56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4301051920</v>
      </c>
      <c r="D493" s="576">
        <v>4640242181233</v>
      </c>
      <c r="E493" s="577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52" t="s">
        <v>764</v>
      </c>
      <c r="Q493" s="566"/>
      <c r="R493" s="566"/>
      <c r="S493" s="566"/>
      <c r="T493" s="56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9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80"/>
      <c r="P494" s="569" t="s">
        <v>71</v>
      </c>
      <c r="Q494" s="570"/>
      <c r="R494" s="570"/>
      <c r="S494" s="570"/>
      <c r="T494" s="570"/>
      <c r="U494" s="570"/>
      <c r="V494" s="571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80"/>
      <c r="P495" s="569" t="s">
        <v>71</v>
      </c>
      <c r="Q495" s="570"/>
      <c r="R495" s="570"/>
      <c r="S495" s="570"/>
      <c r="T495" s="570"/>
      <c r="U495" s="570"/>
      <c r="V495" s="571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78" t="s">
        <v>169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5"/>
      <c r="AB496" s="555"/>
      <c r="AC496" s="555"/>
    </row>
    <row r="497" spans="1:68" ht="27" hidden="1" customHeight="1" x14ac:dyDescent="0.25">
      <c r="A497" s="54" t="s">
        <v>765</v>
      </c>
      <c r="B497" s="54" t="s">
        <v>766</v>
      </c>
      <c r="C497" s="31">
        <v>4301060491</v>
      </c>
      <c r="D497" s="576">
        <v>4640242180120</v>
      </c>
      <c r="E497" s="577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91" t="s">
        <v>767</v>
      </c>
      <c r="Q497" s="566"/>
      <c r="R497" s="566"/>
      <c r="S497" s="566"/>
      <c r="T497" s="56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769</v>
      </c>
      <c r="B498" s="54" t="s">
        <v>770</v>
      </c>
      <c r="C498" s="31">
        <v>4301060493</v>
      </c>
      <c r="D498" s="576">
        <v>4640242180137</v>
      </c>
      <c r="E498" s="577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51" t="s">
        <v>771</v>
      </c>
      <c r="Q498" s="566"/>
      <c r="R498" s="566"/>
      <c r="S498" s="566"/>
      <c r="T498" s="56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9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80"/>
      <c r="P499" s="569" t="s">
        <v>71</v>
      </c>
      <c r="Q499" s="570"/>
      <c r="R499" s="570"/>
      <c r="S499" s="570"/>
      <c r="T499" s="570"/>
      <c r="U499" s="570"/>
      <c r="V499" s="571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80"/>
      <c r="P500" s="569" t="s">
        <v>71</v>
      </c>
      <c r="Q500" s="570"/>
      <c r="R500" s="570"/>
      <c r="S500" s="570"/>
      <c r="T500" s="570"/>
      <c r="U500" s="570"/>
      <c r="V500" s="571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63" t="s">
        <v>773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78" t="s">
        <v>134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5"/>
      <c r="AB502" s="555"/>
      <c r="AC502" s="555"/>
    </row>
    <row r="503" spans="1:68" ht="27" hidden="1" customHeight="1" x14ac:dyDescent="0.25">
      <c r="A503" s="54" t="s">
        <v>774</v>
      </c>
      <c r="B503" s="54" t="s">
        <v>775</v>
      </c>
      <c r="C503" s="31">
        <v>4301020314</v>
      </c>
      <c r="D503" s="576">
        <v>4640242180090</v>
      </c>
      <c r="E503" s="577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1" t="s">
        <v>776</v>
      </c>
      <c r="Q503" s="566"/>
      <c r="R503" s="566"/>
      <c r="S503" s="566"/>
      <c r="T503" s="56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9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80"/>
      <c r="P504" s="569" t="s">
        <v>71</v>
      </c>
      <c r="Q504" s="570"/>
      <c r="R504" s="570"/>
      <c r="S504" s="570"/>
      <c r="T504" s="570"/>
      <c r="U504" s="570"/>
      <c r="V504" s="571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80"/>
      <c r="P505" s="569" t="s">
        <v>71</v>
      </c>
      <c r="Q505" s="570"/>
      <c r="R505" s="570"/>
      <c r="S505" s="570"/>
      <c r="T505" s="570"/>
      <c r="U505" s="570"/>
      <c r="V505" s="571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9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4"/>
      <c r="P506" s="586" t="s">
        <v>778</v>
      </c>
      <c r="Q506" s="587"/>
      <c r="R506" s="587"/>
      <c r="S506" s="587"/>
      <c r="T506" s="587"/>
      <c r="U506" s="587"/>
      <c r="V506" s="588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2940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2949.84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4"/>
      <c r="P507" s="586" t="s">
        <v>779</v>
      </c>
      <c r="Q507" s="587"/>
      <c r="R507" s="587"/>
      <c r="S507" s="587"/>
      <c r="T507" s="587"/>
      <c r="U507" s="587"/>
      <c r="V507" s="588"/>
      <c r="W507" s="37" t="s">
        <v>69</v>
      </c>
      <c r="X507" s="561">
        <f>IFERROR(SUM(BM22:BM503),"0")</f>
        <v>3098.0315151515151</v>
      </c>
      <c r="Y507" s="561">
        <f>IFERROR(SUM(BN22:BN503),"0")</f>
        <v>3108.3510000000001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4"/>
      <c r="P508" s="586" t="s">
        <v>780</v>
      </c>
      <c r="Q508" s="587"/>
      <c r="R508" s="587"/>
      <c r="S508" s="587"/>
      <c r="T508" s="587"/>
      <c r="U508" s="587"/>
      <c r="V508" s="588"/>
      <c r="W508" s="37" t="s">
        <v>781</v>
      </c>
      <c r="X508" s="38">
        <f>ROUNDUP(SUM(BO22:BO503),0)</f>
        <v>5</v>
      </c>
      <c r="Y508" s="38">
        <f>ROUNDUP(SUM(BP22:BP503),0)</f>
        <v>5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4"/>
      <c r="P509" s="586" t="s">
        <v>782</v>
      </c>
      <c r="Q509" s="587"/>
      <c r="R509" s="587"/>
      <c r="S509" s="587"/>
      <c r="T509" s="587"/>
      <c r="U509" s="587"/>
      <c r="V509" s="588"/>
      <c r="W509" s="37" t="s">
        <v>69</v>
      </c>
      <c r="X509" s="561">
        <f>GrossWeightTotal+PalletQtyTotal*25</f>
        <v>3223.0315151515151</v>
      </c>
      <c r="Y509" s="561">
        <f>GrossWeightTotalR+PalletQtyTotalR*25</f>
        <v>3233.3510000000001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4"/>
      <c r="P510" s="586" t="s">
        <v>783</v>
      </c>
      <c r="Q510" s="587"/>
      <c r="R510" s="587"/>
      <c r="S510" s="587"/>
      <c r="T510" s="587"/>
      <c r="U510" s="587"/>
      <c r="V510" s="588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378.82828282828279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380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4"/>
      <c r="P511" s="586" t="s">
        <v>784</v>
      </c>
      <c r="Q511" s="587"/>
      <c r="R511" s="587"/>
      <c r="S511" s="587"/>
      <c r="T511" s="587"/>
      <c r="U511" s="587"/>
      <c r="V511" s="588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5.7863500000000005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3" t="s">
        <v>100</v>
      </c>
      <c r="D513" s="763"/>
      <c r="E513" s="763"/>
      <c r="F513" s="763"/>
      <c r="G513" s="763"/>
      <c r="H513" s="764"/>
      <c r="I513" s="583" t="s">
        <v>255</v>
      </c>
      <c r="J513" s="763"/>
      <c r="K513" s="763"/>
      <c r="L513" s="763"/>
      <c r="M513" s="763"/>
      <c r="N513" s="763"/>
      <c r="O513" s="763"/>
      <c r="P513" s="763"/>
      <c r="Q513" s="763"/>
      <c r="R513" s="763"/>
      <c r="S513" s="764"/>
      <c r="T513" s="583" t="s">
        <v>540</v>
      </c>
      <c r="U513" s="764"/>
      <c r="V513" s="583" t="s">
        <v>597</v>
      </c>
      <c r="W513" s="763"/>
      <c r="X513" s="763"/>
      <c r="Y513" s="764"/>
      <c r="Z513" s="556" t="s">
        <v>653</v>
      </c>
      <c r="AA513" s="583" t="s">
        <v>722</v>
      </c>
      <c r="AB513" s="764"/>
      <c r="AC513" s="52"/>
      <c r="AF513" s="557"/>
    </row>
    <row r="514" spans="1:32" ht="14.25" customHeight="1" thickTop="1" x14ac:dyDescent="0.2">
      <c r="A514" s="746" t="s">
        <v>787</v>
      </c>
      <c r="B514" s="583" t="s">
        <v>62</v>
      </c>
      <c r="C514" s="583" t="s">
        <v>101</v>
      </c>
      <c r="D514" s="583" t="s">
        <v>116</v>
      </c>
      <c r="E514" s="583" t="s">
        <v>176</v>
      </c>
      <c r="F514" s="583" t="s">
        <v>198</v>
      </c>
      <c r="G514" s="583" t="s">
        <v>231</v>
      </c>
      <c r="H514" s="583" t="s">
        <v>100</v>
      </c>
      <c r="I514" s="583" t="s">
        <v>256</v>
      </c>
      <c r="J514" s="583" t="s">
        <v>296</v>
      </c>
      <c r="K514" s="583" t="s">
        <v>357</v>
      </c>
      <c r="L514" s="583" t="s">
        <v>397</v>
      </c>
      <c r="M514" s="583" t="s">
        <v>413</v>
      </c>
      <c r="N514" s="557"/>
      <c r="O514" s="583" t="s">
        <v>426</v>
      </c>
      <c r="P514" s="583" t="s">
        <v>436</v>
      </c>
      <c r="Q514" s="583" t="s">
        <v>443</v>
      </c>
      <c r="R514" s="583" t="s">
        <v>448</v>
      </c>
      <c r="S514" s="583" t="s">
        <v>530</v>
      </c>
      <c r="T514" s="583" t="s">
        <v>541</v>
      </c>
      <c r="U514" s="583" t="s">
        <v>575</v>
      </c>
      <c r="V514" s="583" t="s">
        <v>598</v>
      </c>
      <c r="W514" s="583" t="s">
        <v>630</v>
      </c>
      <c r="X514" s="583" t="s">
        <v>645</v>
      </c>
      <c r="Y514" s="583" t="s">
        <v>649</v>
      </c>
      <c r="Z514" s="583" t="s">
        <v>653</v>
      </c>
      <c r="AA514" s="583" t="s">
        <v>722</v>
      </c>
      <c r="AB514" s="583" t="s">
        <v>773</v>
      </c>
      <c r="AC514" s="52"/>
      <c r="AF514" s="557"/>
    </row>
    <row r="515" spans="1:32" ht="13.5" customHeight="1" thickBot="1" x14ac:dyDescent="0.25">
      <c r="A515" s="747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6" s="46">
        <f>IFERROR(Y336*1,"0")+IFERROR(Y337*1,"0")+IFERROR(Y338*1,"0")</f>
        <v>0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945</v>
      </c>
      <c r="U516" s="46">
        <f>IFERROR(Y369*1,"0")+IFERROR(Y370*1,"0")+IFERROR(Y371*1,"0")+IFERROR(Y372*1,"0")+IFERROR(Y376*1,"0")+IFERROR(Y380*1,"0")+IFERROR(Y381*1,"0")+IFERROR(Y385*1,"0")</f>
        <v>801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1203.8400000000001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51,52"/>
        <filter val="2 940,00"/>
        <filter val="3 098,03"/>
        <filter val="3 223,03"/>
        <filter val="340,00"/>
        <filter val="378,83"/>
        <filter val="400,00"/>
        <filter val="5"/>
        <filter val="600,00"/>
        <filter val="62,67"/>
        <filter val="75,76"/>
        <filter val="800,00"/>
        <filter val="88,89"/>
        <filter val="940,00"/>
      </filters>
    </filterColumn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F514:F515"/>
    <mergeCell ref="P422:T422"/>
    <mergeCell ref="H514:H515"/>
    <mergeCell ref="P289:T289"/>
    <mergeCell ref="A406:O407"/>
    <mergeCell ref="P509:V509"/>
    <mergeCell ref="A418:O419"/>
    <mergeCell ref="A247:O248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P68:T6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P482:T482"/>
    <mergeCell ref="D354:E354"/>
    <mergeCell ref="A332:O333"/>
    <mergeCell ref="P177:V177"/>
    <mergeCell ref="P33:V33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498:E498"/>
    <mergeCell ref="D360:E360"/>
    <mergeCell ref="D493:E493"/>
    <mergeCell ref="P170:T170"/>
    <mergeCell ref="P468:T468"/>
    <mergeCell ref="D474:E474"/>
    <mergeCell ref="P316:T316"/>
    <mergeCell ref="P443:T443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P391:T391"/>
    <mergeCell ref="P511:V511"/>
    <mergeCell ref="D312:E312"/>
    <mergeCell ref="D263:E263"/>
    <mergeCell ref="A363:Z363"/>
    <mergeCell ref="D238:E238"/>
    <mergeCell ref="P213:T213"/>
    <mergeCell ref="D376:E376"/>
    <mergeCell ref="P464:V464"/>
    <mergeCell ref="R514:R515"/>
    <mergeCell ref="P504:V504"/>
    <mergeCell ref="P506:V506"/>
    <mergeCell ref="A502:Z502"/>
    <mergeCell ref="P235:V235"/>
    <mergeCell ref="A358:Z358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D70:E70"/>
    <mergeCell ref="D78:E78"/>
    <mergeCell ref="A60:Z60"/>
    <mergeCell ref="A92:O93"/>
    <mergeCell ref="D69:E69"/>
    <mergeCell ref="V10:W10"/>
    <mergeCell ref="P99:T99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A431:Z431"/>
    <mergeCell ref="P56:T56"/>
    <mergeCell ref="P97:T97"/>
    <mergeCell ref="P59:V59"/>
    <mergeCell ref="P47:T47"/>
    <mergeCell ref="P131:T131"/>
    <mergeCell ref="P52:T52"/>
    <mergeCell ref="P302:T302"/>
    <mergeCell ref="D174:E174"/>
    <mergeCell ref="A421:Z421"/>
    <mergeCell ref="D96:E96"/>
    <mergeCell ref="P72:V72"/>
    <mergeCell ref="D391:E391"/>
    <mergeCell ref="D416:E416"/>
    <mergeCell ref="P427:T427"/>
    <mergeCell ref="D106:E106"/>
    <mergeCell ref="A51:Z51"/>
    <mergeCell ref="D170:E170"/>
    <mergeCell ref="A215:O216"/>
    <mergeCell ref="A142:O143"/>
    <mergeCell ref="A373:O37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2025-07-31T11:23:32Z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