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35E3FF-8239-4474-9CFD-CC5628136B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P498" i="1" s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BP322" i="1" s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Z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Z30" i="1"/>
  <c r="BN30" i="1"/>
  <c r="Z57" i="1"/>
  <c r="BN57" i="1"/>
  <c r="Y65" i="1"/>
  <c r="Z75" i="1"/>
  <c r="BN75" i="1"/>
  <c r="Z90" i="1"/>
  <c r="BN90" i="1"/>
  <c r="Z95" i="1"/>
  <c r="BN95" i="1"/>
  <c r="Z106" i="1"/>
  <c r="BN106" i="1"/>
  <c r="Z146" i="1"/>
  <c r="Z147" i="1" s="1"/>
  <c r="BN146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Z339" i="1" s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500" i="1"/>
  <c r="Y32" i="1"/>
  <c r="Z28" i="1"/>
  <c r="BN28" i="1"/>
  <c r="Z42" i="1"/>
  <c r="BN42" i="1"/>
  <c r="Z55" i="1"/>
  <c r="BN55" i="1"/>
  <c r="Z61" i="1"/>
  <c r="BN61" i="1"/>
  <c r="BP61" i="1"/>
  <c r="Z69" i="1"/>
  <c r="BN69" i="1"/>
  <c r="Z77" i="1"/>
  <c r="BN77" i="1"/>
  <c r="Z83" i="1"/>
  <c r="BN83" i="1"/>
  <c r="Y101" i="1"/>
  <c r="Z97" i="1"/>
  <c r="BN97" i="1"/>
  <c r="Z104" i="1"/>
  <c r="BN104" i="1"/>
  <c r="BP104" i="1"/>
  <c r="Z112" i="1"/>
  <c r="BN112" i="1"/>
  <c r="Z120" i="1"/>
  <c r="BN120" i="1"/>
  <c r="Y126" i="1"/>
  <c r="BP124" i="1"/>
  <c r="BN124" i="1"/>
  <c r="BP141" i="1"/>
  <c r="BN141" i="1"/>
  <c r="Z141" i="1"/>
  <c r="Z22" i="1"/>
  <c r="Z23" i="1" s="1"/>
  <c r="BN22" i="1"/>
  <c r="BP22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BP289" i="1"/>
  <c r="BN289" i="1"/>
  <c r="Z289" i="1"/>
  <c r="Q516" i="1"/>
  <c r="Y285" i="1"/>
  <c r="BP284" i="1"/>
  <c r="BN284" i="1"/>
  <c r="BP293" i="1"/>
  <c r="BN293" i="1"/>
  <c r="Z293" i="1"/>
  <c r="Y332" i="1"/>
  <c r="Z301" i="1"/>
  <c r="BN301" i="1"/>
  <c r="Z309" i="1"/>
  <c r="BN309" i="1"/>
  <c r="Z317" i="1"/>
  <c r="BN317" i="1"/>
  <c r="Z322" i="1"/>
  <c r="BN322" i="1"/>
  <c r="Z323" i="1"/>
  <c r="BN323" i="1"/>
  <c r="Z329" i="1"/>
  <c r="BN329" i="1"/>
  <c r="BP329" i="1"/>
  <c r="Z338" i="1"/>
  <c r="BN338" i="1"/>
  <c r="Z346" i="1"/>
  <c r="BN346" i="1"/>
  <c r="Z350" i="1"/>
  <c r="BN350" i="1"/>
  <c r="Z360" i="1"/>
  <c r="BN360" i="1"/>
  <c r="Z372" i="1"/>
  <c r="BN372" i="1"/>
  <c r="Y382" i="1"/>
  <c r="Z392" i="1"/>
  <c r="BN392" i="1"/>
  <c r="Z396" i="1"/>
  <c r="BN396" i="1"/>
  <c r="Z400" i="1"/>
  <c r="BN400" i="1"/>
  <c r="Z415" i="1"/>
  <c r="BN415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Z438" i="1"/>
  <c r="BN438" i="1"/>
  <c r="Z445" i="1"/>
  <c r="BN445" i="1"/>
  <c r="Z457" i="1"/>
  <c r="BN457" i="1"/>
  <c r="Z461" i="1"/>
  <c r="BN461" i="1"/>
  <c r="Z497" i="1"/>
  <c r="BN497" i="1"/>
  <c r="BP497" i="1"/>
  <c r="Z498" i="1"/>
  <c r="BN498" i="1"/>
  <c r="Y499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Z295" i="1" s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Z351" i="1" s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32" i="1" l="1"/>
  <c r="Z478" i="1"/>
  <c r="Z271" i="1"/>
  <c r="Z406" i="1"/>
  <c r="Z256" i="1"/>
  <c r="Z187" i="1"/>
  <c r="Z153" i="1"/>
  <c r="Z65" i="1"/>
  <c r="Z326" i="1"/>
  <c r="Z142" i="1"/>
  <c r="Z489" i="1"/>
  <c r="Z203" i="1"/>
  <c r="Z171" i="1"/>
  <c r="Z80" i="1"/>
  <c r="Y508" i="1"/>
  <c r="Z44" i="1"/>
  <c r="Y507" i="1"/>
  <c r="Y509" i="1" s="1"/>
  <c r="Z114" i="1"/>
  <c r="Z71" i="1"/>
  <c r="Z499" i="1"/>
  <c r="Z313" i="1"/>
  <c r="Z469" i="1"/>
  <c r="Z453" i="1"/>
  <c r="Z447" i="1"/>
  <c r="Z418" i="1"/>
  <c r="Y510" i="1"/>
  <c r="Z231" i="1"/>
  <c r="Z215" i="1"/>
  <c r="Y506" i="1"/>
  <c r="Z494" i="1"/>
  <c r="Z484" i="1"/>
  <c r="Z463" i="1"/>
  <c r="Z401" i="1"/>
  <c r="Z247" i="1"/>
  <c r="Z58" i="1"/>
  <c r="X509" i="1"/>
  <c r="Z305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<sst xmlns="http://schemas.openxmlformats.org/spreadsheetml/2006/main" count="2254" uniqueCount="826">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</sst>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802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0.54166666666666663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9.2592592592592595</v>
      </c>
      <c r="Y44" s="561">
        <f>IFERROR(Y41/H41,"0")+IFERROR(Y42/H42,"0")+IFERROR(Y43/H43,"0")</f>
        <v>10</v>
      </c>
      <c r="Z44" s="561">
        <f>IFERROR(IF(Z41="",0,Z41),"0")+IFERROR(IF(Z42="",0,Z42),"0")+IFERROR(IF(Z43="",0,Z43),"0")</f>
        <v>0.1898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100</v>
      </c>
      <c r="Y45" s="561">
        <f>IFERROR(SUM(Y41:Y43),"0")</f>
        <v>108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46</v>
      </c>
      <c r="Y52" s="56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47.78660714285715</v>
      </c>
      <c r="BN52" s="64">
        <f t="shared" ref="BN52:BN57" si="8">IFERROR(Y52*I52/H52,"0")</f>
        <v>58.174999999999997</v>
      </c>
      <c r="BO52" s="64">
        <f t="shared" ref="BO52:BO57" si="9">IFERROR(1/J52*(X52/H52),"0")</f>
        <v>6.4174107142857151E-2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153</v>
      </c>
      <c r="Y53" s="560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159.16249999999999</v>
      </c>
      <c r="BN53" s="64">
        <f t="shared" si="8"/>
        <v>168.52499999999998</v>
      </c>
      <c r="BO53" s="64">
        <f t="shared" si="9"/>
        <v>0.22135416666666666</v>
      </c>
      <c r="BP53" s="64">
        <f t="shared" si="10"/>
        <v>0.23437499999999997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49</v>
      </c>
      <c r="Y55" s="560">
        <f t="shared" si="6"/>
        <v>52</v>
      </c>
      <c r="Z55" s="36">
        <f>IFERROR(IF(Y55=0,"",ROUNDUP(Y55/H55,0)*0.00902),"")</f>
        <v>0.11726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51.572499999999998</v>
      </c>
      <c r="BN55" s="64">
        <f t="shared" si="8"/>
        <v>54.73</v>
      </c>
      <c r="BO55" s="64">
        <f t="shared" si="9"/>
        <v>9.2803030303030304E-2</v>
      </c>
      <c r="BP55" s="64">
        <f t="shared" si="10"/>
        <v>9.8484848484848481E-2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30.523809523809526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0.49685999999999997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248</v>
      </c>
      <c r="Y59" s="561">
        <f>IFERROR(SUM(Y52:Y57),"0")</f>
        <v>270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11</v>
      </c>
      <c r="Y83" s="560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11.613461538461538</v>
      </c>
      <c r="BN83" s="64">
        <f>IFERROR(Y83*I83/H83,"0")</f>
        <v>16.47</v>
      </c>
      <c r="BO83" s="64">
        <f>IFERROR(1/J83*(X83/H83),"0")</f>
        <v>2.2035256410256412E-2</v>
      </c>
      <c r="BP83" s="64">
        <f>IFERROR(1/J83*(Y83/H83),"0")</f>
        <v>3.125E-2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1.4102564102564104</v>
      </c>
      <c r="Y85" s="561">
        <f>IFERROR(Y83/H83,"0")+IFERROR(Y84/H84,"0")</f>
        <v>2</v>
      </c>
      <c r="Z85" s="561">
        <f>IFERROR(IF(Z83="",0,Z83),"0")+IFERROR(IF(Z84="",0,Z84),"0")</f>
        <v>3.7960000000000001E-2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11</v>
      </c>
      <c r="Y86" s="561">
        <f>IFERROR(SUM(Y83:Y84),"0")</f>
        <v>15.6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688</v>
      </c>
      <c r="Y89" s="560">
        <f>IFERROR(IF(X89="",0,CEILING((X89/$H89),1)*$H89),"")</f>
        <v>691.2</v>
      </c>
      <c r="Z89" s="36">
        <f>IFERROR(IF(Y89=0,"",ROUNDUP(Y89/H89,0)*0.01898),"")</f>
        <v>1.21472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715.71111111111099</v>
      </c>
      <c r="BN89" s="64">
        <f>IFERROR(Y89*I89/H89,"0")</f>
        <v>719.04</v>
      </c>
      <c r="BO89" s="64">
        <f>IFERROR(1/J89*(X89/H89),"0")</f>
        <v>0.99537037037037035</v>
      </c>
      <c r="BP89" s="64">
        <f>IFERROR(1/J89*(Y89/H89),"0")</f>
        <v>1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161</v>
      </c>
      <c r="Y91" s="560">
        <f>IFERROR(IF(X91="",0,CEILING((X91/$H91),1)*$H91),"")</f>
        <v>162</v>
      </c>
      <c r="Z91" s="36">
        <f>IFERROR(IF(Y91=0,"",ROUNDUP(Y91/H91,0)*0.00902),"")</f>
        <v>0.32472000000000001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168.51333333333332</v>
      </c>
      <c r="BN91" s="64">
        <f>IFERROR(Y91*I91/H91,"0")</f>
        <v>169.56</v>
      </c>
      <c r="BO91" s="64">
        <f>IFERROR(1/J91*(X91/H91),"0")</f>
        <v>0.27104377104377103</v>
      </c>
      <c r="BP91" s="64">
        <f>IFERROR(1/J91*(Y91/H91),"0")</f>
        <v>0.27272727272727271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99.481481481481481</v>
      </c>
      <c r="Y92" s="561">
        <f>IFERROR(Y89/H89,"0")+IFERROR(Y90/H90,"0")+IFERROR(Y91/H91,"0")</f>
        <v>100</v>
      </c>
      <c r="Z92" s="561">
        <f>IFERROR(IF(Z89="",0,Z89),"0")+IFERROR(IF(Z90="",0,Z90),"0")+IFERROR(IF(Z91="",0,Z91),"0")</f>
        <v>1.5394399999999999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849</v>
      </c>
      <c r="Y93" s="561">
        <f>IFERROR(SUM(Y89:Y91),"0")</f>
        <v>853.2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45</v>
      </c>
      <c r="Y98" s="560">
        <f>IFERROR(IF(X98="",0,CEILING((X98/$H98),1)*$H98),"")</f>
        <v>45.900000000000006</v>
      </c>
      <c r="Z98" s="36">
        <f>IFERROR(IF(Y98=0,"",ROUNDUP(Y98/H98,0)*0.00651),"")</f>
        <v>0.11067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49.199999999999996</v>
      </c>
      <c r="BN98" s="64">
        <f>IFERROR(Y98*I98/H98,"0")</f>
        <v>50.183999999999997</v>
      </c>
      <c r="BO98" s="64">
        <f>IFERROR(1/J98*(X98/H98),"0")</f>
        <v>9.1575091575091569E-2</v>
      </c>
      <c r="BP98" s="64">
        <f>IFERROR(1/J98*(Y98/H98),"0")</f>
        <v>9.3406593406593408E-2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16.666666666666664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0.11067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45</v>
      </c>
      <c r="Y101" s="561">
        <f>IFERROR(SUM(Y95:Y99),"0")</f>
        <v>45.900000000000006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652</v>
      </c>
      <c r="Y104" s="560">
        <f>IFERROR(IF(X104="",0,CEILING((X104/$H104),1)*$H104),"")</f>
        <v>658.80000000000007</v>
      </c>
      <c r="Z104" s="36">
        <f>IFERROR(IF(Y104=0,"",ROUNDUP(Y104/H104,0)*0.01898),"")</f>
        <v>1.15778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678.26111111111095</v>
      </c>
      <c r="BN104" s="64">
        <f>IFERROR(Y104*I104/H104,"0")</f>
        <v>685.33500000000004</v>
      </c>
      <c r="BO104" s="64">
        <f>IFERROR(1/J104*(X104/H104),"0")</f>
        <v>0.94328703703703698</v>
      </c>
      <c r="BP104" s="64">
        <f>IFERROR(1/J104*(Y104/H104),"0")</f>
        <v>0.953125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60.370370370370367</v>
      </c>
      <c r="Y108" s="561">
        <f>IFERROR(Y104/H104,"0")+IFERROR(Y105/H105,"0")+IFERROR(Y106/H106,"0")+IFERROR(Y107/H107,"0")</f>
        <v>61</v>
      </c>
      <c r="Z108" s="561">
        <f>IFERROR(IF(Z104="",0,Z104),"0")+IFERROR(IF(Z105="",0,Z105),"0")+IFERROR(IF(Z106="",0,Z106),"0")+IFERROR(IF(Z107="",0,Z107),"0")</f>
        <v>1.15778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652</v>
      </c>
      <c r="Y109" s="561">
        <f>IFERROR(SUM(Y104:Y107),"0")</f>
        <v>658.80000000000007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745</v>
      </c>
      <c r="Y117" s="560">
        <f>IFERROR(IF(X117="",0,CEILING((X117/$H117),1)*$H117),"")</f>
        <v>745.19999999999993</v>
      </c>
      <c r="Z117" s="36">
        <f>IFERROR(IF(Y117=0,"",ROUNDUP(Y117/H117,0)*0.01898),"")</f>
        <v>1.7461599999999999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792.18333333333328</v>
      </c>
      <c r="BN117" s="64">
        <f>IFERROR(Y117*I117/H117,"0")</f>
        <v>792.39599999999984</v>
      </c>
      <c r="BO117" s="64">
        <f>IFERROR(1/J117*(X117/H117),"0")</f>
        <v>1.4371141975308643</v>
      </c>
      <c r="BP117" s="64">
        <f>IFERROR(1/J117*(Y117/H117),"0")</f>
        <v>1.4375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45</v>
      </c>
      <c r="Y119" s="560">
        <f>IFERROR(IF(X119="",0,CEILING((X119/$H119),1)*$H119),"")</f>
        <v>45.900000000000006</v>
      </c>
      <c r="Z119" s="36">
        <f>IFERROR(IF(Y119=0,"",ROUNDUP(Y119/H119,0)*0.00651),"")</f>
        <v>0.11067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49.199999999999996</v>
      </c>
      <c r="BN119" s="64">
        <f>IFERROR(Y119*I119/H119,"0")</f>
        <v>50.183999999999997</v>
      </c>
      <c r="BO119" s="64">
        <f>IFERROR(1/J119*(X119/H119),"0")</f>
        <v>9.1575091575091569E-2</v>
      </c>
      <c r="BP119" s="64">
        <f>IFERROR(1/J119*(Y119/H119),"0")</f>
        <v>9.3406593406593408E-2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108.64197530864197</v>
      </c>
      <c r="Y121" s="561">
        <f>IFERROR(Y117/H117,"0")+IFERROR(Y118/H118,"0")+IFERROR(Y119/H119,"0")+IFERROR(Y120/H120,"0")</f>
        <v>109</v>
      </c>
      <c r="Z121" s="561">
        <f>IFERROR(IF(Z117="",0,Z117),"0")+IFERROR(IF(Z118="",0,Z118),"0")+IFERROR(IF(Z119="",0,Z119),"0")+IFERROR(IF(Z120="",0,Z120),"0")</f>
        <v>1.85683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790</v>
      </c>
      <c r="Y122" s="561">
        <f>IFERROR(SUM(Y117:Y120),"0")</f>
        <v>791.09999999999991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2</v>
      </c>
      <c r="Y158" s="560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2.1010101010101012</v>
      </c>
      <c r="BN158" s="64">
        <f>IFERROR(Y158*I158/H158,"0")</f>
        <v>4.16</v>
      </c>
      <c r="BO158" s="64">
        <f>IFERROR(1/J158*(X158/H158),"0")</f>
        <v>4.3166709833376508E-3</v>
      </c>
      <c r="BP158" s="64">
        <f>IFERROR(1/J158*(Y158/H158),"0")</f>
        <v>8.5470085470085479E-3</v>
      </c>
    </row>
    <row r="159" spans="1:68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1.0101010101010102</v>
      </c>
      <c r="Y159" s="561">
        <f>IFERROR(Y158/H158,"0")</f>
        <v>2</v>
      </c>
      <c r="Z159" s="561">
        <f>IFERROR(IF(Z158="",0,Z158),"0")</f>
        <v>1.004E-2</v>
      </c>
      <c r="AA159" s="562"/>
      <c r="AB159" s="562"/>
      <c r="AC159" s="562"/>
    </row>
    <row r="160" spans="1:68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2</v>
      </c>
      <c r="Y160" s="561">
        <f>IFERROR(SUM(Y158:Y158),"0")</f>
        <v>3.96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13</v>
      </c>
      <c r="Y162" s="560">
        <f t="shared" ref="Y162:Y170" si="16">IFERROR(IF(X162="",0,CEILING((X162/$H162),1)*$H162),"")</f>
        <v>16.8</v>
      </c>
      <c r="Z162" s="36">
        <f>IFERROR(IF(Y162=0,"",ROUNDUP(Y162/H162,0)*0.00902),"")</f>
        <v>3.6080000000000001E-2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13.835714285714285</v>
      </c>
      <c r="BN162" s="64">
        <f t="shared" ref="BN162:BN170" si="18">IFERROR(Y162*I162/H162,"0")</f>
        <v>17.88</v>
      </c>
      <c r="BO162" s="64">
        <f t="shared" ref="BO162:BO170" si="19">IFERROR(1/J162*(X162/H162),"0")</f>
        <v>2.3448773448773448E-2</v>
      </c>
      <c r="BP162" s="64">
        <f t="shared" ref="BP162:BP170" si="20">IFERROR(1/J162*(Y162/H162),"0")</f>
        <v>3.0303030303030304E-2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2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2.1444444444444444</v>
      </c>
      <c r="BN167" s="64">
        <f t="shared" si="18"/>
        <v>3.8599999999999994</v>
      </c>
      <c r="BO167" s="64">
        <f t="shared" si="19"/>
        <v>4.7483380816714157E-3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24</v>
      </c>
      <c r="Y168" s="560">
        <f t="shared" si="16"/>
        <v>25.200000000000003</v>
      </c>
      <c r="Z168" s="36">
        <f>IFERROR(IF(Y168=0,"",ROUNDUP(Y168/H168,0)*0.00502),"")</f>
        <v>6.0240000000000002E-2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25.142857142857142</v>
      </c>
      <c r="BN168" s="64">
        <f t="shared" si="18"/>
        <v>26.400000000000006</v>
      </c>
      <c r="BO168" s="64">
        <f t="shared" si="19"/>
        <v>4.8840048840048847E-2</v>
      </c>
      <c r="BP168" s="64">
        <f t="shared" si="20"/>
        <v>5.1282051282051287E-2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15.634920634920634</v>
      </c>
      <c r="Y171" s="561">
        <f>IFERROR(Y162/H162,"0")+IFERROR(Y163/H163,"0")+IFERROR(Y164/H164,"0")+IFERROR(Y165/H165,"0")+IFERROR(Y166/H166,"0")+IFERROR(Y167/H167,"0")+IFERROR(Y168/H168,"0")+IFERROR(Y169/H169,"0")+IFERROR(Y170/H170,"0")</f>
        <v>18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0.10636000000000001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39</v>
      </c>
      <c r="Y172" s="561">
        <f>IFERROR(SUM(Y162:Y170),"0")</f>
        <v>45.600000000000009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63</v>
      </c>
      <c r="Y195" s="560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65.45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8.8383838383838384E-2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217</v>
      </c>
      <c r="Y196" s="560">
        <f t="shared" si="21"/>
        <v>221.4</v>
      </c>
      <c r="Z196" s="36">
        <f>IFERROR(IF(Y196=0,"",ROUNDUP(Y196/H196,0)*0.00902),"")</f>
        <v>0.36982000000000004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225.4388888888889</v>
      </c>
      <c r="BN196" s="64">
        <f t="shared" si="23"/>
        <v>230.01</v>
      </c>
      <c r="BO196" s="64">
        <f t="shared" si="24"/>
        <v>0.30443322109988774</v>
      </c>
      <c r="BP196" s="64">
        <f t="shared" si="25"/>
        <v>0.31060606060606061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98</v>
      </c>
      <c r="Y198" s="56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101.81111111111112</v>
      </c>
      <c r="BN198" s="64">
        <f t="shared" si="23"/>
        <v>106.59000000000002</v>
      </c>
      <c r="BO198" s="64">
        <f t="shared" si="24"/>
        <v>0.13748597081930414</v>
      </c>
      <c r="BP198" s="64">
        <f t="shared" si="25"/>
        <v>0.14393939393939395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33</v>
      </c>
      <c r="Y199" s="56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21</v>
      </c>
      <c r="Y200" s="560">
        <f t="shared" si="21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22.166666666666664</v>
      </c>
      <c r="BN200" s="64">
        <f t="shared" si="23"/>
        <v>22.8</v>
      </c>
      <c r="BO200" s="64">
        <f t="shared" si="24"/>
        <v>4.9857549857549859E-2</v>
      </c>
      <c r="BP200" s="64">
        <f t="shared" si="25"/>
        <v>5.1282051282051287E-2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13</v>
      </c>
      <c r="Y202" s="560">
        <f t="shared" si="21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13.722222222222221</v>
      </c>
      <c r="BN202" s="64">
        <f t="shared" si="23"/>
        <v>15.2</v>
      </c>
      <c r="BO202" s="64">
        <f t="shared" si="24"/>
        <v>3.0864197530864203E-2</v>
      </c>
      <c r="BP202" s="64">
        <f t="shared" si="25"/>
        <v>3.4188034188034191E-2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107.22222222222223</v>
      </c>
      <c r="Y203" s="561">
        <f>IFERROR(Y195/H195,"0")+IFERROR(Y196/H196,"0")+IFERROR(Y197/H197,"0")+IFERROR(Y198/H198,"0")+IFERROR(Y199/H199,"0")+IFERROR(Y200/H200,"0")+IFERROR(Y201/H201,"0")+IFERROR(Y202/H202,"0")</f>
        <v>111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0.84521999999999997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445</v>
      </c>
      <c r="Y204" s="561">
        <f>IFERROR(SUM(Y195:Y202),"0")</f>
        <v>459.00000000000006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123</v>
      </c>
      <c r="Y208" s="560">
        <f t="shared" si="26"/>
        <v>130.5</v>
      </c>
      <c r="Z208" s="36">
        <f>IFERROR(IF(Y208=0,"",ROUNDUP(Y208/H208,0)*0.01898),"")</f>
        <v>0.28470000000000001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130.33758620689656</v>
      </c>
      <c r="BN208" s="64">
        <f t="shared" si="28"/>
        <v>138.285</v>
      </c>
      <c r="BO208" s="64">
        <f t="shared" si="29"/>
        <v>0.22090517241379312</v>
      </c>
      <c r="BP208" s="64">
        <f t="shared" si="30"/>
        <v>0.23437500000000003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80</v>
      </c>
      <c r="Y209" s="560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133</v>
      </c>
      <c r="Y211" s="560">
        <f t="shared" si="26"/>
        <v>134.4</v>
      </c>
      <c r="Z211" s="36">
        <f t="shared" si="31"/>
        <v>0.36456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146.965</v>
      </c>
      <c r="BN211" s="64">
        <f t="shared" si="28"/>
        <v>148.51200000000003</v>
      </c>
      <c r="BO211" s="64">
        <f t="shared" si="29"/>
        <v>0.30448717948717952</v>
      </c>
      <c r="BP211" s="64">
        <f t="shared" si="30"/>
        <v>0.30769230769230776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267</v>
      </c>
      <c r="Y212" s="560">
        <f t="shared" si="26"/>
        <v>268.8</v>
      </c>
      <c r="Z212" s="36">
        <f t="shared" si="31"/>
        <v>0.72911999999999999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295.03500000000003</v>
      </c>
      <c r="BN212" s="64">
        <f t="shared" si="28"/>
        <v>297.02400000000006</v>
      </c>
      <c r="BO212" s="64">
        <f t="shared" si="29"/>
        <v>0.61126373626373631</v>
      </c>
      <c r="BP212" s="64">
        <f t="shared" si="30"/>
        <v>0.61538461538461553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80</v>
      </c>
      <c r="Y214" s="560">
        <f t="shared" si="26"/>
        <v>81.599999999999994</v>
      </c>
      <c r="Z214" s="36">
        <f t="shared" si="31"/>
        <v>0.22134000000000001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88.6</v>
      </c>
      <c r="BN214" s="64">
        <f t="shared" si="28"/>
        <v>90.371999999999986</v>
      </c>
      <c r="BO214" s="64">
        <f t="shared" si="29"/>
        <v>0.18315018315018317</v>
      </c>
      <c r="BP214" s="64">
        <f t="shared" si="30"/>
        <v>0.18681318681318682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247.4712643678161</v>
      </c>
      <c r="Y215" s="561">
        <f>IFERROR(Y206/H206,"0")+IFERROR(Y207/H207,"0")+IFERROR(Y208/H208,"0")+IFERROR(Y209/H209,"0")+IFERROR(Y210/H210,"0")+IFERROR(Y211/H211,"0")+IFERROR(Y212/H212,"0")+IFERROR(Y213/H213,"0")+IFERROR(Y214/H214,"0")</f>
        <v>251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1.8210600000000001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683</v>
      </c>
      <c r="Y216" s="561">
        <f>IFERROR(SUM(Y206:Y214),"0")</f>
        <v>696.9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14</v>
      </c>
      <c r="Y218" s="56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15.47</v>
      </c>
      <c r="BN218" s="64">
        <f>IFERROR(Y218*I218/H218,"0")</f>
        <v>15.912000000000001</v>
      </c>
      <c r="BO218" s="64">
        <f>IFERROR(1/J218*(X218/H218),"0")</f>
        <v>3.2051282051282055E-2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15</v>
      </c>
      <c r="Y219" s="56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16.575000000000003</v>
      </c>
      <c r="BN219" s="64">
        <f>IFERROR(Y219*I219/H219,"0")</f>
        <v>18.564000000000004</v>
      </c>
      <c r="BO219" s="64">
        <f>IFERROR(1/J219*(X219/H219),"0")</f>
        <v>3.4340659340659344E-2</v>
      </c>
      <c r="BP219" s="64">
        <f>IFERROR(1/J219*(Y219/H219),"0")</f>
        <v>3.8461538461538471E-2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12.083333333333334</v>
      </c>
      <c r="Y220" s="561">
        <f>IFERROR(Y218/H218,"0")+IFERROR(Y219/H219,"0")</f>
        <v>13</v>
      </c>
      <c r="Z220" s="561">
        <f>IFERROR(IF(Z218="",0,Z218),"0")+IFERROR(IF(Z219="",0,Z219),"0")</f>
        <v>8.4629999999999997E-2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29</v>
      </c>
      <c r="Y221" s="561">
        <f>IFERROR(SUM(Y218:Y219),"0")</f>
        <v>31.2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4</v>
      </c>
      <c r="Y224" s="560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4.1500000000000004</v>
      </c>
      <c r="BN224" s="64">
        <f t="shared" ref="BN224:BN230" si="34">IFERROR(Y224*I224/H224,"0")</f>
        <v>12.035</v>
      </c>
      <c r="BO224" s="64">
        <f t="shared" ref="BO224:BO230" si="35">IFERROR(1/J224*(X224/H224),"0")</f>
        <v>5.387931034482759E-3</v>
      </c>
      <c r="BP224" s="64">
        <f t="shared" ref="BP224:BP230" si="36">IFERROR(1/J224*(Y224/H224),"0")</f>
        <v>1.5625E-2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0.34482758620689657</v>
      </c>
      <c r="Y231" s="561">
        <f>IFERROR(Y224/H224,"0")+IFERROR(Y225/H225,"0")+IFERROR(Y226/H226,"0")+IFERROR(Y227/H227,"0")+IFERROR(Y228/H228,"0")+IFERROR(Y229/H229,"0")+IFERROR(Y230/H230,"0")</f>
        <v>1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4</v>
      </c>
      <c r="Y232" s="561">
        <f>IFERROR(SUM(Y224:Y230),"0")</f>
        <v>11.6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800</v>
      </c>
      <c r="Y317" s="560">
        <f>IFERROR(IF(X317="",0,CEILING((X317/$H317),1)*$H317),"")</f>
        <v>803.4</v>
      </c>
      <c r="Z317" s="36">
        <f>IFERROR(IF(Y317=0,"",ROUNDUP(Y317/H317,0)*0.01898),"")</f>
        <v>1.9549400000000001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853.2307692307694</v>
      </c>
      <c r="BN317" s="64">
        <f>IFERROR(Y317*I317/H317,"0")</f>
        <v>856.85700000000008</v>
      </c>
      <c r="BO317" s="64">
        <f>IFERROR(1/J317*(X317/H317),"0")</f>
        <v>1.6025641025641026</v>
      </c>
      <c r="BP317" s="64">
        <f>IFERROR(1/J317*(Y317/H317),"0")</f>
        <v>1.609375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102.56410256410257</v>
      </c>
      <c r="Y319" s="561">
        <f>IFERROR(Y316/H316,"0")+IFERROR(Y317/H317,"0")+IFERROR(Y318/H318,"0")</f>
        <v>103</v>
      </c>
      <c r="Z319" s="561">
        <f>IFERROR(IF(Z316="",0,Z316),"0")+IFERROR(IF(Z317="",0,Z317),"0")+IFERROR(IF(Z318="",0,Z318),"0")</f>
        <v>1.9549400000000001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800</v>
      </c>
      <c r="Y320" s="561">
        <f>IFERROR(SUM(Y316:Y318),"0")</f>
        <v>803.4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8</v>
      </c>
      <c r="Y324" s="560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9.2705882352941185</v>
      </c>
      <c r="BN324" s="64">
        <f>IFERROR(Y324*I324/H324,"0")</f>
        <v>11.82</v>
      </c>
      <c r="BO324" s="64">
        <f>IFERROR(1/J324*(X324/H324),"0")</f>
        <v>1.7237664296487831E-2</v>
      </c>
      <c r="BP324" s="64">
        <f>IFERROR(1/J324*(Y324/H324),"0")</f>
        <v>2.197802197802198E-2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3.1372549019607847</v>
      </c>
      <c r="Y326" s="561">
        <f>IFERROR(Y322/H322,"0")+IFERROR(Y323/H323,"0")+IFERROR(Y324/H324,"0")+IFERROR(Y325/H325,"0")</f>
        <v>4</v>
      </c>
      <c r="Z326" s="561">
        <f>IFERROR(IF(Z322="",0,Z322),"0")+IFERROR(IF(Z323="",0,Z323),"0")+IFERROR(IF(Z324="",0,Z324),"0")+IFERROR(IF(Z325="",0,Z325),"0")</f>
        <v>2.6040000000000001E-2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8</v>
      </c>
      <c r="Y327" s="561">
        <f>IFERROR(SUM(Y322:Y325),"0")</f>
        <v>10.199999999999999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969</v>
      </c>
      <c r="Y344" s="560">
        <f t="shared" ref="Y344:Y350" si="47">IFERROR(IF(X344="",0,CEILING((X344/$H344),1)*$H344),"")</f>
        <v>975</v>
      </c>
      <c r="Z344" s="36">
        <f>IFERROR(IF(Y344=0,"",ROUNDUP(Y344/H344,0)*0.02175),"")</f>
        <v>1.4137499999999998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1000.008</v>
      </c>
      <c r="BN344" s="64">
        <f t="shared" ref="BN344:BN350" si="49">IFERROR(Y344*I344/H344,"0")</f>
        <v>1006.2</v>
      </c>
      <c r="BO344" s="64">
        <f t="shared" ref="BO344:BO350" si="50">IFERROR(1/J344*(X344/H344),"0")</f>
        <v>1.3458333333333332</v>
      </c>
      <c r="BP344" s="64">
        <f t="shared" ref="BP344:BP350" si="51">IFERROR(1/J344*(Y344/H344),"0")</f>
        <v>1.3541666666666665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514</v>
      </c>
      <c r="Y345" s="560">
        <f t="shared" si="47"/>
        <v>525</v>
      </c>
      <c r="Z345" s="36">
        <f>IFERROR(IF(Y345=0,"",ROUNDUP(Y345/H345,0)*0.02175),"")</f>
        <v>0.76124999999999998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530.44799999999998</v>
      </c>
      <c r="BN345" s="64">
        <f t="shared" si="49"/>
        <v>541.79999999999995</v>
      </c>
      <c r="BO345" s="64">
        <f t="shared" si="50"/>
        <v>0.7138888888888888</v>
      </c>
      <c r="BP345" s="64">
        <f t="shared" si="51"/>
        <v>0.72916666666666663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695</v>
      </c>
      <c r="Y346" s="560">
        <f t="shared" si="47"/>
        <v>705</v>
      </c>
      <c r="Z346" s="36">
        <f>IFERROR(IF(Y346=0,"",ROUNDUP(Y346/H346,0)*0.02175),"")</f>
        <v>1.0222499999999999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717.24</v>
      </c>
      <c r="BN346" s="64">
        <f t="shared" si="49"/>
        <v>727.56</v>
      </c>
      <c r="BO346" s="64">
        <f t="shared" si="50"/>
        <v>0.96527777777777779</v>
      </c>
      <c r="BP346" s="64">
        <f t="shared" si="51"/>
        <v>0.97916666666666663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145.19999999999999</v>
      </c>
      <c r="Y351" s="561">
        <f>IFERROR(Y344/H344,"0")+IFERROR(Y345/H345,"0")+IFERROR(Y346/H346,"0")+IFERROR(Y347/H347,"0")+IFERROR(Y348/H348,"0")+IFERROR(Y349/H349,"0")+IFERROR(Y350/H350,"0")</f>
        <v>147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3.1972499999999995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2178</v>
      </c>
      <c r="Y352" s="561">
        <f>IFERROR(SUM(Y344:Y350),"0")</f>
        <v>2205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540</v>
      </c>
      <c r="Y354" s="560">
        <f>IFERROR(IF(X354="",0,CEILING((X354/$H354),1)*$H354),"")</f>
        <v>540</v>
      </c>
      <c r="Z354" s="36">
        <f>IFERROR(IF(Y354=0,"",ROUNDUP(Y354/H354,0)*0.02175),"")</f>
        <v>0.78299999999999992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557.28000000000009</v>
      </c>
      <c r="BN354" s="64">
        <f>IFERROR(Y354*I354/H354,"0")</f>
        <v>557.28000000000009</v>
      </c>
      <c r="BO354" s="64">
        <f>IFERROR(1/J354*(X354/H354),"0")</f>
        <v>0.75</v>
      </c>
      <c r="BP354" s="64">
        <f>IFERROR(1/J354*(Y354/H354),"0")</f>
        <v>0.75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36</v>
      </c>
      <c r="Y356" s="561">
        <f>IFERROR(Y354/H354,"0")+IFERROR(Y355/H355,"0")</f>
        <v>36</v>
      </c>
      <c r="Z356" s="561">
        <f>IFERROR(IF(Z354="",0,Z354),"0")+IFERROR(IF(Z355="",0,Z355),"0")</f>
        <v>0.78299999999999992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540</v>
      </c>
      <c r="Y357" s="561">
        <f>IFERROR(SUM(Y354:Y355),"0")</f>
        <v>540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782</v>
      </c>
      <c r="Y380" s="560">
        <f>IFERROR(IF(X380="",0,CEILING((X380/$H380),1)*$H380),"")</f>
        <v>783</v>
      </c>
      <c r="Z380" s="36">
        <f>IFERROR(IF(Y380=0,"",ROUNDUP(Y380/H380,0)*0.01898),"")</f>
        <v>1.65126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827.09533333333331</v>
      </c>
      <c r="BN380" s="64">
        <f>IFERROR(Y380*I380/H380,"0")</f>
        <v>828.15300000000002</v>
      </c>
      <c r="BO380" s="64">
        <f>IFERROR(1/J380*(X380/H380),"0")</f>
        <v>1.3576388888888888</v>
      </c>
      <c r="BP380" s="64">
        <f>IFERROR(1/J380*(Y380/H380),"0")</f>
        <v>1.359375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86.888888888888886</v>
      </c>
      <c r="Y382" s="561">
        <f>IFERROR(Y380/H380,"0")+IFERROR(Y381/H381,"0")</f>
        <v>87</v>
      </c>
      <c r="Z382" s="561">
        <f>IFERROR(IF(Z380="",0,Z380),"0")+IFERROR(IF(Z381="",0,Z381),"0")</f>
        <v>1.65126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782</v>
      </c>
      <c r="Y383" s="561">
        <f>IFERROR(SUM(Y380:Y381),"0")</f>
        <v>783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2</v>
      </c>
      <c r="Y422" s="560">
        <f>IFERROR(IF(X422="",0,CEILING((X422/$H422),1)*$H422),"")</f>
        <v>2.4</v>
      </c>
      <c r="Z422" s="36">
        <f>IFERROR(IF(Y422=0,"",ROUNDUP(Y422/H422,0)*0.00651),"")</f>
        <v>1.302E-2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3.5000000000000004</v>
      </c>
      <c r="BN422" s="64">
        <f>IFERROR(Y422*I422/H422,"0")</f>
        <v>4.2</v>
      </c>
      <c r="BO422" s="64">
        <f>IFERROR(1/J422*(X422/H422),"0")</f>
        <v>9.1575091575091579E-3</v>
      </c>
      <c r="BP422" s="64">
        <f>IFERROR(1/J422*(Y422/H422),"0")</f>
        <v>1.098901098901099E-2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1.6666666666666667</v>
      </c>
      <c r="Y423" s="561">
        <f>IFERROR(Y422/H422,"0")</f>
        <v>2</v>
      </c>
      <c r="Z423" s="561">
        <f>IFERROR(IF(Z422="",0,Z422),"0")</f>
        <v>1.302E-2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2</v>
      </c>
      <c r="Y424" s="561">
        <f>IFERROR(SUM(Y422:Y422),"0")</f>
        <v>2.4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111</v>
      </c>
      <c r="Y433" s="560">
        <f t="shared" ref="Y433:Y446" si="58">IFERROR(IF(X433="",0,CEILING((X433/$H433),1)*$H433),"")</f>
        <v>116.16000000000001</v>
      </c>
      <c r="Z433" s="36">
        <f t="shared" ref="Z433:Z439" si="59">IFERROR(IF(Y433=0,"",ROUNDUP(Y433/H433,0)*0.01196),"")</f>
        <v>0.26312000000000002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118.5681818181818</v>
      </c>
      <c r="BN433" s="64">
        <f t="shared" ref="BN433:BN446" si="61">IFERROR(Y433*I433/H433,"0")</f>
        <v>124.08000000000001</v>
      </c>
      <c r="BO433" s="64">
        <f t="shared" ref="BO433:BO446" si="62">IFERROR(1/J433*(X433/H433),"0")</f>
        <v>0.20214160839160841</v>
      </c>
      <c r="BP433" s="64">
        <f t="shared" ref="BP433:BP446" si="63">IFERROR(1/J433*(Y433/H433),"0")</f>
        <v>0.21153846153846156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718</v>
      </c>
      <c r="Y435" s="560">
        <f t="shared" si="58"/>
        <v>718.08</v>
      </c>
      <c r="Z435" s="36">
        <f t="shared" si="59"/>
        <v>1.62656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766.95454545454538</v>
      </c>
      <c r="BN435" s="64">
        <f t="shared" si="61"/>
        <v>767.04</v>
      </c>
      <c r="BO435" s="64">
        <f t="shared" si="62"/>
        <v>1.3075466200466199</v>
      </c>
      <c r="BP435" s="64">
        <f t="shared" si="63"/>
        <v>1.3076923076923077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632</v>
      </c>
      <c r="Y438" s="560">
        <f t="shared" si="58"/>
        <v>633.6</v>
      </c>
      <c r="Z438" s="36">
        <f t="shared" si="59"/>
        <v>1.4352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675.09090909090901</v>
      </c>
      <c r="BN438" s="64">
        <f t="shared" si="61"/>
        <v>676.8</v>
      </c>
      <c r="BO438" s="64">
        <f t="shared" si="62"/>
        <v>1.1509324009324009</v>
      </c>
      <c r="BP438" s="64">
        <f t="shared" si="63"/>
        <v>1.153846153846154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276.70454545454544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278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3.3248800000000003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1461</v>
      </c>
      <c r="Y448" s="561">
        <f>IFERROR(SUM(Y433:Y446),"0")</f>
        <v>1467.8400000000001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417</v>
      </c>
      <c r="Y450" s="560">
        <f>IFERROR(IF(X450="",0,CEILING((X450/$H450),1)*$H450),"")</f>
        <v>417.12</v>
      </c>
      <c r="Z450" s="36">
        <f>IFERROR(IF(Y450=0,"",ROUNDUP(Y450/H450,0)*0.01196),"")</f>
        <v>0.94484000000000001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445.43181818181807</v>
      </c>
      <c r="BN450" s="64">
        <f>IFERROR(Y450*I450/H450,"0")</f>
        <v>445.55999999999995</v>
      </c>
      <c r="BO450" s="64">
        <f>IFERROR(1/J450*(X450/H450),"0")</f>
        <v>0.75939685314685312</v>
      </c>
      <c r="BP450" s="64">
        <f>IFERROR(1/J450*(Y450/H450),"0")</f>
        <v>0.75961538461538469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78.97727272727272</v>
      </c>
      <c r="Y453" s="561">
        <f>IFERROR(Y450/H450,"0")+IFERROR(Y451/H451,"0")+IFERROR(Y452/H452,"0")</f>
        <v>79</v>
      </c>
      <c r="Z453" s="561">
        <f>IFERROR(IF(Z450="",0,Z450),"0")+IFERROR(IF(Z451="",0,Z451),"0")+IFERROR(IF(Z452="",0,Z452),"0")</f>
        <v>0.94484000000000001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417</v>
      </c>
      <c r="Y454" s="561">
        <f>IFERROR(SUM(Y450:Y452),"0")</f>
        <v>417.12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118</v>
      </c>
      <c r="Y456" s="560">
        <f t="shared" ref="Y456:Y462" si="64">IFERROR(IF(X456="",0,CEILING((X456/$H456),1)*$H456),"")</f>
        <v>121.44000000000001</v>
      </c>
      <c r="Z456" s="36">
        <f>IFERROR(IF(Y456=0,"",ROUNDUP(Y456/H456,0)*0.01196),"")</f>
        <v>0.27507999999999999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126.04545454545453</v>
      </c>
      <c r="BN456" s="64">
        <f t="shared" ref="BN456:BN462" si="66">IFERROR(Y456*I456/H456,"0")</f>
        <v>129.72</v>
      </c>
      <c r="BO456" s="64">
        <f t="shared" ref="BO456:BO462" si="67">IFERROR(1/J456*(X456/H456),"0")</f>
        <v>0.21488927738927741</v>
      </c>
      <c r="BP456" s="64">
        <f t="shared" ref="BP456:BP462" si="68">IFERROR(1/J456*(Y456/H456),"0")</f>
        <v>0.22115384615384617</v>
      </c>
    </row>
    <row r="457" spans="1:68" ht="27" hidden="1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631</v>
      </c>
      <c r="Y458" s="560">
        <f t="shared" si="64"/>
        <v>633.6</v>
      </c>
      <c r="Z458" s="36">
        <f>IFERROR(IF(Y458=0,"",ROUNDUP(Y458/H458,0)*0.01196),"")</f>
        <v>1.4352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674.02272727272714</v>
      </c>
      <c r="BN458" s="64">
        <f t="shared" si="66"/>
        <v>676.8</v>
      </c>
      <c r="BO458" s="64">
        <f t="shared" si="67"/>
        <v>1.1491113053613053</v>
      </c>
      <c r="BP458" s="64">
        <f t="shared" si="68"/>
        <v>1.153846153846154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141.85606060606059</v>
      </c>
      <c r="Y463" s="561">
        <f>IFERROR(Y456/H456,"0")+IFERROR(Y457/H457,"0")+IFERROR(Y458/H458,"0")+IFERROR(Y459/H459,"0")+IFERROR(Y460/H460,"0")+IFERROR(Y461/H461,"0")+IFERROR(Y462/H462,"0")</f>
        <v>143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1.71028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749</v>
      </c>
      <c r="Y464" s="561">
        <f>IFERROR(SUM(Y456:Y462),"0")</f>
        <v>755.04000000000008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10834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10974.86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11424.746896914163</v>
      </c>
      <c r="Y507" s="561">
        <f>IFERROR(SUM(BN22:BN503),"0")</f>
        <v>11573.192999999999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19</v>
      </c>
      <c r="Y508" s="38">
        <f>ROUNDUP(SUM(BP22:BP503),0)</f>
        <v>19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11899.746896914163</v>
      </c>
      <c r="Y509" s="561">
        <f>GrossWeightTotalR+PalletQtyTotalR*25</f>
        <v>12048.192999999999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1583.1152799845836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1607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21.881140000000002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108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285.60000000000002</v>
      </c>
      <c r="E516" s="46">
        <f>IFERROR(Y89*1,"0")+IFERROR(Y90*1,"0")+IFERROR(Y91*1,"0")+IFERROR(Y95*1,"0")+IFERROR(Y96*1,"0")+IFERROR(Y97*1,"0")+IFERROR(Y98*1,"0")+IFERROR(Y99*1,"0")</f>
        <v>899.1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1449.9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49.56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1187.0999999999999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11.6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813.6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2745</v>
      </c>
      <c r="U516" s="46">
        <f>IFERROR(Y369*1,"0")+IFERROR(Y370*1,"0")+IFERROR(Y371*1,"0")+IFERROR(Y372*1,"0")+IFERROR(Y376*1,"0")+IFERROR(Y380*1,"0")+IFERROR(Y381*1,"0")+IFERROR(Y385*1,"0")</f>
        <v>783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2.4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2640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1 461,00"/>
        <filter val="1 583,12"/>
        <filter val="1,01"/>
        <filter val="1,41"/>
        <filter val="1,67"/>
        <filter val="10 834,00"/>
        <filter val="100,00"/>
        <filter val="102,56"/>
        <filter val="107,22"/>
        <filter val="108,64"/>
        <filter val="11 424,75"/>
        <filter val="11 899,75"/>
        <filter val="11,00"/>
        <filter val="111,00"/>
        <filter val="118,00"/>
        <filter val="12,08"/>
        <filter val="123,00"/>
        <filter val="13,00"/>
        <filter val="133,00"/>
        <filter val="14,00"/>
        <filter val="141,86"/>
        <filter val="145,20"/>
        <filter val="15,00"/>
        <filter val="15,63"/>
        <filter val="153,00"/>
        <filter val="16,67"/>
        <filter val="161,00"/>
        <filter val="19"/>
        <filter val="2 178,00"/>
        <filter val="2,00"/>
        <filter val="21,00"/>
        <filter val="217,00"/>
        <filter val="24,00"/>
        <filter val="247,47"/>
        <filter val="248,00"/>
        <filter val="267,00"/>
        <filter val="276,70"/>
        <filter val="29,00"/>
        <filter val="3,14"/>
        <filter val="30,52"/>
        <filter val="33,00"/>
        <filter val="36,00"/>
        <filter val="39,00"/>
        <filter val="4,00"/>
        <filter val="417,00"/>
        <filter val="445,00"/>
        <filter val="45,00"/>
        <filter val="46,00"/>
        <filter val="49,00"/>
        <filter val="514,00"/>
        <filter val="540,00"/>
        <filter val="60,37"/>
        <filter val="63,00"/>
        <filter val="631,00"/>
        <filter val="632,00"/>
        <filter val="652,00"/>
        <filter val="683,00"/>
        <filter val="688,00"/>
        <filter val="695,00"/>
        <filter val="718,00"/>
        <filter val="745,00"/>
        <filter val="749,00"/>
        <filter val="78,98"/>
        <filter val="782,00"/>
        <filter val="790,00"/>
        <filter val="8,00"/>
        <filter val="80,00"/>
        <filter val="800,00"/>
        <filter val="849,00"/>
        <filter val="86,89"/>
        <filter val="9,26"/>
        <filter val="969,00"/>
        <filter val="98,00"/>
        <filter val="99,48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