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8D06D8A-7E2A-45D8-8976-AFBD957D7F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N364" i="1"/>
  <c r="BM364" i="1"/>
  <c r="Z364" i="1"/>
  <c r="Z365" i="1" s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Z85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Z231" i="1" s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BN27" i="1"/>
  <c r="Y507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08" i="1" s="1"/>
  <c r="Z43" i="1"/>
  <c r="BN43" i="1"/>
  <c r="Y44" i="1"/>
  <c r="Y510" i="1" s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Z80" i="1" s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Z171" i="1" s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Z203" i="1" s="1"/>
  <c r="BP202" i="1"/>
  <c r="BN202" i="1"/>
  <c r="Z202" i="1"/>
  <c r="BP243" i="1"/>
  <c r="BN243" i="1"/>
  <c r="Z243" i="1"/>
  <c r="Y247" i="1"/>
  <c r="Z256" i="1"/>
  <c r="BP252" i="1"/>
  <c r="BN252" i="1"/>
  <c r="Z252" i="1"/>
  <c r="Y256" i="1"/>
  <c r="BP261" i="1"/>
  <c r="BN261" i="1"/>
  <c r="Z261" i="1"/>
  <c r="Z264" i="1" s="1"/>
  <c r="Y264" i="1"/>
  <c r="Z339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Z418" i="1" s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Z453" i="1" s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Z469" i="1" s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Z271" i="1"/>
  <c r="BP269" i="1"/>
  <c r="BN269" i="1"/>
  <c r="Z269" i="1"/>
  <c r="BP292" i="1"/>
  <c r="BN292" i="1"/>
  <c r="Z292" i="1"/>
  <c r="Z295" i="1" s="1"/>
  <c r="BP300" i="1"/>
  <c r="BN300" i="1"/>
  <c r="Z300" i="1"/>
  <c r="BP304" i="1"/>
  <c r="BN304" i="1"/>
  <c r="Z304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Y327" i="1"/>
  <c r="Z332" i="1"/>
  <c r="BP330" i="1"/>
  <c r="BN330" i="1"/>
  <c r="Z330" i="1"/>
  <c r="S516" i="1"/>
  <c r="BP345" i="1"/>
  <c r="BN345" i="1"/>
  <c r="Z345" i="1"/>
  <c r="Z351" i="1" s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Z373" i="1" s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Y509" i="1" l="1"/>
  <c r="Z215" i="1"/>
  <c r="Y506" i="1"/>
  <c r="Z494" i="1"/>
  <c r="Z484" i="1"/>
  <c r="Z463" i="1"/>
  <c r="Z401" i="1"/>
  <c r="Z247" i="1"/>
  <c r="Z58" i="1"/>
  <c r="Z511" i="1" s="1"/>
  <c r="X509" i="1"/>
  <c r="Z305" i="1"/>
  <c r="Z92" i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<sst xmlns="http://schemas.openxmlformats.org/spreadsheetml/2006/main" count="2253" uniqueCount="825">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</sst>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0</v>
      </c>
      <c r="Y319" s="561">
        <f>IFERROR(Y316/H316,"0")+IFERROR(Y317/H317,"0")+IFERROR(Y318/H318,"0")</f>
        <v>0</v>
      </c>
      <c r="Z319" s="561">
        <f>IFERROR(IF(Z316="",0,Z316),"0")+IFERROR(IF(Z317="",0,Z317),"0")+IFERROR(IF(Z318="",0,Z318),"0")</f>
        <v>0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0</v>
      </c>
      <c r="Y320" s="561">
        <f>IFERROR(SUM(Y316:Y318),"0")</f>
        <v>0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340</v>
      </c>
      <c r="Y344" s="560">
        <f t="shared" ref="Y344:Y350" si="47">IFERROR(IF(X344="",0,CEILING((X344/$H344),1)*$H344),"")</f>
        <v>345</v>
      </c>
      <c r="Z344" s="36">
        <f>IFERROR(IF(Y344=0,"",ROUNDUP(Y344/H344,0)*0.02175),"")</f>
        <v>0.50024999999999997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350.88</v>
      </c>
      <c r="BN344" s="64">
        <f t="shared" ref="BN344:BN350" si="49">IFERROR(Y344*I344/H344,"0")</f>
        <v>356.04</v>
      </c>
      <c r="BO344" s="64">
        <f t="shared" ref="BO344:BO350" si="50">IFERROR(1/J344*(X344/H344),"0")</f>
        <v>0.47222222222222221</v>
      </c>
      <c r="BP344" s="64">
        <f t="shared" ref="BP344:BP350" si="51">IFERROR(1/J344*(Y344/H344),"0")</f>
        <v>0.47916666666666663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0</v>
      </c>
      <c r="Y345" s="560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600</v>
      </c>
      <c r="Y346" s="560">
        <f t="shared" si="47"/>
        <v>600</v>
      </c>
      <c r="Z346" s="36">
        <f>IFERROR(IF(Y346=0,"",ROUNDUP(Y346/H346,0)*0.02175),"")</f>
        <v>0.86999999999999988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619.20000000000005</v>
      </c>
      <c r="BN346" s="64">
        <f t="shared" si="49"/>
        <v>619.20000000000005</v>
      </c>
      <c r="BO346" s="64">
        <f t="shared" si="50"/>
        <v>0.83333333333333326</v>
      </c>
      <c r="BP346" s="64">
        <f t="shared" si="51"/>
        <v>0.83333333333333326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62.666666666666671</v>
      </c>
      <c r="Y351" s="561">
        <f>IFERROR(Y344/H344,"0")+IFERROR(Y345/H345,"0")+IFERROR(Y346/H346,"0")+IFERROR(Y347/H347,"0")+IFERROR(Y348/H348,"0")+IFERROR(Y349/H349,"0")+IFERROR(Y350/H350,"0")</f>
        <v>63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1.37025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940</v>
      </c>
      <c r="Y352" s="561">
        <f>IFERROR(SUM(Y344:Y350),"0")</f>
        <v>945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0</v>
      </c>
      <c r="Y354" s="560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0</v>
      </c>
      <c r="Y356" s="561">
        <f>IFERROR(Y354/H354,"0")+IFERROR(Y355/H355,"0")</f>
        <v>0</v>
      </c>
      <c r="Z356" s="561">
        <f>IFERROR(IF(Z354="",0,Z354),"0")+IFERROR(IF(Z355="",0,Z355),"0")</f>
        <v>0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0</v>
      </c>
      <c r="Y357" s="561">
        <f>IFERROR(SUM(Y354:Y355),"0")</f>
        <v>0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800</v>
      </c>
      <c r="Y380" s="560">
        <f>IFERROR(IF(X380="",0,CEILING((X380/$H380),1)*$H380),"")</f>
        <v>801</v>
      </c>
      <c r="Z380" s="36">
        <f>IFERROR(IF(Y380=0,"",ROUNDUP(Y380/H380,0)*0.01898),"")</f>
        <v>1.6892199999999999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846.13333333333333</v>
      </c>
      <c r="BN380" s="64">
        <f>IFERROR(Y380*I380/H380,"0")</f>
        <v>847.19100000000003</v>
      </c>
      <c r="BO380" s="64">
        <f>IFERROR(1/J380*(X380/H380),"0")</f>
        <v>1.3888888888888888</v>
      </c>
      <c r="BP380" s="64">
        <f>IFERROR(1/J380*(Y380/H380),"0")</f>
        <v>1.390625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88.888888888888886</v>
      </c>
      <c r="Y382" s="561">
        <f>IFERROR(Y380/H380,"0")+IFERROR(Y381/H381,"0")</f>
        <v>89</v>
      </c>
      <c r="Z382" s="561">
        <f>IFERROR(IF(Z380="",0,Z380),"0")+IFERROR(IF(Z381="",0,Z381),"0")</f>
        <v>1.6892199999999999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800</v>
      </c>
      <c r="Y383" s="561">
        <f>IFERROR(SUM(Y380:Y381),"0")</f>
        <v>801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800</v>
      </c>
      <c r="Y435" s="560">
        <f t="shared" si="58"/>
        <v>802.56000000000006</v>
      </c>
      <c r="Z435" s="36">
        <f t="shared" si="59"/>
        <v>1.81792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854.5454545454545</v>
      </c>
      <c r="BN435" s="64">
        <f t="shared" si="61"/>
        <v>857.28</v>
      </c>
      <c r="BO435" s="64">
        <f t="shared" si="62"/>
        <v>1.4568764568764567</v>
      </c>
      <c r="BP435" s="64">
        <f t="shared" si="63"/>
        <v>1.4615384615384617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151.5151515151515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152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1.81792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800</v>
      </c>
      <c r="Y448" s="561">
        <f>IFERROR(SUM(Y433:Y446),"0")</f>
        <v>802.56000000000006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400</v>
      </c>
      <c r="Y450" s="560">
        <f>IFERROR(IF(X450="",0,CEILING((X450/$H450),1)*$H450),"")</f>
        <v>401.28000000000003</v>
      </c>
      <c r="Z450" s="36">
        <f>IFERROR(IF(Y450=0,"",ROUNDUP(Y450/H450,0)*0.01196),"")</f>
        <v>0.90895999999999999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427.27272727272725</v>
      </c>
      <c r="BN450" s="64">
        <f>IFERROR(Y450*I450/H450,"0")</f>
        <v>428.64</v>
      </c>
      <c r="BO450" s="64">
        <f>IFERROR(1/J450*(X450/H450),"0")</f>
        <v>0.72843822843822836</v>
      </c>
      <c r="BP450" s="64">
        <f>IFERROR(1/J450*(Y450/H450),"0")</f>
        <v>0.73076923076923084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75.757575757575751</v>
      </c>
      <c r="Y453" s="561">
        <f>IFERROR(Y450/H450,"0")+IFERROR(Y451/H451,"0")+IFERROR(Y452/H452,"0")</f>
        <v>76</v>
      </c>
      <c r="Z453" s="561">
        <f>IFERROR(IF(Z450="",0,Z450),"0")+IFERROR(IF(Z451="",0,Z451),"0")+IFERROR(IF(Z452="",0,Z452),"0")</f>
        <v>0.90895999999999999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400</v>
      </c>
      <c r="Y454" s="561">
        <f>IFERROR(SUM(Y450:Y452),"0")</f>
        <v>401.28000000000003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2940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2949.84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3098.0315151515151</v>
      </c>
      <c r="Y507" s="561">
        <f>IFERROR(SUM(BN22:BN503),"0")</f>
        <v>3108.3510000000001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5</v>
      </c>
      <c r="Y508" s="38">
        <f>ROUNDUP(SUM(BP22:BP503),0)</f>
        <v>5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3223.0315151515151</v>
      </c>
      <c r="Y509" s="561">
        <f>GrossWeightTotalR+PalletQtyTotalR*25</f>
        <v>3233.3510000000001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378.82828282828279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380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5.7863500000000005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945</v>
      </c>
      <c r="U516" s="46">
        <f>IFERROR(Y369*1,"0")+IFERROR(Y370*1,"0")+IFERROR(Y371*1,"0")+IFERROR(Y372*1,"0")+IFERROR(Y376*1,"0")+IFERROR(Y380*1,"0")+IFERROR(Y381*1,"0")+IFERROR(Y385*1,"0")</f>
        <v>801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1203.8400000000001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2025-07-31T08:01:27Z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