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EA60A3-21F2-4F6A-A854-FADD68860B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2" l="1"/>
  <c r="X509" i="2"/>
  <c r="BO508" i="2"/>
  <c r="BM508" i="2"/>
  <c r="Y508" i="2"/>
  <c r="AB521" i="2" s="1"/>
  <c r="X505" i="2"/>
  <c r="X504" i="2"/>
  <c r="BO503" i="2"/>
  <c r="BM503" i="2"/>
  <c r="Y503" i="2"/>
  <c r="BN503" i="2" s="1"/>
  <c r="BO502" i="2"/>
  <c r="BM502" i="2"/>
  <c r="Y502" i="2"/>
  <c r="X500" i="2"/>
  <c r="X499" i="2"/>
  <c r="BO498" i="2"/>
  <c r="BM498" i="2"/>
  <c r="Y498" i="2"/>
  <c r="Z498" i="2" s="1"/>
  <c r="BO497" i="2"/>
  <c r="BM497" i="2"/>
  <c r="Y497" i="2"/>
  <c r="X495" i="2"/>
  <c r="X494" i="2"/>
  <c r="BO493" i="2"/>
  <c r="BM493" i="2"/>
  <c r="Z493" i="2"/>
  <c r="Y493" i="2"/>
  <c r="BP493" i="2" s="1"/>
  <c r="BO492" i="2"/>
  <c r="BM492" i="2"/>
  <c r="Y492" i="2"/>
  <c r="X490" i="2"/>
  <c r="X489" i="2"/>
  <c r="BO488" i="2"/>
  <c r="BM488" i="2"/>
  <c r="Y488" i="2"/>
  <c r="Z488" i="2" s="1"/>
  <c r="BO487" i="2"/>
  <c r="BM487" i="2"/>
  <c r="Y487" i="2"/>
  <c r="BP487" i="2" s="1"/>
  <c r="BO486" i="2"/>
  <c r="BM486" i="2"/>
  <c r="Y486" i="2"/>
  <c r="BP486" i="2" s="1"/>
  <c r="BO485" i="2"/>
  <c r="BM485" i="2"/>
  <c r="Y485" i="2"/>
  <c r="Z485" i="2" s="1"/>
  <c r="X483" i="2"/>
  <c r="X482" i="2"/>
  <c r="BP481" i="2"/>
  <c r="BO481" i="2"/>
  <c r="BN481" i="2"/>
  <c r="BM481" i="2"/>
  <c r="Z481" i="2"/>
  <c r="Y481" i="2"/>
  <c r="BP480" i="2"/>
  <c r="BO480" i="2"/>
  <c r="BM480" i="2"/>
  <c r="Y480" i="2"/>
  <c r="BN480" i="2" s="1"/>
  <c r="BP479" i="2"/>
  <c r="BO479" i="2"/>
  <c r="BM479" i="2"/>
  <c r="Y479" i="2"/>
  <c r="BO478" i="2"/>
  <c r="BM478" i="2"/>
  <c r="Y478" i="2"/>
  <c r="X474" i="2"/>
  <c r="X473" i="2"/>
  <c r="BO472" i="2"/>
  <c r="BM472" i="2"/>
  <c r="Y472" i="2"/>
  <c r="BP472" i="2" s="1"/>
  <c r="P472" i="2"/>
  <c r="BO471" i="2"/>
  <c r="BM471" i="2"/>
  <c r="Y471" i="2"/>
  <c r="P471" i="2"/>
  <c r="BO470" i="2"/>
  <c r="BM470" i="2"/>
  <c r="Y470" i="2"/>
  <c r="Z470" i="2" s="1"/>
  <c r="P470" i="2"/>
  <c r="X468" i="2"/>
  <c r="X467" i="2"/>
  <c r="BO466" i="2"/>
  <c r="BM466" i="2"/>
  <c r="Y466" i="2"/>
  <c r="BP466" i="2" s="1"/>
  <c r="P466" i="2"/>
  <c r="BO465" i="2"/>
  <c r="BM465" i="2"/>
  <c r="Z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P462" i="2" s="1"/>
  <c r="P462" i="2"/>
  <c r="BP461" i="2"/>
  <c r="BO461" i="2"/>
  <c r="BN461" i="2"/>
  <c r="BM461" i="2"/>
  <c r="Z461" i="2"/>
  <c r="Y461" i="2"/>
  <c r="P461" i="2"/>
  <c r="BO460" i="2"/>
  <c r="BM460" i="2"/>
  <c r="Y460" i="2"/>
  <c r="Z460" i="2" s="1"/>
  <c r="P460" i="2"/>
  <c r="X458" i="2"/>
  <c r="X457" i="2"/>
  <c r="BO456" i="2"/>
  <c r="BM456" i="2"/>
  <c r="Y456" i="2"/>
  <c r="BP456" i="2" s="1"/>
  <c r="P456" i="2"/>
  <c r="BO455" i="2"/>
  <c r="BM455" i="2"/>
  <c r="Y455" i="2"/>
  <c r="P455" i="2"/>
  <c r="BO454" i="2"/>
  <c r="BM454" i="2"/>
  <c r="Y454" i="2"/>
  <c r="Y458" i="2" s="1"/>
  <c r="P454" i="2"/>
  <c r="X452" i="2"/>
  <c r="X451" i="2"/>
  <c r="BO450" i="2"/>
  <c r="BM450" i="2"/>
  <c r="Z450" i="2"/>
  <c r="Y450" i="2"/>
  <c r="BN450" i="2" s="1"/>
  <c r="P450" i="2"/>
  <c r="BO449" i="2"/>
  <c r="BN449" i="2"/>
  <c r="BM449" i="2"/>
  <c r="Z449" i="2"/>
  <c r="Y449" i="2"/>
  <c r="BP449" i="2" s="1"/>
  <c r="P449" i="2"/>
  <c r="BO448" i="2"/>
  <c r="BM448" i="2"/>
  <c r="Y448" i="2"/>
  <c r="BP448" i="2" s="1"/>
  <c r="P448" i="2"/>
  <c r="BP447" i="2"/>
  <c r="BO447" i="2"/>
  <c r="BN447" i="2"/>
  <c r="BM447" i="2"/>
  <c r="Z447" i="2"/>
  <c r="Y447" i="2"/>
  <c r="P447" i="2"/>
  <c r="BO446" i="2"/>
  <c r="BM446" i="2"/>
  <c r="Y446" i="2"/>
  <c r="BP446" i="2" s="1"/>
  <c r="BO445" i="2"/>
  <c r="BM445" i="2"/>
  <c r="Y445" i="2"/>
  <c r="Z445" i="2" s="1"/>
  <c r="P445" i="2"/>
  <c r="BP444" i="2"/>
  <c r="BO444" i="2"/>
  <c r="BN444" i="2"/>
  <c r="BM444" i="2"/>
  <c r="Z444" i="2"/>
  <c r="Y444" i="2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P440" i="2"/>
  <c r="BO440" i="2"/>
  <c r="BM440" i="2"/>
  <c r="Y440" i="2"/>
  <c r="BN440" i="2" s="1"/>
  <c r="P440" i="2"/>
  <c r="BO439" i="2"/>
  <c r="BM439" i="2"/>
  <c r="Y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P436" i="2"/>
  <c r="Y432" i="2"/>
  <c r="X432" i="2"/>
  <c r="Y431" i="2"/>
  <c r="X431" i="2"/>
  <c r="BO430" i="2"/>
  <c r="BM430" i="2"/>
  <c r="Z430" i="2"/>
  <c r="Z431" i="2" s="1"/>
  <c r="Y430" i="2"/>
  <c r="BN430" i="2" s="1"/>
  <c r="P430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BO419" i="2"/>
  <c r="BM419" i="2"/>
  <c r="Y419" i="2"/>
  <c r="Z419" i="2" s="1"/>
  <c r="P419" i="2"/>
  <c r="BO418" i="2"/>
  <c r="BM418" i="2"/>
  <c r="Y418" i="2"/>
  <c r="Z418" i="2" s="1"/>
  <c r="P418" i="2"/>
  <c r="BP417" i="2"/>
  <c r="BO417" i="2"/>
  <c r="BN417" i="2"/>
  <c r="BM417" i="2"/>
  <c r="Z417" i="2"/>
  <c r="Y417" i="2"/>
  <c r="P417" i="2"/>
  <c r="X415" i="2"/>
  <c r="X414" i="2"/>
  <c r="BO413" i="2"/>
  <c r="BM413" i="2"/>
  <c r="Y413" i="2"/>
  <c r="P413" i="2"/>
  <c r="X410" i="2"/>
  <c r="X409" i="2"/>
  <c r="BO408" i="2"/>
  <c r="BM408" i="2"/>
  <c r="Y408" i="2"/>
  <c r="P408" i="2"/>
  <c r="BP407" i="2"/>
  <c r="BO407" i="2"/>
  <c r="BM407" i="2"/>
  <c r="Y407" i="2"/>
  <c r="BN407" i="2" s="1"/>
  <c r="P407" i="2"/>
  <c r="X405" i="2"/>
  <c r="X404" i="2"/>
  <c r="BO403" i="2"/>
  <c r="BM403" i="2"/>
  <c r="Y403" i="2"/>
  <c r="Z403" i="2" s="1"/>
  <c r="P403" i="2"/>
  <c r="BO402" i="2"/>
  <c r="BM402" i="2"/>
  <c r="Y402" i="2"/>
  <c r="P402" i="2"/>
  <c r="BP401" i="2"/>
  <c r="BO401" i="2"/>
  <c r="BN401" i="2"/>
  <c r="BM401" i="2"/>
  <c r="Z401" i="2"/>
  <c r="Y401" i="2"/>
  <c r="P401" i="2"/>
  <c r="BO400" i="2"/>
  <c r="BM400" i="2"/>
  <c r="Y400" i="2"/>
  <c r="P400" i="2"/>
  <c r="BO399" i="2"/>
  <c r="BM399" i="2"/>
  <c r="Y399" i="2"/>
  <c r="BP399" i="2" s="1"/>
  <c r="P399" i="2"/>
  <c r="BP398" i="2"/>
  <c r="BO398" i="2"/>
  <c r="BM398" i="2"/>
  <c r="Y398" i="2"/>
  <c r="BN398" i="2" s="1"/>
  <c r="P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X390" i="2"/>
  <c r="X389" i="2"/>
  <c r="BO388" i="2"/>
  <c r="BN388" i="2"/>
  <c r="BM388" i="2"/>
  <c r="Z388" i="2"/>
  <c r="Z389" i="2" s="1"/>
  <c r="Y388" i="2"/>
  <c r="Y390" i="2" s="1"/>
  <c r="P388" i="2"/>
  <c r="X386" i="2"/>
  <c r="Y385" i="2"/>
  <c r="X385" i="2"/>
  <c r="BP384" i="2"/>
  <c r="BO384" i="2"/>
  <c r="BN384" i="2"/>
  <c r="BM384" i="2"/>
  <c r="Z384" i="2"/>
  <c r="Y384" i="2"/>
  <c r="P384" i="2"/>
  <c r="BO383" i="2"/>
  <c r="BM383" i="2"/>
  <c r="Y383" i="2"/>
  <c r="Z383" i="2" s="1"/>
  <c r="P383" i="2"/>
  <c r="X381" i="2"/>
  <c r="X380" i="2"/>
  <c r="BO379" i="2"/>
  <c r="BM379" i="2"/>
  <c r="Y379" i="2"/>
  <c r="P379" i="2"/>
  <c r="X377" i="2"/>
  <c r="X376" i="2"/>
  <c r="BO375" i="2"/>
  <c r="BM375" i="2"/>
  <c r="Y375" i="2"/>
  <c r="BP375" i="2" s="1"/>
  <c r="P375" i="2"/>
  <c r="BO374" i="2"/>
  <c r="BM374" i="2"/>
  <c r="Y374" i="2"/>
  <c r="P374" i="2"/>
  <c r="BP373" i="2"/>
  <c r="BO373" i="2"/>
  <c r="BM373" i="2"/>
  <c r="Y373" i="2"/>
  <c r="BN373" i="2" s="1"/>
  <c r="P373" i="2"/>
  <c r="BO372" i="2"/>
  <c r="BM372" i="2"/>
  <c r="Y372" i="2"/>
  <c r="P372" i="2"/>
  <c r="Y369" i="2"/>
  <c r="X369" i="2"/>
  <c r="Y368" i="2"/>
  <c r="X368" i="2"/>
  <c r="BP367" i="2"/>
  <c r="BO367" i="2"/>
  <c r="BN367" i="2"/>
  <c r="BM367" i="2"/>
  <c r="Z367" i="2"/>
  <c r="Z368" i="2" s="1"/>
  <c r="Y367" i="2"/>
  <c r="P367" i="2"/>
  <c r="X365" i="2"/>
  <c r="X364" i="2"/>
  <c r="BO363" i="2"/>
  <c r="BM363" i="2"/>
  <c r="Y363" i="2"/>
  <c r="Z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P358" i="2"/>
  <c r="BP357" i="2"/>
  <c r="BO357" i="2"/>
  <c r="BN357" i="2"/>
  <c r="BM357" i="2"/>
  <c r="Z357" i="2"/>
  <c r="Y357" i="2"/>
  <c r="Y360" i="2" s="1"/>
  <c r="P357" i="2"/>
  <c r="X355" i="2"/>
  <c r="X354" i="2"/>
  <c r="BO353" i="2"/>
  <c r="BN353" i="2"/>
  <c r="BM353" i="2"/>
  <c r="Z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P350" i="2"/>
  <c r="BO350" i="2"/>
  <c r="BM350" i="2"/>
  <c r="Y350" i="2"/>
  <c r="BN350" i="2" s="1"/>
  <c r="P350" i="2"/>
  <c r="BO349" i="2"/>
  <c r="BM349" i="2"/>
  <c r="Y349" i="2"/>
  <c r="P349" i="2"/>
  <c r="BO348" i="2"/>
  <c r="BM348" i="2"/>
  <c r="Z348" i="2"/>
  <c r="Y348" i="2"/>
  <c r="BN348" i="2" s="1"/>
  <c r="P348" i="2"/>
  <c r="BO347" i="2"/>
  <c r="BM347" i="2"/>
  <c r="Y347" i="2"/>
  <c r="P347" i="2"/>
  <c r="X343" i="2"/>
  <c r="X342" i="2"/>
  <c r="BO341" i="2"/>
  <c r="BM341" i="2"/>
  <c r="Y341" i="2"/>
  <c r="P341" i="2"/>
  <c r="BO340" i="2"/>
  <c r="BM340" i="2"/>
  <c r="Y340" i="2"/>
  <c r="BP340" i="2" s="1"/>
  <c r="P340" i="2"/>
  <c r="BP339" i="2"/>
  <c r="BO339" i="2"/>
  <c r="BM339" i="2"/>
  <c r="Y339" i="2"/>
  <c r="P339" i="2"/>
  <c r="X336" i="2"/>
  <c r="X335" i="2"/>
  <c r="BO334" i="2"/>
  <c r="BM334" i="2"/>
  <c r="Y334" i="2"/>
  <c r="P334" i="2"/>
  <c r="BO333" i="2"/>
  <c r="BM333" i="2"/>
  <c r="Y333" i="2"/>
  <c r="Z333" i="2" s="1"/>
  <c r="P333" i="2"/>
  <c r="BP332" i="2"/>
  <c r="BO332" i="2"/>
  <c r="BN332" i="2"/>
  <c r="BM332" i="2"/>
  <c r="Z332" i="2"/>
  <c r="Y332" i="2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P326" i="2"/>
  <c r="BO326" i="2"/>
  <c r="BN326" i="2"/>
  <c r="BM326" i="2"/>
  <c r="Z326" i="2"/>
  <c r="Y326" i="2"/>
  <c r="BO325" i="2"/>
  <c r="BM325" i="2"/>
  <c r="Y325" i="2"/>
  <c r="X323" i="2"/>
  <c r="X322" i="2"/>
  <c r="BO321" i="2"/>
  <c r="BM321" i="2"/>
  <c r="Z321" i="2"/>
  <c r="Y321" i="2"/>
  <c r="BN321" i="2" s="1"/>
  <c r="P321" i="2"/>
  <c r="BO320" i="2"/>
  <c r="BN320" i="2"/>
  <c r="BM320" i="2"/>
  <c r="Z320" i="2"/>
  <c r="Y320" i="2"/>
  <c r="BP320" i="2" s="1"/>
  <c r="P320" i="2"/>
  <c r="BO319" i="2"/>
  <c r="BM319" i="2"/>
  <c r="Y319" i="2"/>
  <c r="Y323" i="2" s="1"/>
  <c r="P319" i="2"/>
  <c r="X317" i="2"/>
  <c r="X316" i="2"/>
  <c r="BO315" i="2"/>
  <c r="BM315" i="2"/>
  <c r="Y315" i="2"/>
  <c r="Z315" i="2" s="1"/>
  <c r="P315" i="2"/>
  <c r="BO314" i="2"/>
  <c r="BM314" i="2"/>
  <c r="Y314" i="2"/>
  <c r="P314" i="2"/>
  <c r="BO313" i="2"/>
  <c r="BM313" i="2"/>
  <c r="Y313" i="2"/>
  <c r="Z313" i="2" s="1"/>
  <c r="P313" i="2"/>
  <c r="BP312" i="2"/>
  <c r="BO312" i="2"/>
  <c r="BN312" i="2"/>
  <c r="BM312" i="2"/>
  <c r="Z312" i="2"/>
  <c r="Y312" i="2"/>
  <c r="P312" i="2"/>
  <c r="BO311" i="2"/>
  <c r="BM311" i="2"/>
  <c r="Z311" i="2"/>
  <c r="Y311" i="2"/>
  <c r="BN311" i="2" s="1"/>
  <c r="P311" i="2"/>
  <c r="X309" i="2"/>
  <c r="X308" i="2"/>
  <c r="BO307" i="2"/>
  <c r="BM307" i="2"/>
  <c r="Y307" i="2"/>
  <c r="BP307" i="2" s="1"/>
  <c r="P307" i="2"/>
  <c r="BO306" i="2"/>
  <c r="BM306" i="2"/>
  <c r="Y306" i="2"/>
  <c r="P306" i="2"/>
  <c r="BO305" i="2"/>
  <c r="BM305" i="2"/>
  <c r="Y305" i="2"/>
  <c r="Z305" i="2" s="1"/>
  <c r="P305" i="2"/>
  <c r="BP304" i="2"/>
  <c r="BO304" i="2"/>
  <c r="BN304" i="2"/>
  <c r="BM304" i="2"/>
  <c r="Z304" i="2"/>
  <c r="Y304" i="2"/>
  <c r="P304" i="2"/>
  <c r="BO303" i="2"/>
  <c r="BM303" i="2"/>
  <c r="Y303" i="2"/>
  <c r="Z303" i="2" s="1"/>
  <c r="P303" i="2"/>
  <c r="BO302" i="2"/>
  <c r="BM302" i="2"/>
  <c r="Y302" i="2"/>
  <c r="BP302" i="2" s="1"/>
  <c r="P302" i="2"/>
  <c r="BO301" i="2"/>
  <c r="BM301" i="2"/>
  <c r="Y301" i="2"/>
  <c r="BN301" i="2" s="1"/>
  <c r="P301" i="2"/>
  <c r="X299" i="2"/>
  <c r="X298" i="2"/>
  <c r="BO297" i="2"/>
  <c r="BM297" i="2"/>
  <c r="Y297" i="2"/>
  <c r="BP297" i="2" s="1"/>
  <c r="P297" i="2"/>
  <c r="BP296" i="2"/>
  <c r="BO296" i="2"/>
  <c r="BN296" i="2"/>
  <c r="BM296" i="2"/>
  <c r="Z296" i="2"/>
  <c r="Y296" i="2"/>
  <c r="P296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P292" i="2"/>
  <c r="BO292" i="2"/>
  <c r="BN292" i="2"/>
  <c r="BM292" i="2"/>
  <c r="Z292" i="2"/>
  <c r="Y292" i="2"/>
  <c r="P292" i="2"/>
  <c r="BO291" i="2"/>
  <c r="BM291" i="2"/>
  <c r="Y291" i="2"/>
  <c r="R521" i="2" s="1"/>
  <c r="P291" i="2"/>
  <c r="X288" i="2"/>
  <c r="X287" i="2"/>
  <c r="BO286" i="2"/>
  <c r="BM286" i="2"/>
  <c r="Y286" i="2"/>
  <c r="BP286" i="2" s="1"/>
  <c r="P286" i="2"/>
  <c r="X283" i="2"/>
  <c r="X282" i="2"/>
  <c r="BO281" i="2"/>
  <c r="BM281" i="2"/>
  <c r="Y281" i="2"/>
  <c r="BN281" i="2" s="1"/>
  <c r="P281" i="2"/>
  <c r="X279" i="2"/>
  <c r="X278" i="2"/>
  <c r="BO277" i="2"/>
  <c r="BM277" i="2"/>
  <c r="Y277" i="2"/>
  <c r="Y278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BP270" i="2" s="1"/>
  <c r="P270" i="2"/>
  <c r="X267" i="2"/>
  <c r="X266" i="2"/>
  <c r="BO265" i="2"/>
  <c r="BN265" i="2"/>
  <c r="BM265" i="2"/>
  <c r="Z265" i="2"/>
  <c r="Y265" i="2"/>
  <c r="BP265" i="2" s="1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Z262" i="2" s="1"/>
  <c r="P262" i="2"/>
  <c r="X259" i="2"/>
  <c r="X258" i="2"/>
  <c r="BO257" i="2"/>
  <c r="BM257" i="2"/>
  <c r="Y257" i="2"/>
  <c r="BP257" i="2" s="1"/>
  <c r="P257" i="2"/>
  <c r="BO256" i="2"/>
  <c r="BM256" i="2"/>
  <c r="Z256" i="2"/>
  <c r="Y256" i="2"/>
  <c r="BP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N248" i="2"/>
  <c r="BM248" i="2"/>
  <c r="Z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BP244" i="2" s="1"/>
  <c r="P244" i="2"/>
  <c r="X242" i="2"/>
  <c r="X241" i="2"/>
  <c r="BO240" i="2"/>
  <c r="BM240" i="2"/>
  <c r="Y240" i="2"/>
  <c r="Y242" i="2" s="1"/>
  <c r="X238" i="2"/>
  <c r="X237" i="2"/>
  <c r="BO236" i="2"/>
  <c r="BM236" i="2"/>
  <c r="Y236" i="2"/>
  <c r="BP236" i="2" s="1"/>
  <c r="P236" i="2"/>
  <c r="BO235" i="2"/>
  <c r="BM235" i="2"/>
  <c r="Y235" i="2"/>
  <c r="Y238" i="2" s="1"/>
  <c r="P235" i="2"/>
  <c r="X233" i="2"/>
  <c r="X232" i="2"/>
  <c r="BO231" i="2"/>
  <c r="BM231" i="2"/>
  <c r="Y231" i="2"/>
  <c r="P231" i="2"/>
  <c r="BO230" i="2"/>
  <c r="BM230" i="2"/>
  <c r="Z230" i="2"/>
  <c r="Y230" i="2"/>
  <c r="BN230" i="2" s="1"/>
  <c r="P230" i="2"/>
  <c r="BO229" i="2"/>
  <c r="BM229" i="2"/>
  <c r="Y229" i="2"/>
  <c r="P229" i="2"/>
  <c r="BO228" i="2"/>
  <c r="BM228" i="2"/>
  <c r="Y228" i="2"/>
  <c r="P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P225" i="2"/>
  <c r="X222" i="2"/>
  <c r="X221" i="2"/>
  <c r="BO220" i="2"/>
  <c r="BM220" i="2"/>
  <c r="Y220" i="2"/>
  <c r="BP220" i="2" s="1"/>
  <c r="P220" i="2"/>
  <c r="BO219" i="2"/>
  <c r="BM219" i="2"/>
  <c r="Z219" i="2"/>
  <c r="Y219" i="2"/>
  <c r="BN219" i="2" s="1"/>
  <c r="P219" i="2"/>
  <c r="X217" i="2"/>
  <c r="X216" i="2"/>
  <c r="BO215" i="2"/>
  <c r="BM215" i="2"/>
  <c r="Y215" i="2"/>
  <c r="P215" i="2"/>
  <c r="BO214" i="2"/>
  <c r="BM214" i="2"/>
  <c r="Y214" i="2"/>
  <c r="P214" i="2"/>
  <c r="BO213" i="2"/>
  <c r="BM213" i="2"/>
  <c r="Y213" i="2"/>
  <c r="BP213" i="2" s="1"/>
  <c r="P213" i="2"/>
  <c r="BP212" i="2"/>
  <c r="BO212" i="2"/>
  <c r="BM212" i="2"/>
  <c r="Y212" i="2"/>
  <c r="BN212" i="2" s="1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P209" i="2"/>
  <c r="BP208" i="2"/>
  <c r="BO208" i="2"/>
  <c r="BN208" i="2"/>
  <c r="BM208" i="2"/>
  <c r="Z208" i="2"/>
  <c r="Y208" i="2"/>
  <c r="P208" i="2"/>
  <c r="BO207" i="2"/>
  <c r="BN207" i="2"/>
  <c r="BM207" i="2"/>
  <c r="Z207" i="2"/>
  <c r="Y207" i="2"/>
  <c r="P207" i="2"/>
  <c r="X205" i="2"/>
  <c r="X204" i="2"/>
  <c r="BO203" i="2"/>
  <c r="BM203" i="2"/>
  <c r="Y203" i="2"/>
  <c r="BP203" i="2" s="1"/>
  <c r="P203" i="2"/>
  <c r="BO202" i="2"/>
  <c r="BM202" i="2"/>
  <c r="Y202" i="2"/>
  <c r="P202" i="2"/>
  <c r="BP201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Z199" i="2"/>
  <c r="Y199" i="2"/>
  <c r="BN199" i="2" s="1"/>
  <c r="P199" i="2"/>
  <c r="BO198" i="2"/>
  <c r="BM198" i="2"/>
  <c r="Y198" i="2"/>
  <c r="P198" i="2"/>
  <c r="BO197" i="2"/>
  <c r="BM197" i="2"/>
  <c r="Y197" i="2"/>
  <c r="P197" i="2"/>
  <c r="BP196" i="2"/>
  <c r="BO196" i="2"/>
  <c r="BN196" i="2"/>
  <c r="BM196" i="2"/>
  <c r="Z196" i="2"/>
  <c r="Y196" i="2"/>
  <c r="P196" i="2"/>
  <c r="X194" i="2"/>
  <c r="Y193" i="2"/>
  <c r="X193" i="2"/>
  <c r="BP192" i="2"/>
  <c r="BO192" i="2"/>
  <c r="BM192" i="2"/>
  <c r="Y192" i="2"/>
  <c r="BN192" i="2" s="1"/>
  <c r="P192" i="2"/>
  <c r="BO191" i="2"/>
  <c r="BM191" i="2"/>
  <c r="Y191" i="2"/>
  <c r="P191" i="2"/>
  <c r="X189" i="2"/>
  <c r="X188" i="2"/>
  <c r="BO187" i="2"/>
  <c r="BM187" i="2"/>
  <c r="Y187" i="2"/>
  <c r="Y189" i="2" s="1"/>
  <c r="P187" i="2"/>
  <c r="BP186" i="2"/>
  <c r="BO186" i="2"/>
  <c r="BN186" i="2"/>
  <c r="BM186" i="2"/>
  <c r="Z186" i="2"/>
  <c r="Y186" i="2"/>
  <c r="P186" i="2"/>
  <c r="X183" i="2"/>
  <c r="X182" i="2"/>
  <c r="BO181" i="2"/>
  <c r="BM181" i="2"/>
  <c r="Y181" i="2"/>
  <c r="Z181" i="2" s="1"/>
  <c r="Z182" i="2" s="1"/>
  <c r="P181" i="2"/>
  <c r="X179" i="2"/>
  <c r="X178" i="2"/>
  <c r="BO177" i="2"/>
  <c r="BM177" i="2"/>
  <c r="Y177" i="2"/>
  <c r="BP177" i="2" s="1"/>
  <c r="P177" i="2"/>
  <c r="BO176" i="2"/>
  <c r="BM176" i="2"/>
  <c r="Z176" i="2"/>
  <c r="Y176" i="2"/>
  <c r="P176" i="2"/>
  <c r="BO175" i="2"/>
  <c r="BM175" i="2"/>
  <c r="Y175" i="2"/>
  <c r="P175" i="2"/>
  <c r="X173" i="2"/>
  <c r="X172" i="2"/>
  <c r="BO171" i="2"/>
  <c r="BM171" i="2"/>
  <c r="Y171" i="2"/>
  <c r="P171" i="2"/>
  <c r="BO170" i="2"/>
  <c r="BM170" i="2"/>
  <c r="Y170" i="2"/>
  <c r="BP170" i="2" s="1"/>
  <c r="P170" i="2"/>
  <c r="BP169" i="2"/>
  <c r="BO169" i="2"/>
  <c r="BM169" i="2"/>
  <c r="Y169" i="2"/>
  <c r="BN169" i="2" s="1"/>
  <c r="P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P166" i="2"/>
  <c r="BP165" i="2"/>
  <c r="BO165" i="2"/>
  <c r="BN165" i="2"/>
  <c r="BM165" i="2"/>
  <c r="Z165" i="2"/>
  <c r="Y165" i="2"/>
  <c r="P165" i="2"/>
  <c r="BO164" i="2"/>
  <c r="BN164" i="2"/>
  <c r="BM164" i="2"/>
  <c r="Z164" i="2"/>
  <c r="Y164" i="2"/>
  <c r="BP164" i="2" s="1"/>
  <c r="P164" i="2"/>
  <c r="BO163" i="2"/>
  <c r="BM163" i="2"/>
  <c r="Y163" i="2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P153" i="2"/>
  <c r="BP152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H521" i="2" s="1"/>
  <c r="P147" i="2"/>
  <c r="X144" i="2"/>
  <c r="X143" i="2"/>
  <c r="BO142" i="2"/>
  <c r="BM142" i="2"/>
  <c r="Y142" i="2"/>
  <c r="BP142" i="2" s="1"/>
  <c r="P142" i="2"/>
  <c r="BO141" i="2"/>
  <c r="BM141" i="2"/>
  <c r="Y141" i="2"/>
  <c r="P141" i="2"/>
  <c r="Y139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Z132" i="2" s="1"/>
  <c r="P132" i="2"/>
  <c r="BO131" i="2"/>
  <c r="BM131" i="2"/>
  <c r="Y131" i="2"/>
  <c r="P131" i="2"/>
  <c r="X128" i="2"/>
  <c r="X127" i="2"/>
  <c r="BO126" i="2"/>
  <c r="BN126" i="2"/>
  <c r="BM126" i="2"/>
  <c r="Z126" i="2"/>
  <c r="Y126" i="2"/>
  <c r="BP126" i="2" s="1"/>
  <c r="P126" i="2"/>
  <c r="BO125" i="2"/>
  <c r="BM125" i="2"/>
  <c r="Y125" i="2"/>
  <c r="P125" i="2"/>
  <c r="X123" i="2"/>
  <c r="X122" i="2"/>
  <c r="BP121" i="2"/>
  <c r="BO121" i="2"/>
  <c r="BM121" i="2"/>
  <c r="Y121" i="2"/>
  <c r="BN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Z118" i="2" s="1"/>
  <c r="P118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Y116" i="2" s="1"/>
  <c r="P112" i="2"/>
  <c r="X110" i="2"/>
  <c r="X109" i="2"/>
  <c r="BO108" i="2"/>
  <c r="BM108" i="2"/>
  <c r="Y108" i="2"/>
  <c r="BP108" i="2" s="1"/>
  <c r="P108" i="2"/>
  <c r="BO107" i="2"/>
  <c r="BM107" i="2"/>
  <c r="Y107" i="2"/>
  <c r="P107" i="2"/>
  <c r="BP106" i="2"/>
  <c r="BO106" i="2"/>
  <c r="BM106" i="2"/>
  <c r="Y106" i="2"/>
  <c r="Z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P95" i="2"/>
  <c r="BO95" i="2"/>
  <c r="BM95" i="2"/>
  <c r="Y95" i="2"/>
  <c r="X93" i="2"/>
  <c r="X92" i="2"/>
  <c r="BO91" i="2"/>
  <c r="BM91" i="2"/>
  <c r="Y91" i="2"/>
  <c r="P91" i="2"/>
  <c r="BP90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N77" i="2"/>
  <c r="BM77" i="2"/>
  <c r="Z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X66" i="2"/>
  <c r="X65" i="2"/>
  <c r="BO64" i="2"/>
  <c r="BM64" i="2"/>
  <c r="Y64" i="2"/>
  <c r="P64" i="2"/>
  <c r="BO63" i="2"/>
  <c r="BM63" i="2"/>
  <c r="Y63" i="2"/>
  <c r="BP63" i="2" s="1"/>
  <c r="P63" i="2"/>
  <c r="BP62" i="2"/>
  <c r="BO62" i="2"/>
  <c r="BM62" i="2"/>
  <c r="Y62" i="2"/>
  <c r="BN62" i="2" s="1"/>
  <c r="P62" i="2"/>
  <c r="BO61" i="2"/>
  <c r="BM61" i="2"/>
  <c r="Y61" i="2"/>
  <c r="P61" i="2"/>
  <c r="X59" i="2"/>
  <c r="X58" i="2"/>
  <c r="BP57" i="2"/>
  <c r="BO57" i="2"/>
  <c r="BM57" i="2"/>
  <c r="Y57" i="2"/>
  <c r="Z57" i="2" s="1"/>
  <c r="P57" i="2"/>
  <c r="BO56" i="2"/>
  <c r="BM56" i="2"/>
  <c r="Y56" i="2"/>
  <c r="P56" i="2"/>
  <c r="BO55" i="2"/>
  <c r="BM55" i="2"/>
  <c r="Z55" i="2"/>
  <c r="Y55" i="2"/>
  <c r="BP55" i="2" s="1"/>
  <c r="P55" i="2"/>
  <c r="BO54" i="2"/>
  <c r="BN54" i="2"/>
  <c r="BM54" i="2"/>
  <c r="Z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Y49" i="2"/>
  <c r="X49" i="2"/>
  <c r="Y48" i="2"/>
  <c r="X48" i="2"/>
  <c r="BP47" i="2"/>
  <c r="BO47" i="2"/>
  <c r="BN47" i="2"/>
  <c r="BM47" i="2"/>
  <c r="Z47" i="2"/>
  <c r="Z48" i="2" s="1"/>
  <c r="Y47" i="2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C52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P31" i="2"/>
  <c r="BO30" i="2"/>
  <c r="BM30" i="2"/>
  <c r="Z30" i="2"/>
  <c r="Y30" i="2"/>
  <c r="BP30" i="2" s="1"/>
  <c r="P30" i="2"/>
  <c r="BO29" i="2"/>
  <c r="BN29" i="2"/>
  <c r="BM29" i="2"/>
  <c r="Z29" i="2"/>
  <c r="Y29" i="2"/>
  <c r="BP29" i="2" s="1"/>
  <c r="P29" i="2"/>
  <c r="BO28" i="2"/>
  <c r="BM28" i="2"/>
  <c r="Y28" i="2"/>
  <c r="P28" i="2"/>
  <c r="BO27" i="2"/>
  <c r="BM27" i="2"/>
  <c r="Y27" i="2"/>
  <c r="P27" i="2"/>
  <c r="BP26" i="2"/>
  <c r="BO26" i="2"/>
  <c r="BM26" i="2"/>
  <c r="Y26" i="2"/>
  <c r="BN26" i="2" s="1"/>
  <c r="P26" i="2"/>
  <c r="X24" i="2"/>
  <c r="X23" i="2"/>
  <c r="X515" i="2" s="1"/>
  <c r="BO22" i="2"/>
  <c r="BM22" i="2"/>
  <c r="Y22" i="2"/>
  <c r="H10" i="2"/>
  <c r="J9" i="2"/>
  <c r="A9" i="2"/>
  <c r="D7" i="2"/>
  <c r="Q6" i="2"/>
  <c r="P2" i="2"/>
  <c r="BN27" i="2" l="1"/>
  <c r="BP27" i="2"/>
  <c r="D521" i="2"/>
  <c r="BP52" i="2"/>
  <c r="BN61" i="2"/>
  <c r="BP61" i="2"/>
  <c r="E521" i="2"/>
  <c r="BP89" i="2"/>
  <c r="BN89" i="2"/>
  <c r="Z89" i="2"/>
  <c r="Z92" i="2" s="1"/>
  <c r="Y93" i="2"/>
  <c r="BP96" i="2"/>
  <c r="BN96" i="2"/>
  <c r="Z96" i="2"/>
  <c r="BN98" i="2"/>
  <c r="BP98" i="2"/>
  <c r="F521" i="2"/>
  <c r="BP105" i="2"/>
  <c r="BN105" i="2"/>
  <c r="Z105" i="2"/>
  <c r="Y127" i="2"/>
  <c r="BP125" i="2"/>
  <c r="BN125" i="2"/>
  <c r="Z125" i="2"/>
  <c r="Z127" i="2" s="1"/>
  <c r="Y128" i="2"/>
  <c r="BP131" i="2"/>
  <c r="Y133" i="2"/>
  <c r="BN131" i="2"/>
  <c r="Y144" i="2"/>
  <c r="Z141" i="2"/>
  <c r="BP151" i="2"/>
  <c r="BN151" i="2"/>
  <c r="Z151" i="2"/>
  <c r="Y155" i="2"/>
  <c r="I521" i="2"/>
  <c r="Y160" i="2"/>
  <c r="BP159" i="2"/>
  <c r="Y173" i="2"/>
  <c r="BP163" i="2"/>
  <c r="BN163" i="2"/>
  <c r="Z163" i="2"/>
  <c r="BP171" i="2"/>
  <c r="BN171" i="2"/>
  <c r="Z171" i="2"/>
  <c r="Y179" i="2"/>
  <c r="BP175" i="2"/>
  <c r="BN175" i="2"/>
  <c r="Z175" i="2"/>
  <c r="Y204" i="2"/>
  <c r="BN197" i="2"/>
  <c r="Z197" i="2"/>
  <c r="BP198" i="2"/>
  <c r="BN198" i="2"/>
  <c r="Z198" i="2"/>
  <c r="BN209" i="2"/>
  <c r="Z209" i="2"/>
  <c r="BN211" i="2"/>
  <c r="BP211" i="2"/>
  <c r="BN220" i="2"/>
  <c r="BP228" i="2"/>
  <c r="BN228" i="2"/>
  <c r="Z228" i="2"/>
  <c r="BP229" i="2"/>
  <c r="BN229" i="2"/>
  <c r="Z229" i="2"/>
  <c r="H9" i="2"/>
  <c r="A10" i="2"/>
  <c r="F9" i="2"/>
  <c r="F10" i="2"/>
  <c r="Y24" i="2"/>
  <c r="BP22" i="2"/>
  <c r="X513" i="2"/>
  <c r="X514" i="2" s="1"/>
  <c r="BP31" i="2"/>
  <c r="BN31" i="2"/>
  <c r="Z31" i="2"/>
  <c r="BP43" i="2"/>
  <c r="BN43" i="2"/>
  <c r="Z43" i="2"/>
  <c r="BP56" i="2"/>
  <c r="BN56" i="2"/>
  <c r="Z56" i="2"/>
  <c r="BP64" i="2"/>
  <c r="BN64" i="2"/>
  <c r="Z64" i="2"/>
  <c r="Y72" i="2"/>
  <c r="BP68" i="2"/>
  <c r="BN68" i="2"/>
  <c r="Z68" i="2"/>
  <c r="BP76" i="2"/>
  <c r="BN76" i="2"/>
  <c r="Z76" i="2"/>
  <c r="BP91" i="2"/>
  <c r="BN91" i="2"/>
  <c r="Z91" i="2"/>
  <c r="BP107" i="2"/>
  <c r="BN107" i="2"/>
  <c r="Z107" i="2"/>
  <c r="BP113" i="2"/>
  <c r="BN113" i="2"/>
  <c r="Z113" i="2"/>
  <c r="BP114" i="2"/>
  <c r="Z114" i="2"/>
  <c r="BN120" i="2"/>
  <c r="BP120" i="2"/>
  <c r="Y138" i="2"/>
  <c r="BN136" i="2"/>
  <c r="Z136" i="2"/>
  <c r="BP137" i="2"/>
  <c r="Z137" i="2"/>
  <c r="BP153" i="2"/>
  <c r="BN153" i="2"/>
  <c r="Z153" i="2"/>
  <c r="BN166" i="2"/>
  <c r="Z166" i="2"/>
  <c r="BN168" i="2"/>
  <c r="BP168" i="2"/>
  <c r="BN177" i="2"/>
  <c r="BN191" i="2"/>
  <c r="BP191" i="2"/>
  <c r="BN200" i="2"/>
  <c r="BN202" i="2"/>
  <c r="BP202" i="2"/>
  <c r="BP214" i="2"/>
  <c r="BN214" i="2"/>
  <c r="Z214" i="2"/>
  <c r="BP215" i="2"/>
  <c r="Z215" i="2"/>
  <c r="BP231" i="2"/>
  <c r="BN231" i="2"/>
  <c r="Y250" i="2"/>
  <c r="Y279" i="2"/>
  <c r="BP301" i="2"/>
  <c r="BN305" i="2"/>
  <c r="BP305" i="2"/>
  <c r="BP306" i="2"/>
  <c r="BN306" i="2"/>
  <c r="Z306" i="2"/>
  <c r="BP314" i="2"/>
  <c r="BN314" i="2"/>
  <c r="Z314" i="2"/>
  <c r="BP325" i="2"/>
  <c r="BN325" i="2"/>
  <c r="Z325" i="2"/>
  <c r="BP328" i="2"/>
  <c r="Z328" i="2"/>
  <c r="BP341" i="2"/>
  <c r="BN341" i="2"/>
  <c r="Z341" i="2"/>
  <c r="T521" i="2"/>
  <c r="BP347" i="2"/>
  <c r="BN347" i="2"/>
  <c r="Z347" i="2"/>
  <c r="BN351" i="2"/>
  <c r="BP351" i="2"/>
  <c r="Y376" i="2"/>
  <c r="BP372" i="2"/>
  <c r="BN372" i="2"/>
  <c r="Z372" i="2"/>
  <c r="Y377" i="2"/>
  <c r="BP379" i="2"/>
  <c r="Y381" i="2"/>
  <c r="BN379" i="2"/>
  <c r="Z379" i="2"/>
  <c r="Z380" i="2" s="1"/>
  <c r="Y380" i="2"/>
  <c r="BN397" i="2"/>
  <c r="BP397" i="2"/>
  <c r="BP402" i="2"/>
  <c r="BN402" i="2"/>
  <c r="Z402" i="2"/>
  <c r="BN418" i="2"/>
  <c r="BP418" i="2"/>
  <c r="BN419" i="2"/>
  <c r="BP419" i="2"/>
  <c r="Y421" i="2"/>
  <c r="X521" i="2"/>
  <c r="Y427" i="2"/>
  <c r="Y426" i="2"/>
  <c r="BP425" i="2"/>
  <c r="BN425" i="2"/>
  <c r="Z425" i="2"/>
  <c r="Z426" i="2" s="1"/>
  <c r="BN439" i="2"/>
  <c r="BP439" i="2"/>
  <c r="BN448" i="2"/>
  <c r="BP455" i="2"/>
  <c r="Z455" i="2"/>
  <c r="AA521" i="2"/>
  <c r="BP478" i="2"/>
  <c r="BN478" i="2"/>
  <c r="Z478" i="2"/>
  <c r="Y482" i="2"/>
  <c r="BP492" i="2"/>
  <c r="Y495" i="2"/>
  <c r="BN492" i="2"/>
  <c r="Z492" i="2"/>
  <c r="Z494" i="2" s="1"/>
  <c r="X512" i="2"/>
  <c r="X511" i="2"/>
  <c r="Y32" i="2"/>
  <c r="BN35" i="2"/>
  <c r="Y71" i="2"/>
  <c r="BN70" i="2"/>
  <c r="Y102" i="2"/>
  <c r="BN97" i="2"/>
  <c r="BN108" i="2"/>
  <c r="BN119" i="2"/>
  <c r="BN132" i="2"/>
  <c r="BP132" i="2"/>
  <c r="BN142" i="2"/>
  <c r="Y154" i="2"/>
  <c r="BN167" i="2"/>
  <c r="Y178" i="2"/>
  <c r="J521" i="2"/>
  <c r="Y216" i="2"/>
  <c r="BN210" i="2"/>
  <c r="Y233" i="2"/>
  <c r="Z244" i="2"/>
  <c r="BN244" i="2"/>
  <c r="Z247" i="2"/>
  <c r="BN247" i="2"/>
  <c r="BN253" i="2"/>
  <c r="Z254" i="2"/>
  <c r="BN254" i="2"/>
  <c r="Y259" i="2"/>
  <c r="Z263" i="2"/>
  <c r="BN263" i="2"/>
  <c r="BN264" i="2"/>
  <c r="BN270" i="2"/>
  <c r="Z271" i="2"/>
  <c r="BN271" i="2"/>
  <c r="Y273" i="2"/>
  <c r="Z277" i="2"/>
  <c r="Z278" i="2" s="1"/>
  <c r="Z281" i="2"/>
  <c r="Z282" i="2" s="1"/>
  <c r="Y282" i="2"/>
  <c r="Y283" i="2"/>
  <c r="Y287" i="2"/>
  <c r="Z291" i="2"/>
  <c r="Z294" i="2"/>
  <c r="BN294" i="2"/>
  <c r="BN295" i="2"/>
  <c r="BP295" i="2"/>
  <c r="Z301" i="2"/>
  <c r="Z302" i="2"/>
  <c r="BN302" i="2"/>
  <c r="BP334" i="2"/>
  <c r="BN334" i="2"/>
  <c r="Z334" i="2"/>
  <c r="BP349" i="2"/>
  <c r="BN349" i="2"/>
  <c r="Z349" i="2"/>
  <c r="BN358" i="2"/>
  <c r="Z358" i="2"/>
  <c r="Z359" i="2" s="1"/>
  <c r="BN374" i="2"/>
  <c r="BP374" i="2"/>
  <c r="BN395" i="2"/>
  <c r="Z395" i="2"/>
  <c r="BP400" i="2"/>
  <c r="BN400" i="2"/>
  <c r="Z400" i="2"/>
  <c r="BN408" i="2"/>
  <c r="BP408" i="2"/>
  <c r="W521" i="2"/>
  <c r="Y415" i="2"/>
  <c r="Y414" i="2"/>
  <c r="BP413" i="2"/>
  <c r="BN413" i="2"/>
  <c r="Z413" i="2"/>
  <c r="Z414" i="2" s="1"/>
  <c r="Z521" i="2"/>
  <c r="BP437" i="2"/>
  <c r="Z437" i="2"/>
  <c r="BP442" i="2"/>
  <c r="BN442" i="2"/>
  <c r="Z442" i="2"/>
  <c r="BP443" i="2"/>
  <c r="BN443" i="2"/>
  <c r="Z443" i="2"/>
  <c r="BN462" i="2"/>
  <c r="BP471" i="2"/>
  <c r="BN471" i="2"/>
  <c r="Z471" i="2"/>
  <c r="BN479" i="2"/>
  <c r="Z479" i="2"/>
  <c r="BP497" i="2"/>
  <c r="Y500" i="2"/>
  <c r="BP502" i="2"/>
  <c r="Z502" i="2"/>
  <c r="BP311" i="2"/>
  <c r="BN315" i="2"/>
  <c r="BP315" i="2"/>
  <c r="BP321" i="2"/>
  <c r="S521" i="2"/>
  <c r="Y359" i="2"/>
  <c r="Z385" i="2"/>
  <c r="BN383" i="2"/>
  <c r="BP383" i="2"/>
  <c r="Y389" i="2"/>
  <c r="V521" i="2"/>
  <c r="Y409" i="2"/>
  <c r="BN463" i="2"/>
  <c r="BP463" i="2"/>
  <c r="BN498" i="2"/>
  <c r="Z316" i="2"/>
  <c r="Z335" i="2"/>
  <c r="Z143" i="2"/>
  <c r="Z84" i="2"/>
  <c r="Z225" i="2"/>
  <c r="Z232" i="2" s="1"/>
  <c r="Z235" i="2"/>
  <c r="Z22" i="2"/>
  <c r="Z23" i="2" s="1"/>
  <c r="BN69" i="2"/>
  <c r="BN79" i="2"/>
  <c r="Z95" i="2"/>
  <c r="BN118" i="2"/>
  <c r="BN141" i="2"/>
  <c r="Z152" i="2"/>
  <c r="Z154" i="2" s="1"/>
  <c r="BN176" i="2"/>
  <c r="Z187" i="2"/>
  <c r="Z188" i="2" s="1"/>
  <c r="Z27" i="2"/>
  <c r="BN41" i="2"/>
  <c r="Y44" i="2"/>
  <c r="Z52" i="2"/>
  <c r="Z62" i="2"/>
  <c r="BN74" i="2"/>
  <c r="BN84" i="2"/>
  <c r="BN100" i="2"/>
  <c r="Z121" i="2"/>
  <c r="BP136" i="2"/>
  <c r="BN147" i="2"/>
  <c r="Z159" i="2"/>
  <c r="Z160" i="2" s="1"/>
  <c r="Z169" i="2"/>
  <c r="BN181" i="2"/>
  <c r="Z192" i="2"/>
  <c r="Z202" i="2"/>
  <c r="Z212" i="2"/>
  <c r="BN225" i="2"/>
  <c r="BN235" i="2"/>
  <c r="BN240" i="2"/>
  <c r="BN245" i="2"/>
  <c r="BN256" i="2"/>
  <c r="Y274" i="2"/>
  <c r="Y288" i="2"/>
  <c r="Y299" i="2"/>
  <c r="Y309" i="2"/>
  <c r="BN328" i="2"/>
  <c r="Z339" i="2"/>
  <c r="Z351" i="2"/>
  <c r="BN363" i="2"/>
  <c r="Z374" i="2"/>
  <c r="BP388" i="2"/>
  <c r="Z398" i="2"/>
  <c r="Z408" i="2"/>
  <c r="Y422" i="2"/>
  <c r="BN437" i="2"/>
  <c r="Z440" i="2"/>
  <c r="BN455" i="2"/>
  <c r="BN465" i="2"/>
  <c r="Z480" i="2"/>
  <c r="Z482" i="2" s="1"/>
  <c r="BN493" i="2"/>
  <c r="BP503" i="2"/>
  <c r="Z41" i="2"/>
  <c r="Z240" i="2"/>
  <c r="Z241" i="2" s="1"/>
  <c r="Z245" i="2"/>
  <c r="BN22" i="2"/>
  <c r="BP69" i="2"/>
  <c r="BP79" i="2"/>
  <c r="BN90" i="2"/>
  <c r="BN95" i="2"/>
  <c r="BN106" i="2"/>
  <c r="Y109" i="2"/>
  <c r="BP118" i="2"/>
  <c r="BP141" i="2"/>
  <c r="BN152" i="2"/>
  <c r="BP166" i="2"/>
  <c r="BP176" i="2"/>
  <c r="BN187" i="2"/>
  <c r="BP199" i="2"/>
  <c r="BP209" i="2"/>
  <c r="BP219" i="2"/>
  <c r="BP230" i="2"/>
  <c r="BN262" i="2"/>
  <c r="BP281" i="2"/>
  <c r="BN293" i="2"/>
  <c r="BN303" i="2"/>
  <c r="BN313" i="2"/>
  <c r="Y316" i="2"/>
  <c r="BN333" i="2"/>
  <c r="BP348" i="2"/>
  <c r="BP358" i="2"/>
  <c r="BP395" i="2"/>
  <c r="BN403" i="2"/>
  <c r="BP430" i="2"/>
  <c r="BN445" i="2"/>
  <c r="Z448" i="2"/>
  <c r="BP450" i="2"/>
  <c r="BN460" i="2"/>
  <c r="BN470" i="2"/>
  <c r="Y473" i="2"/>
  <c r="BN485" i="2"/>
  <c r="BN488" i="2"/>
  <c r="BP498" i="2"/>
  <c r="K521" i="2"/>
  <c r="Z100" i="2"/>
  <c r="Y33" i="2"/>
  <c r="BN57" i="2"/>
  <c r="BP41" i="2"/>
  <c r="BN52" i="2"/>
  <c r="Y65" i="2"/>
  <c r="BP74" i="2"/>
  <c r="BP147" i="2"/>
  <c r="BN159" i="2"/>
  <c r="Y172" i="2"/>
  <c r="BP181" i="2"/>
  <c r="BP225" i="2"/>
  <c r="BP235" i="2"/>
  <c r="BP240" i="2"/>
  <c r="BP245" i="2"/>
  <c r="BN339" i="2"/>
  <c r="Y342" i="2"/>
  <c r="Y354" i="2"/>
  <c r="BP363" i="2"/>
  <c r="Y504" i="2"/>
  <c r="L521" i="2"/>
  <c r="BP187" i="2"/>
  <c r="BP262" i="2"/>
  <c r="BP293" i="2"/>
  <c r="BP303" i="2"/>
  <c r="BP313" i="2"/>
  <c r="BP333" i="2"/>
  <c r="BP403" i="2"/>
  <c r="BP445" i="2"/>
  <c r="Y451" i="2"/>
  <c r="BP460" i="2"/>
  <c r="BP470" i="2"/>
  <c r="BP485" i="2"/>
  <c r="BP488" i="2"/>
  <c r="Y499" i="2"/>
  <c r="M521" i="2"/>
  <c r="Y80" i="2"/>
  <c r="Z35" i="2"/>
  <c r="Z36" i="2" s="1"/>
  <c r="Z70" i="2"/>
  <c r="Y85" i="2"/>
  <c r="Y110" i="2"/>
  <c r="Z119" i="2"/>
  <c r="Z167" i="2"/>
  <c r="Z177" i="2"/>
  <c r="Z178" i="2" s="1"/>
  <c r="Y182" i="2"/>
  <c r="Z200" i="2"/>
  <c r="Y241" i="2"/>
  <c r="Y364" i="2"/>
  <c r="Y474" i="2"/>
  <c r="Y494" i="2"/>
  <c r="O521" i="2"/>
  <c r="Z69" i="2"/>
  <c r="Z71" i="2" s="1"/>
  <c r="Y45" i="2"/>
  <c r="Y101" i="2"/>
  <c r="Z142" i="2"/>
  <c r="Y148" i="2"/>
  <c r="Z210" i="2"/>
  <c r="Z220" i="2"/>
  <c r="Z221" i="2" s="1"/>
  <c r="Z231" i="2"/>
  <c r="Y317" i="2"/>
  <c r="Y329" i="2"/>
  <c r="Y23" i="2"/>
  <c r="BN30" i="2"/>
  <c r="Z42" i="2"/>
  <c r="BN55" i="2"/>
  <c r="Y58" i="2"/>
  <c r="Y66" i="2"/>
  <c r="Z75" i="2"/>
  <c r="Z80" i="2" s="1"/>
  <c r="BN114" i="2"/>
  <c r="BN137" i="2"/>
  <c r="Y188" i="2"/>
  <c r="BP197" i="2"/>
  <c r="BP207" i="2"/>
  <c r="BN215" i="2"/>
  <c r="Z226" i="2"/>
  <c r="Z236" i="2"/>
  <c r="Z246" i="2"/>
  <c r="Z257" i="2"/>
  <c r="BN277" i="2"/>
  <c r="BN291" i="2"/>
  <c r="Y343" i="2"/>
  <c r="Y355" i="2"/>
  <c r="Y404" i="2"/>
  <c r="Z438" i="2"/>
  <c r="Z446" i="2"/>
  <c r="Z456" i="2"/>
  <c r="Z466" i="2"/>
  <c r="Z486" i="2"/>
  <c r="Y489" i="2"/>
  <c r="Y505" i="2"/>
  <c r="P521" i="2"/>
  <c r="Y452" i="2"/>
  <c r="Q521" i="2"/>
  <c r="Z28" i="2"/>
  <c r="BN42" i="2"/>
  <c r="Z53" i="2"/>
  <c r="Z63" i="2"/>
  <c r="BN75" i="2"/>
  <c r="Y86" i="2"/>
  <c r="Z112" i="2"/>
  <c r="Z115" i="2" s="1"/>
  <c r="Y149" i="2"/>
  <c r="Z170" i="2"/>
  <c r="Y183" i="2"/>
  <c r="Z203" i="2"/>
  <c r="Z213" i="2"/>
  <c r="BN226" i="2"/>
  <c r="BN236" i="2"/>
  <c r="BN246" i="2"/>
  <c r="Y249" i="2"/>
  <c r="BN257" i="2"/>
  <c r="Y266" i="2"/>
  <c r="BP277" i="2"/>
  <c r="BP291" i="2"/>
  <c r="Z319" i="2"/>
  <c r="Z322" i="2" s="1"/>
  <c r="Y330" i="2"/>
  <c r="Z340" i="2"/>
  <c r="Z352" i="2"/>
  <c r="Y365" i="2"/>
  <c r="Z375" i="2"/>
  <c r="Z399" i="2"/>
  <c r="BN438" i="2"/>
  <c r="Z441" i="2"/>
  <c r="BN446" i="2"/>
  <c r="BN456" i="2"/>
  <c r="BN466" i="2"/>
  <c r="BN486" i="2"/>
  <c r="Z508" i="2"/>
  <c r="Z509" i="2" s="1"/>
  <c r="Y405" i="2"/>
  <c r="Y490" i="2"/>
  <c r="Y81" i="2"/>
  <c r="BP35" i="2"/>
  <c r="BN28" i="2"/>
  <c r="BN53" i="2"/>
  <c r="BN63" i="2"/>
  <c r="Z83" i="2"/>
  <c r="Z99" i="2"/>
  <c r="BN112" i="2"/>
  <c r="Y115" i="2"/>
  <c r="Y123" i="2"/>
  <c r="Y161" i="2"/>
  <c r="BN170" i="2"/>
  <c r="Y194" i="2"/>
  <c r="BN203" i="2"/>
  <c r="BN213" i="2"/>
  <c r="Z255" i="2"/>
  <c r="Z272" i="2"/>
  <c r="Z286" i="2"/>
  <c r="Z287" i="2" s="1"/>
  <c r="Z297" i="2"/>
  <c r="Z298" i="2" s="1"/>
  <c r="Z307" i="2"/>
  <c r="BN319" i="2"/>
  <c r="Y322" i="2"/>
  <c r="Z327" i="2"/>
  <c r="Z329" i="2" s="1"/>
  <c r="BN340" i="2"/>
  <c r="BN352" i="2"/>
  <c r="Z362" i="2"/>
  <c r="Z364" i="2" s="1"/>
  <c r="BN375" i="2"/>
  <c r="BN399" i="2"/>
  <c r="Y410" i="2"/>
  <c r="Z420" i="2"/>
  <c r="Z421" i="2" s="1"/>
  <c r="Z436" i="2"/>
  <c r="Z451" i="2" s="1"/>
  <c r="BN441" i="2"/>
  <c r="Z454" i="2"/>
  <c r="Z457" i="2" s="1"/>
  <c r="Z464" i="2"/>
  <c r="Z497" i="2"/>
  <c r="Z499" i="2" s="1"/>
  <c r="BN508" i="2"/>
  <c r="Y59" i="2"/>
  <c r="Y143" i="2"/>
  <c r="Y232" i="2"/>
  <c r="BN502" i="2"/>
  <c r="B521" i="2"/>
  <c r="U521" i="2"/>
  <c r="Y221" i="2"/>
  <c r="Y267" i="2"/>
  <c r="Z26" i="2"/>
  <c r="Z32" i="2" s="1"/>
  <c r="BP28" i="2"/>
  <c r="Z61" i="2"/>
  <c r="Z65" i="2" s="1"/>
  <c r="BN83" i="2"/>
  <c r="BN99" i="2"/>
  <c r="BP112" i="2"/>
  <c r="Z120" i="2"/>
  <c r="Z122" i="2" s="1"/>
  <c r="Y134" i="2"/>
  <c r="Z168" i="2"/>
  <c r="Z172" i="2" s="1"/>
  <c r="Z191" i="2"/>
  <c r="Z193" i="2" s="1"/>
  <c r="Z201" i="2"/>
  <c r="Z211" i="2"/>
  <c r="Y237" i="2"/>
  <c r="BN255" i="2"/>
  <c r="Y258" i="2"/>
  <c r="BN272" i="2"/>
  <c r="BN286" i="2"/>
  <c r="BN297" i="2"/>
  <c r="BN307" i="2"/>
  <c r="BP319" i="2"/>
  <c r="BN327" i="2"/>
  <c r="Z350" i="2"/>
  <c r="BN362" i="2"/>
  <c r="Z373" i="2"/>
  <c r="Y386" i="2"/>
  <c r="Z397" i="2"/>
  <c r="Z404" i="2" s="1"/>
  <c r="Z407" i="2"/>
  <c r="Z409" i="2" s="1"/>
  <c r="BN420" i="2"/>
  <c r="BN436" i="2"/>
  <c r="Z439" i="2"/>
  <c r="BN454" i="2"/>
  <c r="Y457" i="2"/>
  <c r="BN464" i="2"/>
  <c r="Y467" i="2"/>
  <c r="Z487" i="2"/>
  <c r="BN497" i="2"/>
  <c r="BP508" i="2"/>
  <c r="Y122" i="2"/>
  <c r="Y92" i="2"/>
  <c r="Y217" i="2"/>
  <c r="Y335" i="2"/>
  <c r="Y36" i="2"/>
  <c r="Z97" i="2"/>
  <c r="Z108" i="2"/>
  <c r="Z131" i="2"/>
  <c r="Z133" i="2" s="1"/>
  <c r="Y222" i="2"/>
  <c r="Z253" i="2"/>
  <c r="BP255" i="2"/>
  <c r="Z264" i="2"/>
  <c r="Z266" i="2" s="1"/>
  <c r="Z270" i="2"/>
  <c r="BP420" i="2"/>
  <c r="BP436" i="2"/>
  <c r="BP454" i="2"/>
  <c r="Z462" i="2"/>
  <c r="Z467" i="2" s="1"/>
  <c r="Z472" i="2"/>
  <c r="Z473" i="2" s="1"/>
  <c r="BN487" i="2"/>
  <c r="Y509" i="2"/>
  <c r="Y468" i="2"/>
  <c r="Z503" i="2"/>
  <c r="Z504" i="2" s="1"/>
  <c r="Y521" i="2"/>
  <c r="Y298" i="2"/>
  <c r="Y308" i="2"/>
  <c r="Y336" i="2"/>
  <c r="BN472" i="2"/>
  <c r="Y483" i="2"/>
  <c r="G521" i="2"/>
  <c r="Z147" i="2"/>
  <c r="Z148" i="2" s="1"/>
  <c r="Y205" i="2"/>
  <c r="Y510" i="2"/>
  <c r="Z489" i="2" l="1"/>
  <c r="Z204" i="2"/>
  <c r="Y511" i="2"/>
  <c r="Y512" i="2"/>
  <c r="Y514" i="2" s="1"/>
  <c r="Z342" i="2"/>
  <c r="Z273" i="2"/>
  <c r="Z109" i="2"/>
  <c r="Z376" i="2"/>
  <c r="Z354" i="2"/>
  <c r="Z216" i="2"/>
  <c r="Y513" i="2"/>
  <c r="Z308" i="2"/>
  <c r="Z249" i="2"/>
  <c r="Z44" i="2"/>
  <c r="Z237" i="2"/>
  <c r="Z138" i="2"/>
  <c r="Z58" i="2"/>
  <c r="Y515" i="2"/>
  <c r="Z85" i="2"/>
  <c r="Z258" i="2"/>
  <c r="Z101" i="2"/>
  <c r="Z516" i="2" l="1"/>
</calcChain>
</file>

<file path=xl/sharedStrings.xml><?xml version="1.0" encoding="utf-8"?>
<sst xmlns="http://schemas.openxmlformats.org/spreadsheetml/2006/main" count="3803" uniqueCount="818">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</sst>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8" t="s">
        <v>26</v>
      </c>
      <c r="E1" s="578"/>
      <c r="F1" s="578"/>
      <c r="G1" s="14" t="s">
        <v>66</v>
      </c>
      <c r="H1" s="578" t="s">
        <v>46</v>
      </c>
      <c r="I1" s="578"/>
      <c r="J1" s="578"/>
      <c r="K1" s="578"/>
      <c r="L1" s="578"/>
      <c r="M1" s="578"/>
      <c r="N1" s="578"/>
      <c r="O1" s="578"/>
      <c r="P1" s="578"/>
      <c r="Q1" s="578"/>
      <c r="R1" s="579" t="s">
        <v>67</v>
      </c>
      <c r="S1" s="580"/>
      <c r="T1" s="5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1"/>
      <c r="Q3" s="581"/>
      <c r="R3" s="581"/>
      <c r="S3" s="581"/>
      <c r="T3" s="581"/>
      <c r="U3" s="581"/>
      <c r="V3" s="581"/>
      <c r="W3" s="5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2" t="s">
        <v>8</v>
      </c>
      <c r="B5" s="582"/>
      <c r="C5" s="582"/>
      <c r="D5" s="583"/>
      <c r="E5" s="583"/>
      <c r="F5" s="584" t="s">
        <v>14</v>
      </c>
      <c r="G5" s="584"/>
      <c r="H5" s="583"/>
      <c r="I5" s="583"/>
      <c r="J5" s="583"/>
      <c r="K5" s="583"/>
      <c r="L5" s="583"/>
      <c r="M5" s="583"/>
      <c r="N5" s="72"/>
      <c r="P5" s="27" t="s">
        <v>4</v>
      </c>
      <c r="Q5" s="585">
        <v>45869</v>
      </c>
      <c r="R5" s="585"/>
      <c r="T5" s="586" t="s">
        <v>3</v>
      </c>
      <c r="U5" s="587"/>
      <c r="V5" s="588" t="s">
        <v>804</v>
      </c>
      <c r="W5" s="589"/>
      <c r="AB5" s="59"/>
      <c r="AC5" s="59"/>
      <c r="AD5" s="59"/>
      <c r="AE5" s="59"/>
    </row>
    <row r="6" spans="1:32" s="17" customFormat="1" ht="24" customHeight="1" x14ac:dyDescent="0.2">
      <c r="A6" s="582" t="s">
        <v>1</v>
      </c>
      <c r="B6" s="582"/>
      <c r="C6" s="582"/>
      <c r="D6" s="590" t="s">
        <v>75</v>
      </c>
      <c r="E6" s="590"/>
      <c r="F6" s="590"/>
      <c r="G6" s="590"/>
      <c r="H6" s="590"/>
      <c r="I6" s="590"/>
      <c r="J6" s="590"/>
      <c r="K6" s="590"/>
      <c r="L6" s="590"/>
      <c r="M6" s="590"/>
      <c r="N6" s="73"/>
      <c r="P6" s="27" t="s">
        <v>27</v>
      </c>
      <c r="Q6" s="591" t="str">
        <f>IF(Q5=0," ",CHOOSE(WEEKDAY(Q5,2),"Понедельник","Вторник","Среда","Четверг","Пятница","Суббота","Воскресенье"))</f>
        <v>Четверг</v>
      </c>
      <c r="R6" s="591"/>
      <c r="T6" s="592" t="s">
        <v>5</v>
      </c>
      <c r="U6" s="593"/>
      <c r="V6" s="594" t="s">
        <v>69</v>
      </c>
      <c r="W6" s="5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0" t="str">
        <f>IFERROR(VLOOKUP(DeliveryAddress,Table,3,0),1)</f>
        <v>1</v>
      </c>
      <c r="E7" s="601"/>
      <c r="F7" s="601"/>
      <c r="G7" s="601"/>
      <c r="H7" s="601"/>
      <c r="I7" s="601"/>
      <c r="J7" s="601"/>
      <c r="K7" s="601"/>
      <c r="L7" s="601"/>
      <c r="M7" s="602"/>
      <c r="N7" s="74"/>
      <c r="P7" s="29"/>
      <c r="Q7" s="48"/>
      <c r="R7" s="48"/>
      <c r="T7" s="592"/>
      <c r="U7" s="593"/>
      <c r="V7" s="596"/>
      <c r="W7" s="597"/>
      <c r="AB7" s="59"/>
      <c r="AC7" s="59"/>
      <c r="AD7" s="59"/>
      <c r="AE7" s="59"/>
    </row>
    <row r="8" spans="1:32" s="17" customFormat="1" ht="25.5" customHeight="1" x14ac:dyDescent="0.2">
      <c r="A8" s="603" t="s">
        <v>57</v>
      </c>
      <c r="B8" s="603"/>
      <c r="C8" s="603"/>
      <c r="D8" s="604" t="s">
        <v>76</v>
      </c>
      <c r="E8" s="604"/>
      <c r="F8" s="604"/>
      <c r="G8" s="604"/>
      <c r="H8" s="604"/>
      <c r="I8" s="604"/>
      <c r="J8" s="604"/>
      <c r="K8" s="604"/>
      <c r="L8" s="604"/>
      <c r="M8" s="604"/>
      <c r="N8" s="75"/>
      <c r="P8" s="27" t="s">
        <v>11</v>
      </c>
      <c r="Q8" s="605">
        <v>0.41666666666666669</v>
      </c>
      <c r="R8" s="606"/>
      <c r="T8" s="592"/>
      <c r="U8" s="593"/>
      <c r="V8" s="596"/>
      <c r="W8" s="597"/>
      <c r="AB8" s="59"/>
      <c r="AC8" s="59"/>
      <c r="AD8" s="59"/>
      <c r="AE8" s="59"/>
    </row>
    <row r="9" spans="1:32" s="17" customFormat="1" ht="39.950000000000003" customHeight="1" x14ac:dyDescent="0.2">
      <c r="A9" s="6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7"/>
      <c r="C9" s="607"/>
      <c r="D9" s="608" t="s">
        <v>45</v>
      </c>
      <c r="E9" s="609"/>
      <c r="F9" s="6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7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L9" s="610"/>
      <c r="M9" s="610"/>
      <c r="N9" s="70"/>
      <c r="P9" s="31" t="s">
        <v>15</v>
      </c>
      <c r="Q9" s="611"/>
      <c r="R9" s="611"/>
      <c r="T9" s="592"/>
      <c r="U9" s="593"/>
      <c r="V9" s="598"/>
      <c r="W9" s="5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7"/>
      <c r="C10" s="607"/>
      <c r="D10" s="608"/>
      <c r="E10" s="609"/>
      <c r="F10" s="6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7"/>
      <c r="H10" s="612" t="str">
        <f>IFERROR(VLOOKUP($D$10,Proxy,2,FALSE),"")</f>
        <v/>
      </c>
      <c r="I10" s="612"/>
      <c r="J10" s="612"/>
      <c r="K10" s="612"/>
      <c r="L10" s="612"/>
      <c r="M10" s="612"/>
      <c r="N10" s="71"/>
      <c r="P10" s="31" t="s">
        <v>32</v>
      </c>
      <c r="Q10" s="613"/>
      <c r="R10" s="613"/>
      <c r="U10" s="29" t="s">
        <v>12</v>
      </c>
      <c r="V10" s="614" t="s">
        <v>70</v>
      </c>
      <c r="W10" s="61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6"/>
      <c r="R11" s="616"/>
      <c r="U11" s="29" t="s">
        <v>28</v>
      </c>
      <c r="V11" s="617" t="s">
        <v>54</v>
      </c>
      <c r="W11" s="61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8" t="s">
        <v>71</v>
      </c>
      <c r="B12" s="618"/>
      <c r="C12" s="618"/>
      <c r="D12" s="618"/>
      <c r="E12" s="618"/>
      <c r="F12" s="618"/>
      <c r="G12" s="618"/>
      <c r="H12" s="618"/>
      <c r="I12" s="618"/>
      <c r="J12" s="618"/>
      <c r="K12" s="618"/>
      <c r="L12" s="618"/>
      <c r="M12" s="618"/>
      <c r="N12" s="76"/>
      <c r="P12" s="27" t="s">
        <v>30</v>
      </c>
      <c r="Q12" s="605"/>
      <c r="R12" s="605"/>
      <c r="S12" s="28"/>
      <c r="T12"/>
      <c r="U12" s="29" t="s">
        <v>45</v>
      </c>
      <c r="V12" s="619"/>
      <c r="W12" s="619"/>
      <c r="X12"/>
      <c r="AB12" s="59"/>
      <c r="AC12" s="59"/>
      <c r="AD12" s="59"/>
      <c r="AE12" s="59"/>
    </row>
    <row r="13" spans="1:32" s="17" customFormat="1" ht="23.25" customHeight="1" x14ac:dyDescent="0.2">
      <c r="A13" s="618" t="s">
        <v>72</v>
      </c>
      <c r="B13" s="618"/>
      <c r="C13" s="618"/>
      <c r="D13" s="618"/>
      <c r="E13" s="618"/>
      <c r="F13" s="618"/>
      <c r="G13" s="618"/>
      <c r="H13" s="618"/>
      <c r="I13" s="618"/>
      <c r="J13" s="618"/>
      <c r="K13" s="618"/>
      <c r="L13" s="618"/>
      <c r="M13" s="618"/>
      <c r="N13" s="76"/>
      <c r="O13" s="31"/>
      <c r="P13" s="31" t="s">
        <v>31</v>
      </c>
      <c r="Q13" s="617"/>
      <c r="R13" s="61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8" t="s">
        <v>73</v>
      </c>
      <c r="B14" s="618"/>
      <c r="C14" s="618"/>
      <c r="D14" s="618"/>
      <c r="E14" s="618"/>
      <c r="F14" s="618"/>
      <c r="G14" s="618"/>
      <c r="H14" s="618"/>
      <c r="I14" s="618"/>
      <c r="J14" s="618"/>
      <c r="K14" s="618"/>
      <c r="L14" s="618"/>
      <c r="M14" s="6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0" t="s">
        <v>74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0"/>
      <c r="N15" s="77"/>
      <c r="O15"/>
      <c r="P15" s="621" t="s">
        <v>60</v>
      </c>
      <c r="Q15" s="621"/>
      <c r="R15" s="621"/>
      <c r="S15" s="621"/>
      <c r="T15" s="6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2"/>
      <c r="Q16" s="622"/>
      <c r="R16" s="622"/>
      <c r="S16" s="622"/>
      <c r="T16" s="6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5" t="s">
        <v>58</v>
      </c>
      <c r="B17" s="625" t="s">
        <v>48</v>
      </c>
      <c r="C17" s="627" t="s">
        <v>47</v>
      </c>
      <c r="D17" s="629" t="s">
        <v>49</v>
      </c>
      <c r="E17" s="630"/>
      <c r="F17" s="625" t="s">
        <v>21</v>
      </c>
      <c r="G17" s="625" t="s">
        <v>24</v>
      </c>
      <c r="H17" s="625" t="s">
        <v>22</v>
      </c>
      <c r="I17" s="625" t="s">
        <v>23</v>
      </c>
      <c r="J17" s="625" t="s">
        <v>16</v>
      </c>
      <c r="K17" s="625" t="s">
        <v>65</v>
      </c>
      <c r="L17" s="625" t="s">
        <v>63</v>
      </c>
      <c r="M17" s="625" t="s">
        <v>2</v>
      </c>
      <c r="N17" s="625" t="s">
        <v>62</v>
      </c>
      <c r="O17" s="625" t="s">
        <v>25</v>
      </c>
      <c r="P17" s="629" t="s">
        <v>17</v>
      </c>
      <c r="Q17" s="633"/>
      <c r="R17" s="633"/>
      <c r="S17" s="633"/>
      <c r="T17" s="630"/>
      <c r="U17" s="623" t="s">
        <v>55</v>
      </c>
      <c r="V17" s="624"/>
      <c r="W17" s="625" t="s">
        <v>6</v>
      </c>
      <c r="X17" s="625" t="s">
        <v>41</v>
      </c>
      <c r="Y17" s="635" t="s">
        <v>53</v>
      </c>
      <c r="Z17" s="637" t="s">
        <v>18</v>
      </c>
      <c r="AA17" s="639" t="s">
        <v>59</v>
      </c>
      <c r="AB17" s="639" t="s">
        <v>19</v>
      </c>
      <c r="AC17" s="639" t="s">
        <v>64</v>
      </c>
      <c r="AD17" s="641" t="s">
        <v>56</v>
      </c>
      <c r="AE17" s="642"/>
      <c r="AF17" s="643"/>
      <c r="AG17" s="82"/>
      <c r="BD17" s="81" t="s">
        <v>61</v>
      </c>
    </row>
    <row r="18" spans="1:68" ht="14.25" customHeight="1" x14ac:dyDescent="0.2">
      <c r="A18" s="626"/>
      <c r="B18" s="626"/>
      <c r="C18" s="628"/>
      <c r="D18" s="631"/>
      <c r="E18" s="632"/>
      <c r="F18" s="626"/>
      <c r="G18" s="626"/>
      <c r="H18" s="626"/>
      <c r="I18" s="626"/>
      <c r="J18" s="626"/>
      <c r="K18" s="626"/>
      <c r="L18" s="626"/>
      <c r="M18" s="626"/>
      <c r="N18" s="626"/>
      <c r="O18" s="626"/>
      <c r="P18" s="631"/>
      <c r="Q18" s="634"/>
      <c r="R18" s="634"/>
      <c r="S18" s="634"/>
      <c r="T18" s="632"/>
      <c r="U18" s="83" t="s">
        <v>44</v>
      </c>
      <c r="V18" s="83" t="s">
        <v>43</v>
      </c>
      <c r="W18" s="626"/>
      <c r="X18" s="626"/>
      <c r="Y18" s="636"/>
      <c r="Z18" s="638"/>
      <c r="AA18" s="640"/>
      <c r="AB18" s="640"/>
      <c r="AC18" s="640"/>
      <c r="AD18" s="644"/>
      <c r="AE18" s="645"/>
      <c r="AF18" s="646"/>
      <c r="AG18" s="82"/>
      <c r="BD18" s="81"/>
    </row>
    <row r="19" spans="1:68" ht="27.75" customHeight="1" x14ac:dyDescent="0.2">
      <c r="A19" s="647" t="s">
        <v>77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4"/>
      <c r="AB19" s="54"/>
      <c r="AC19" s="54"/>
    </row>
    <row r="20" spans="1:68" ht="16.5" customHeight="1" x14ac:dyDescent="0.25">
      <c r="A20" s="648" t="s">
        <v>77</v>
      </c>
      <c r="B20" s="648"/>
      <c r="C20" s="648"/>
      <c r="D20" s="648"/>
      <c r="E20" s="648"/>
      <c r="F20" s="648"/>
      <c r="G20" s="648"/>
      <c r="H20" s="648"/>
      <c r="I20" s="648"/>
      <c r="J20" s="648"/>
      <c r="K20" s="648"/>
      <c r="L20" s="648"/>
      <c r="M20" s="648"/>
      <c r="N20" s="648"/>
      <c r="O20" s="648"/>
      <c r="P20" s="648"/>
      <c r="Q20" s="648"/>
      <c r="R20" s="648"/>
      <c r="S20" s="648"/>
      <c r="T20" s="648"/>
      <c r="U20" s="648"/>
      <c r="V20" s="648"/>
      <c r="W20" s="648"/>
      <c r="X20" s="648"/>
      <c r="Y20" s="648"/>
      <c r="Z20" s="648"/>
      <c r="AA20" s="65"/>
      <c r="AB20" s="65"/>
      <c r="AC20" s="79"/>
    </row>
    <row r="21" spans="1:68" ht="14.25" customHeight="1" x14ac:dyDescent="0.25">
      <c r="A21" s="649" t="s">
        <v>78</v>
      </c>
      <c r="B21" s="649"/>
      <c r="C21" s="649"/>
      <c r="D21" s="649"/>
      <c r="E21" s="649"/>
      <c r="F21" s="649"/>
      <c r="G21" s="649"/>
      <c r="H21" s="649"/>
      <c r="I21" s="649"/>
      <c r="J21" s="649"/>
      <c r="K21" s="649"/>
      <c r="L21" s="649"/>
      <c r="M21" s="649"/>
      <c r="N21" s="649"/>
      <c r="O21" s="649"/>
      <c r="P21" s="649"/>
      <c r="Q21" s="649"/>
      <c r="R21" s="649"/>
      <c r="S21" s="649"/>
      <c r="T21" s="649"/>
      <c r="U21" s="649"/>
      <c r="V21" s="649"/>
      <c r="W21" s="649"/>
      <c r="X21" s="649"/>
      <c r="Y21" s="649"/>
      <c r="Z21" s="64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0">
        <v>4680115886643</v>
      </c>
      <c r="E22" s="65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1" t="s">
        <v>81</v>
      </c>
      <c r="Q22" s="652"/>
      <c r="R22" s="652"/>
      <c r="S22" s="652"/>
      <c r="T22" s="65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7"/>
      <c r="B23" s="657"/>
      <c r="C23" s="657"/>
      <c r="D23" s="657"/>
      <c r="E23" s="657"/>
      <c r="F23" s="657"/>
      <c r="G23" s="657"/>
      <c r="H23" s="657"/>
      <c r="I23" s="657"/>
      <c r="J23" s="657"/>
      <c r="K23" s="657"/>
      <c r="L23" s="657"/>
      <c r="M23" s="657"/>
      <c r="N23" s="657"/>
      <c r="O23" s="658"/>
      <c r="P23" s="654" t="s">
        <v>40</v>
      </c>
      <c r="Q23" s="655"/>
      <c r="R23" s="655"/>
      <c r="S23" s="655"/>
      <c r="T23" s="655"/>
      <c r="U23" s="655"/>
      <c r="V23" s="65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7"/>
      <c r="B24" s="657"/>
      <c r="C24" s="657"/>
      <c r="D24" s="657"/>
      <c r="E24" s="657"/>
      <c r="F24" s="657"/>
      <c r="G24" s="657"/>
      <c r="H24" s="657"/>
      <c r="I24" s="657"/>
      <c r="J24" s="657"/>
      <c r="K24" s="657"/>
      <c r="L24" s="657"/>
      <c r="M24" s="657"/>
      <c r="N24" s="657"/>
      <c r="O24" s="658"/>
      <c r="P24" s="654" t="s">
        <v>40</v>
      </c>
      <c r="Q24" s="655"/>
      <c r="R24" s="655"/>
      <c r="S24" s="655"/>
      <c r="T24" s="655"/>
      <c r="U24" s="655"/>
      <c r="V24" s="65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9" t="s">
        <v>85</v>
      </c>
      <c r="B25" s="649"/>
      <c r="C25" s="649"/>
      <c r="D25" s="649"/>
      <c r="E25" s="649"/>
      <c r="F25" s="649"/>
      <c r="G25" s="649"/>
      <c r="H25" s="649"/>
      <c r="I25" s="649"/>
      <c r="J25" s="649"/>
      <c r="K25" s="649"/>
      <c r="L25" s="649"/>
      <c r="M25" s="649"/>
      <c r="N25" s="649"/>
      <c r="O25" s="649"/>
      <c r="P25" s="649"/>
      <c r="Q25" s="649"/>
      <c r="R25" s="649"/>
      <c r="S25" s="649"/>
      <c r="T25" s="649"/>
      <c r="U25" s="649"/>
      <c r="V25" s="649"/>
      <c r="W25" s="649"/>
      <c r="X25" s="649"/>
      <c r="Y25" s="649"/>
      <c r="Z25" s="649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0">
        <v>4680115885912</v>
      </c>
      <c r="E26" s="65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2"/>
      <c r="R26" s="652"/>
      <c r="S26" s="652"/>
      <c r="T26" s="65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0">
        <v>4607091388237</v>
      </c>
      <c r="E27" s="65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2"/>
      <c r="R27" s="652"/>
      <c r="S27" s="652"/>
      <c r="T27" s="65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0">
        <v>4680115886230</v>
      </c>
      <c r="E28" s="65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2"/>
      <c r="R28" s="652"/>
      <c r="S28" s="652"/>
      <c r="T28" s="65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0">
        <v>4680115886247</v>
      </c>
      <c r="E29" s="65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2"/>
      <c r="R29" s="652"/>
      <c r="S29" s="652"/>
      <c r="T29" s="65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0">
        <v>4680115885905</v>
      </c>
      <c r="E30" s="65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2"/>
      <c r="R30" s="652"/>
      <c r="S30" s="652"/>
      <c r="T30" s="65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0">
        <v>4607091388244</v>
      </c>
      <c r="E31" s="65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2"/>
      <c r="R31" s="652"/>
      <c r="S31" s="652"/>
      <c r="T31" s="65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7"/>
      <c r="B32" s="657"/>
      <c r="C32" s="657"/>
      <c r="D32" s="657"/>
      <c r="E32" s="657"/>
      <c r="F32" s="657"/>
      <c r="G32" s="657"/>
      <c r="H32" s="657"/>
      <c r="I32" s="657"/>
      <c r="J32" s="657"/>
      <c r="K32" s="657"/>
      <c r="L32" s="657"/>
      <c r="M32" s="657"/>
      <c r="N32" s="657"/>
      <c r="O32" s="658"/>
      <c r="P32" s="654" t="s">
        <v>40</v>
      </c>
      <c r="Q32" s="655"/>
      <c r="R32" s="655"/>
      <c r="S32" s="655"/>
      <c r="T32" s="655"/>
      <c r="U32" s="655"/>
      <c r="V32" s="65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7"/>
      <c r="B33" s="657"/>
      <c r="C33" s="657"/>
      <c r="D33" s="657"/>
      <c r="E33" s="657"/>
      <c r="F33" s="657"/>
      <c r="G33" s="657"/>
      <c r="H33" s="657"/>
      <c r="I33" s="657"/>
      <c r="J33" s="657"/>
      <c r="K33" s="657"/>
      <c r="L33" s="657"/>
      <c r="M33" s="657"/>
      <c r="N33" s="657"/>
      <c r="O33" s="658"/>
      <c r="P33" s="654" t="s">
        <v>40</v>
      </c>
      <c r="Q33" s="655"/>
      <c r="R33" s="655"/>
      <c r="S33" s="655"/>
      <c r="T33" s="655"/>
      <c r="U33" s="655"/>
      <c r="V33" s="65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9" t="s">
        <v>106</v>
      </c>
      <c r="B34" s="649"/>
      <c r="C34" s="649"/>
      <c r="D34" s="649"/>
      <c r="E34" s="649"/>
      <c r="F34" s="649"/>
      <c r="G34" s="649"/>
      <c r="H34" s="649"/>
      <c r="I34" s="649"/>
      <c r="J34" s="649"/>
      <c r="K34" s="649"/>
      <c r="L34" s="649"/>
      <c r="M34" s="649"/>
      <c r="N34" s="649"/>
      <c r="O34" s="649"/>
      <c r="P34" s="649"/>
      <c r="Q34" s="649"/>
      <c r="R34" s="649"/>
      <c r="S34" s="649"/>
      <c r="T34" s="649"/>
      <c r="U34" s="649"/>
      <c r="V34" s="649"/>
      <c r="W34" s="649"/>
      <c r="X34" s="649"/>
      <c r="Y34" s="649"/>
      <c r="Z34" s="649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0">
        <v>4607091388503</v>
      </c>
      <c r="E35" s="65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2"/>
      <c r="R35" s="652"/>
      <c r="S35" s="652"/>
      <c r="T35" s="65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7"/>
      <c r="B36" s="657"/>
      <c r="C36" s="657"/>
      <c r="D36" s="657"/>
      <c r="E36" s="657"/>
      <c r="F36" s="657"/>
      <c r="G36" s="657"/>
      <c r="H36" s="657"/>
      <c r="I36" s="657"/>
      <c r="J36" s="657"/>
      <c r="K36" s="657"/>
      <c r="L36" s="657"/>
      <c r="M36" s="657"/>
      <c r="N36" s="657"/>
      <c r="O36" s="658"/>
      <c r="P36" s="654" t="s">
        <v>40</v>
      </c>
      <c r="Q36" s="655"/>
      <c r="R36" s="655"/>
      <c r="S36" s="655"/>
      <c r="T36" s="655"/>
      <c r="U36" s="655"/>
      <c r="V36" s="65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7"/>
      <c r="B37" s="657"/>
      <c r="C37" s="657"/>
      <c r="D37" s="657"/>
      <c r="E37" s="657"/>
      <c r="F37" s="657"/>
      <c r="G37" s="657"/>
      <c r="H37" s="657"/>
      <c r="I37" s="657"/>
      <c r="J37" s="657"/>
      <c r="K37" s="657"/>
      <c r="L37" s="657"/>
      <c r="M37" s="657"/>
      <c r="N37" s="657"/>
      <c r="O37" s="658"/>
      <c r="P37" s="654" t="s">
        <v>40</v>
      </c>
      <c r="Q37" s="655"/>
      <c r="R37" s="655"/>
      <c r="S37" s="655"/>
      <c r="T37" s="655"/>
      <c r="U37" s="655"/>
      <c r="V37" s="65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7" t="s">
        <v>112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4"/>
      <c r="AB38" s="54"/>
      <c r="AC38" s="54"/>
    </row>
    <row r="39" spans="1:68" ht="16.5" customHeight="1" x14ac:dyDescent="0.25">
      <c r="A39" s="648" t="s">
        <v>113</v>
      </c>
      <c r="B39" s="648"/>
      <c r="C39" s="648"/>
      <c r="D39" s="648"/>
      <c r="E39" s="648"/>
      <c r="F39" s="648"/>
      <c r="G39" s="648"/>
      <c r="H39" s="648"/>
      <c r="I39" s="648"/>
      <c r="J39" s="648"/>
      <c r="K39" s="648"/>
      <c r="L39" s="648"/>
      <c r="M39" s="648"/>
      <c r="N39" s="648"/>
      <c r="O39" s="648"/>
      <c r="P39" s="648"/>
      <c r="Q39" s="648"/>
      <c r="R39" s="648"/>
      <c r="S39" s="648"/>
      <c r="T39" s="648"/>
      <c r="U39" s="648"/>
      <c r="V39" s="648"/>
      <c r="W39" s="648"/>
      <c r="X39" s="648"/>
      <c r="Y39" s="648"/>
      <c r="Z39" s="648"/>
      <c r="AA39" s="65"/>
      <c r="AB39" s="65"/>
      <c r="AC39" s="79"/>
    </row>
    <row r="40" spans="1:68" ht="14.25" customHeight="1" x14ac:dyDescent="0.25">
      <c r="A40" s="649" t="s">
        <v>114</v>
      </c>
      <c r="B40" s="649"/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  <c r="O40" s="649"/>
      <c r="P40" s="649"/>
      <c r="Q40" s="649"/>
      <c r="R40" s="649"/>
      <c r="S40" s="649"/>
      <c r="T40" s="649"/>
      <c r="U40" s="649"/>
      <c r="V40" s="649"/>
      <c r="W40" s="649"/>
      <c r="X40" s="649"/>
      <c r="Y40" s="649"/>
      <c r="Z40" s="649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0">
        <v>4607091385670</v>
      </c>
      <c r="E41" s="65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2"/>
      <c r="R41" s="652"/>
      <c r="S41" s="652"/>
      <c r="T41" s="65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0">
        <v>4607091385687</v>
      </c>
      <c r="E42" s="65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2"/>
      <c r="R42" s="652"/>
      <c r="S42" s="652"/>
      <c r="T42" s="65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0">
        <v>4680115882539</v>
      </c>
      <c r="E43" s="65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2"/>
      <c r="R43" s="652"/>
      <c r="S43" s="652"/>
      <c r="T43" s="65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7"/>
      <c r="B44" s="657"/>
      <c r="C44" s="657"/>
      <c r="D44" s="657"/>
      <c r="E44" s="657"/>
      <c r="F44" s="657"/>
      <c r="G44" s="657"/>
      <c r="H44" s="657"/>
      <c r="I44" s="657"/>
      <c r="J44" s="657"/>
      <c r="K44" s="657"/>
      <c r="L44" s="657"/>
      <c r="M44" s="657"/>
      <c r="N44" s="657"/>
      <c r="O44" s="658"/>
      <c r="P44" s="654" t="s">
        <v>40</v>
      </c>
      <c r="Q44" s="655"/>
      <c r="R44" s="655"/>
      <c r="S44" s="655"/>
      <c r="T44" s="655"/>
      <c r="U44" s="655"/>
      <c r="V44" s="656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7"/>
      <c r="B45" s="657"/>
      <c r="C45" s="657"/>
      <c r="D45" s="657"/>
      <c r="E45" s="657"/>
      <c r="F45" s="657"/>
      <c r="G45" s="657"/>
      <c r="H45" s="657"/>
      <c r="I45" s="657"/>
      <c r="J45" s="657"/>
      <c r="K45" s="657"/>
      <c r="L45" s="657"/>
      <c r="M45" s="657"/>
      <c r="N45" s="657"/>
      <c r="O45" s="658"/>
      <c r="P45" s="654" t="s">
        <v>40</v>
      </c>
      <c r="Q45" s="655"/>
      <c r="R45" s="655"/>
      <c r="S45" s="655"/>
      <c r="T45" s="655"/>
      <c r="U45" s="655"/>
      <c r="V45" s="656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9" t="s">
        <v>85</v>
      </c>
      <c r="B46" s="649"/>
      <c r="C46" s="649"/>
      <c r="D46" s="649"/>
      <c r="E46" s="649"/>
      <c r="F46" s="649"/>
      <c r="G46" s="649"/>
      <c r="H46" s="649"/>
      <c r="I46" s="649"/>
      <c r="J46" s="649"/>
      <c r="K46" s="649"/>
      <c r="L46" s="649"/>
      <c r="M46" s="649"/>
      <c r="N46" s="649"/>
      <c r="O46" s="649"/>
      <c r="P46" s="649"/>
      <c r="Q46" s="649"/>
      <c r="R46" s="649"/>
      <c r="S46" s="649"/>
      <c r="T46" s="649"/>
      <c r="U46" s="649"/>
      <c r="V46" s="649"/>
      <c r="W46" s="649"/>
      <c r="X46" s="649"/>
      <c r="Y46" s="649"/>
      <c r="Z46" s="649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0">
        <v>4680115884915</v>
      </c>
      <c r="E47" s="65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2"/>
      <c r="R47" s="652"/>
      <c r="S47" s="652"/>
      <c r="T47" s="65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7"/>
      <c r="B48" s="657"/>
      <c r="C48" s="657"/>
      <c r="D48" s="657"/>
      <c r="E48" s="657"/>
      <c r="F48" s="657"/>
      <c r="G48" s="657"/>
      <c r="H48" s="657"/>
      <c r="I48" s="657"/>
      <c r="J48" s="657"/>
      <c r="K48" s="657"/>
      <c r="L48" s="657"/>
      <c r="M48" s="657"/>
      <c r="N48" s="657"/>
      <c r="O48" s="658"/>
      <c r="P48" s="654" t="s">
        <v>40</v>
      </c>
      <c r="Q48" s="655"/>
      <c r="R48" s="655"/>
      <c r="S48" s="655"/>
      <c r="T48" s="655"/>
      <c r="U48" s="655"/>
      <c r="V48" s="65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7"/>
      <c r="B49" s="657"/>
      <c r="C49" s="657"/>
      <c r="D49" s="657"/>
      <c r="E49" s="657"/>
      <c r="F49" s="657"/>
      <c r="G49" s="657"/>
      <c r="H49" s="657"/>
      <c r="I49" s="657"/>
      <c r="J49" s="657"/>
      <c r="K49" s="657"/>
      <c r="L49" s="657"/>
      <c r="M49" s="657"/>
      <c r="N49" s="657"/>
      <c r="O49" s="658"/>
      <c r="P49" s="654" t="s">
        <v>40</v>
      </c>
      <c r="Q49" s="655"/>
      <c r="R49" s="655"/>
      <c r="S49" s="655"/>
      <c r="T49" s="655"/>
      <c r="U49" s="655"/>
      <c r="V49" s="65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8" t="s">
        <v>130</v>
      </c>
      <c r="B50" s="648"/>
      <c r="C50" s="648"/>
      <c r="D50" s="648"/>
      <c r="E50" s="648"/>
      <c r="F50" s="648"/>
      <c r="G50" s="648"/>
      <c r="H50" s="648"/>
      <c r="I50" s="648"/>
      <c r="J50" s="648"/>
      <c r="K50" s="648"/>
      <c r="L50" s="648"/>
      <c r="M50" s="648"/>
      <c r="N50" s="648"/>
      <c r="O50" s="648"/>
      <c r="P50" s="648"/>
      <c r="Q50" s="648"/>
      <c r="R50" s="648"/>
      <c r="S50" s="648"/>
      <c r="T50" s="648"/>
      <c r="U50" s="648"/>
      <c r="V50" s="648"/>
      <c r="W50" s="648"/>
      <c r="X50" s="648"/>
      <c r="Y50" s="648"/>
      <c r="Z50" s="648"/>
      <c r="AA50" s="65"/>
      <c r="AB50" s="65"/>
      <c r="AC50" s="79"/>
    </row>
    <row r="51" spans="1:68" ht="14.25" customHeight="1" x14ac:dyDescent="0.25">
      <c r="A51" s="649" t="s">
        <v>114</v>
      </c>
      <c r="B51" s="649"/>
      <c r="C51" s="649"/>
      <c r="D51" s="649"/>
      <c r="E51" s="649"/>
      <c r="F51" s="649"/>
      <c r="G51" s="649"/>
      <c r="H51" s="649"/>
      <c r="I51" s="649"/>
      <c r="J51" s="649"/>
      <c r="K51" s="649"/>
      <c r="L51" s="649"/>
      <c r="M51" s="649"/>
      <c r="N51" s="649"/>
      <c r="O51" s="649"/>
      <c r="P51" s="649"/>
      <c r="Q51" s="649"/>
      <c r="R51" s="649"/>
      <c r="S51" s="649"/>
      <c r="T51" s="649"/>
      <c r="U51" s="649"/>
      <c r="V51" s="649"/>
      <c r="W51" s="649"/>
      <c r="X51" s="649"/>
      <c r="Y51" s="649"/>
      <c r="Z51" s="649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0">
        <v>4680115885882</v>
      </c>
      <c r="E52" s="65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2"/>
      <c r="R52" s="652"/>
      <c r="S52" s="652"/>
      <c r="T52" s="65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0">
        <v>4680115881426</v>
      </c>
      <c r="E53" s="65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2"/>
      <c r="R53" s="652"/>
      <c r="S53" s="652"/>
      <c r="T53" s="65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0">
        <v>4680115880283</v>
      </c>
      <c r="E54" s="65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2"/>
      <c r="R54" s="652"/>
      <c r="S54" s="652"/>
      <c r="T54" s="65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0">
        <v>4680115881525</v>
      </c>
      <c r="E55" s="65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2"/>
      <c r="R55" s="652"/>
      <c r="S55" s="652"/>
      <c r="T55" s="65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0">
        <v>4680115885899</v>
      </c>
      <c r="E56" s="65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2"/>
      <c r="R56" s="652"/>
      <c r="S56" s="652"/>
      <c r="T56" s="65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0">
        <v>4680115881419</v>
      </c>
      <c r="E57" s="65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2"/>
      <c r="R57" s="652"/>
      <c r="S57" s="652"/>
      <c r="T57" s="65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7"/>
      <c r="B58" s="657"/>
      <c r="C58" s="657"/>
      <c r="D58" s="657"/>
      <c r="E58" s="657"/>
      <c r="F58" s="657"/>
      <c r="G58" s="657"/>
      <c r="H58" s="657"/>
      <c r="I58" s="657"/>
      <c r="J58" s="657"/>
      <c r="K58" s="657"/>
      <c r="L58" s="657"/>
      <c r="M58" s="657"/>
      <c r="N58" s="657"/>
      <c r="O58" s="658"/>
      <c r="P58" s="654" t="s">
        <v>40</v>
      </c>
      <c r="Q58" s="655"/>
      <c r="R58" s="655"/>
      <c r="S58" s="655"/>
      <c r="T58" s="655"/>
      <c r="U58" s="655"/>
      <c r="V58" s="656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7"/>
      <c r="B59" s="657"/>
      <c r="C59" s="657"/>
      <c r="D59" s="657"/>
      <c r="E59" s="657"/>
      <c r="F59" s="657"/>
      <c r="G59" s="657"/>
      <c r="H59" s="657"/>
      <c r="I59" s="657"/>
      <c r="J59" s="657"/>
      <c r="K59" s="657"/>
      <c r="L59" s="657"/>
      <c r="M59" s="657"/>
      <c r="N59" s="657"/>
      <c r="O59" s="658"/>
      <c r="P59" s="654" t="s">
        <v>40</v>
      </c>
      <c r="Q59" s="655"/>
      <c r="R59" s="655"/>
      <c r="S59" s="655"/>
      <c r="T59" s="655"/>
      <c r="U59" s="655"/>
      <c r="V59" s="656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9" t="s">
        <v>150</v>
      </c>
      <c r="B60" s="649"/>
      <c r="C60" s="649"/>
      <c r="D60" s="649"/>
      <c r="E60" s="649"/>
      <c r="F60" s="649"/>
      <c r="G60" s="649"/>
      <c r="H60" s="649"/>
      <c r="I60" s="649"/>
      <c r="J60" s="649"/>
      <c r="K60" s="649"/>
      <c r="L60" s="649"/>
      <c r="M60" s="649"/>
      <c r="N60" s="649"/>
      <c r="O60" s="649"/>
      <c r="P60" s="649"/>
      <c r="Q60" s="649"/>
      <c r="R60" s="649"/>
      <c r="S60" s="649"/>
      <c r="T60" s="649"/>
      <c r="U60" s="649"/>
      <c r="V60" s="649"/>
      <c r="W60" s="649"/>
      <c r="X60" s="649"/>
      <c r="Y60" s="649"/>
      <c r="Z60" s="649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0">
        <v>4680115881440</v>
      </c>
      <c r="E61" s="65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2"/>
      <c r="R61" s="652"/>
      <c r="S61" s="652"/>
      <c r="T61" s="65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0">
        <v>4680115882751</v>
      </c>
      <c r="E62" s="65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2"/>
      <c r="R62" s="652"/>
      <c r="S62" s="652"/>
      <c r="T62" s="65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0">
        <v>4680115885950</v>
      </c>
      <c r="E63" s="65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2"/>
      <c r="R63" s="652"/>
      <c r="S63" s="652"/>
      <c r="T63" s="65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0">
        <v>4680115881433</v>
      </c>
      <c r="E64" s="65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2"/>
      <c r="R64" s="652"/>
      <c r="S64" s="652"/>
      <c r="T64" s="65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7"/>
      <c r="B65" s="657"/>
      <c r="C65" s="657"/>
      <c r="D65" s="657"/>
      <c r="E65" s="657"/>
      <c r="F65" s="657"/>
      <c r="G65" s="657"/>
      <c r="H65" s="657"/>
      <c r="I65" s="657"/>
      <c r="J65" s="657"/>
      <c r="K65" s="657"/>
      <c r="L65" s="657"/>
      <c r="M65" s="657"/>
      <c r="N65" s="657"/>
      <c r="O65" s="658"/>
      <c r="P65" s="654" t="s">
        <v>40</v>
      </c>
      <c r="Q65" s="655"/>
      <c r="R65" s="655"/>
      <c r="S65" s="655"/>
      <c r="T65" s="655"/>
      <c r="U65" s="655"/>
      <c r="V65" s="656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7"/>
      <c r="B66" s="657"/>
      <c r="C66" s="657"/>
      <c r="D66" s="657"/>
      <c r="E66" s="657"/>
      <c r="F66" s="657"/>
      <c r="G66" s="657"/>
      <c r="H66" s="657"/>
      <c r="I66" s="657"/>
      <c r="J66" s="657"/>
      <c r="K66" s="657"/>
      <c r="L66" s="657"/>
      <c r="M66" s="657"/>
      <c r="N66" s="657"/>
      <c r="O66" s="658"/>
      <c r="P66" s="654" t="s">
        <v>40</v>
      </c>
      <c r="Q66" s="655"/>
      <c r="R66" s="655"/>
      <c r="S66" s="655"/>
      <c r="T66" s="655"/>
      <c r="U66" s="655"/>
      <c r="V66" s="656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9" t="s">
        <v>78</v>
      </c>
      <c r="B67" s="649"/>
      <c r="C67" s="649"/>
      <c r="D67" s="649"/>
      <c r="E67" s="649"/>
      <c r="F67" s="649"/>
      <c r="G67" s="649"/>
      <c r="H67" s="649"/>
      <c r="I67" s="649"/>
      <c r="J67" s="649"/>
      <c r="K67" s="649"/>
      <c r="L67" s="649"/>
      <c r="M67" s="649"/>
      <c r="N67" s="649"/>
      <c r="O67" s="649"/>
      <c r="P67" s="649"/>
      <c r="Q67" s="649"/>
      <c r="R67" s="649"/>
      <c r="S67" s="649"/>
      <c r="T67" s="649"/>
      <c r="U67" s="649"/>
      <c r="V67" s="649"/>
      <c r="W67" s="649"/>
      <c r="X67" s="649"/>
      <c r="Y67" s="649"/>
      <c r="Z67" s="649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0">
        <v>4680115885073</v>
      </c>
      <c r="E68" s="65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2"/>
      <c r="R68" s="652"/>
      <c r="S68" s="652"/>
      <c r="T68" s="65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0">
        <v>4680115885059</v>
      </c>
      <c r="E69" s="65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2"/>
      <c r="R69" s="652"/>
      <c r="S69" s="652"/>
      <c r="T69" s="65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0">
        <v>4680115885097</v>
      </c>
      <c r="E70" s="65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2"/>
      <c r="R70" s="652"/>
      <c r="S70" s="652"/>
      <c r="T70" s="65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7"/>
      <c r="B71" s="657"/>
      <c r="C71" s="657"/>
      <c r="D71" s="657"/>
      <c r="E71" s="657"/>
      <c r="F71" s="657"/>
      <c r="G71" s="657"/>
      <c r="H71" s="657"/>
      <c r="I71" s="657"/>
      <c r="J71" s="657"/>
      <c r="K71" s="657"/>
      <c r="L71" s="657"/>
      <c r="M71" s="657"/>
      <c r="N71" s="657"/>
      <c r="O71" s="658"/>
      <c r="P71" s="654" t="s">
        <v>40</v>
      </c>
      <c r="Q71" s="655"/>
      <c r="R71" s="655"/>
      <c r="S71" s="655"/>
      <c r="T71" s="655"/>
      <c r="U71" s="655"/>
      <c r="V71" s="65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7"/>
      <c r="B72" s="657"/>
      <c r="C72" s="657"/>
      <c r="D72" s="657"/>
      <c r="E72" s="657"/>
      <c r="F72" s="657"/>
      <c r="G72" s="657"/>
      <c r="H72" s="657"/>
      <c r="I72" s="657"/>
      <c r="J72" s="657"/>
      <c r="K72" s="657"/>
      <c r="L72" s="657"/>
      <c r="M72" s="657"/>
      <c r="N72" s="657"/>
      <c r="O72" s="658"/>
      <c r="P72" s="654" t="s">
        <v>40</v>
      </c>
      <c r="Q72" s="655"/>
      <c r="R72" s="655"/>
      <c r="S72" s="655"/>
      <c r="T72" s="655"/>
      <c r="U72" s="655"/>
      <c r="V72" s="65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9" t="s">
        <v>85</v>
      </c>
      <c r="B73" s="649"/>
      <c r="C73" s="649"/>
      <c r="D73" s="649"/>
      <c r="E73" s="649"/>
      <c r="F73" s="649"/>
      <c r="G73" s="649"/>
      <c r="H73" s="649"/>
      <c r="I73" s="649"/>
      <c r="J73" s="649"/>
      <c r="K73" s="649"/>
      <c r="L73" s="649"/>
      <c r="M73" s="649"/>
      <c r="N73" s="649"/>
      <c r="O73" s="649"/>
      <c r="P73" s="649"/>
      <c r="Q73" s="649"/>
      <c r="R73" s="649"/>
      <c r="S73" s="649"/>
      <c r="T73" s="649"/>
      <c r="U73" s="649"/>
      <c r="V73" s="649"/>
      <c r="W73" s="649"/>
      <c r="X73" s="649"/>
      <c r="Y73" s="649"/>
      <c r="Z73" s="649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0">
        <v>4680115881891</v>
      </c>
      <c r="E74" s="65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2"/>
      <c r="R74" s="652"/>
      <c r="S74" s="652"/>
      <c r="T74" s="65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0">
        <v>4680115885769</v>
      </c>
      <c r="E75" s="65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2"/>
      <c r="R75" s="652"/>
      <c r="S75" s="652"/>
      <c r="T75" s="65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0">
        <v>4680115884410</v>
      </c>
      <c r="E76" s="65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2"/>
      <c r="R76" s="652"/>
      <c r="S76" s="652"/>
      <c r="T76" s="65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0">
        <v>4680115884311</v>
      </c>
      <c r="E77" s="65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2"/>
      <c r="R77" s="652"/>
      <c r="S77" s="652"/>
      <c r="T77" s="65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0">
        <v>4680115885929</v>
      </c>
      <c r="E78" s="65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2"/>
      <c r="R78" s="652"/>
      <c r="S78" s="652"/>
      <c r="T78" s="65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0">
        <v>4680115884403</v>
      </c>
      <c r="E79" s="65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2"/>
      <c r="R79" s="652"/>
      <c r="S79" s="652"/>
      <c r="T79" s="65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7"/>
      <c r="B80" s="657"/>
      <c r="C80" s="657"/>
      <c r="D80" s="657"/>
      <c r="E80" s="657"/>
      <c r="F80" s="657"/>
      <c r="G80" s="657"/>
      <c r="H80" s="657"/>
      <c r="I80" s="657"/>
      <c r="J80" s="657"/>
      <c r="K80" s="657"/>
      <c r="L80" s="657"/>
      <c r="M80" s="657"/>
      <c r="N80" s="657"/>
      <c r="O80" s="658"/>
      <c r="P80" s="654" t="s">
        <v>40</v>
      </c>
      <c r="Q80" s="655"/>
      <c r="R80" s="655"/>
      <c r="S80" s="655"/>
      <c r="T80" s="655"/>
      <c r="U80" s="655"/>
      <c r="V80" s="65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7"/>
      <c r="B81" s="657"/>
      <c r="C81" s="657"/>
      <c r="D81" s="657"/>
      <c r="E81" s="657"/>
      <c r="F81" s="657"/>
      <c r="G81" s="657"/>
      <c r="H81" s="657"/>
      <c r="I81" s="657"/>
      <c r="J81" s="657"/>
      <c r="K81" s="657"/>
      <c r="L81" s="657"/>
      <c r="M81" s="657"/>
      <c r="N81" s="657"/>
      <c r="O81" s="658"/>
      <c r="P81" s="654" t="s">
        <v>40</v>
      </c>
      <c r="Q81" s="655"/>
      <c r="R81" s="655"/>
      <c r="S81" s="655"/>
      <c r="T81" s="655"/>
      <c r="U81" s="655"/>
      <c r="V81" s="65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9" t="s">
        <v>185</v>
      </c>
      <c r="B82" s="649"/>
      <c r="C82" s="649"/>
      <c r="D82" s="649"/>
      <c r="E82" s="649"/>
      <c r="F82" s="649"/>
      <c r="G82" s="649"/>
      <c r="H82" s="649"/>
      <c r="I82" s="649"/>
      <c r="J82" s="649"/>
      <c r="K82" s="649"/>
      <c r="L82" s="649"/>
      <c r="M82" s="649"/>
      <c r="N82" s="649"/>
      <c r="O82" s="649"/>
      <c r="P82" s="649"/>
      <c r="Q82" s="649"/>
      <c r="R82" s="649"/>
      <c r="S82" s="649"/>
      <c r="T82" s="649"/>
      <c r="U82" s="649"/>
      <c r="V82" s="649"/>
      <c r="W82" s="649"/>
      <c r="X82" s="649"/>
      <c r="Y82" s="649"/>
      <c r="Z82" s="649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0">
        <v>4680115881532</v>
      </c>
      <c r="E83" s="65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2"/>
      <c r="R83" s="652"/>
      <c r="S83" s="652"/>
      <c r="T83" s="65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0">
        <v>4680115881464</v>
      </c>
      <c r="E84" s="65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2"/>
      <c r="R84" s="652"/>
      <c r="S84" s="652"/>
      <c r="T84" s="65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7"/>
      <c r="B85" s="657"/>
      <c r="C85" s="657"/>
      <c r="D85" s="657"/>
      <c r="E85" s="657"/>
      <c r="F85" s="657"/>
      <c r="G85" s="657"/>
      <c r="H85" s="657"/>
      <c r="I85" s="657"/>
      <c r="J85" s="657"/>
      <c r="K85" s="657"/>
      <c r="L85" s="657"/>
      <c r="M85" s="657"/>
      <c r="N85" s="657"/>
      <c r="O85" s="658"/>
      <c r="P85" s="654" t="s">
        <v>40</v>
      </c>
      <c r="Q85" s="655"/>
      <c r="R85" s="655"/>
      <c r="S85" s="655"/>
      <c r="T85" s="655"/>
      <c r="U85" s="655"/>
      <c r="V85" s="65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7"/>
      <c r="B86" s="657"/>
      <c r="C86" s="657"/>
      <c r="D86" s="657"/>
      <c r="E86" s="657"/>
      <c r="F86" s="657"/>
      <c r="G86" s="657"/>
      <c r="H86" s="657"/>
      <c r="I86" s="657"/>
      <c r="J86" s="657"/>
      <c r="K86" s="657"/>
      <c r="L86" s="657"/>
      <c r="M86" s="657"/>
      <c r="N86" s="657"/>
      <c r="O86" s="658"/>
      <c r="P86" s="654" t="s">
        <v>40</v>
      </c>
      <c r="Q86" s="655"/>
      <c r="R86" s="655"/>
      <c r="S86" s="655"/>
      <c r="T86" s="655"/>
      <c r="U86" s="655"/>
      <c r="V86" s="65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8" t="s">
        <v>192</v>
      </c>
      <c r="B87" s="648"/>
      <c r="C87" s="648"/>
      <c r="D87" s="648"/>
      <c r="E87" s="648"/>
      <c r="F87" s="648"/>
      <c r="G87" s="648"/>
      <c r="H87" s="648"/>
      <c r="I87" s="648"/>
      <c r="J87" s="648"/>
      <c r="K87" s="648"/>
      <c r="L87" s="648"/>
      <c r="M87" s="648"/>
      <c r="N87" s="648"/>
      <c r="O87" s="648"/>
      <c r="P87" s="648"/>
      <c r="Q87" s="648"/>
      <c r="R87" s="648"/>
      <c r="S87" s="648"/>
      <c r="T87" s="648"/>
      <c r="U87" s="648"/>
      <c r="V87" s="648"/>
      <c r="W87" s="648"/>
      <c r="X87" s="648"/>
      <c r="Y87" s="648"/>
      <c r="Z87" s="648"/>
      <c r="AA87" s="65"/>
      <c r="AB87" s="65"/>
      <c r="AC87" s="79"/>
    </row>
    <row r="88" spans="1:68" ht="14.25" customHeight="1" x14ac:dyDescent="0.25">
      <c r="A88" s="649" t="s">
        <v>114</v>
      </c>
      <c r="B88" s="649"/>
      <c r="C88" s="649"/>
      <c r="D88" s="649"/>
      <c r="E88" s="649"/>
      <c r="F88" s="649"/>
      <c r="G88" s="649"/>
      <c r="H88" s="649"/>
      <c r="I88" s="649"/>
      <c r="J88" s="649"/>
      <c r="K88" s="649"/>
      <c r="L88" s="649"/>
      <c r="M88" s="649"/>
      <c r="N88" s="649"/>
      <c r="O88" s="649"/>
      <c r="P88" s="649"/>
      <c r="Q88" s="649"/>
      <c r="R88" s="649"/>
      <c r="S88" s="649"/>
      <c r="T88" s="649"/>
      <c r="U88" s="649"/>
      <c r="V88" s="649"/>
      <c r="W88" s="649"/>
      <c r="X88" s="649"/>
      <c r="Y88" s="649"/>
      <c r="Z88" s="649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0">
        <v>4680115881327</v>
      </c>
      <c r="E89" s="65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2"/>
      <c r="R89" s="652"/>
      <c r="S89" s="652"/>
      <c r="T89" s="65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50">
        <v>4680115881518</v>
      </c>
      <c r="E90" s="65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2"/>
      <c r="R90" s="652"/>
      <c r="S90" s="652"/>
      <c r="T90" s="65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0">
        <v>4680115881303</v>
      </c>
      <c r="E91" s="65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2"/>
      <c r="R91" s="652"/>
      <c r="S91" s="652"/>
      <c r="T91" s="65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7"/>
      <c r="B92" s="657"/>
      <c r="C92" s="657"/>
      <c r="D92" s="657"/>
      <c r="E92" s="657"/>
      <c r="F92" s="657"/>
      <c r="G92" s="657"/>
      <c r="H92" s="657"/>
      <c r="I92" s="657"/>
      <c r="J92" s="657"/>
      <c r="K92" s="657"/>
      <c r="L92" s="657"/>
      <c r="M92" s="657"/>
      <c r="N92" s="657"/>
      <c r="O92" s="658"/>
      <c r="P92" s="654" t="s">
        <v>40</v>
      </c>
      <c r="Q92" s="655"/>
      <c r="R92" s="655"/>
      <c r="S92" s="655"/>
      <c r="T92" s="655"/>
      <c r="U92" s="655"/>
      <c r="V92" s="65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8"/>
      <c r="P93" s="654" t="s">
        <v>40</v>
      </c>
      <c r="Q93" s="655"/>
      <c r="R93" s="655"/>
      <c r="S93" s="655"/>
      <c r="T93" s="655"/>
      <c r="U93" s="655"/>
      <c r="V93" s="65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9" t="s">
        <v>85</v>
      </c>
      <c r="B94" s="649"/>
      <c r="C94" s="649"/>
      <c r="D94" s="649"/>
      <c r="E94" s="649"/>
      <c r="F94" s="649"/>
      <c r="G94" s="649"/>
      <c r="H94" s="649"/>
      <c r="I94" s="649"/>
      <c r="J94" s="649"/>
      <c r="K94" s="649"/>
      <c r="L94" s="649"/>
      <c r="M94" s="649"/>
      <c r="N94" s="649"/>
      <c r="O94" s="649"/>
      <c r="P94" s="649"/>
      <c r="Q94" s="649"/>
      <c r="R94" s="649"/>
      <c r="S94" s="649"/>
      <c r="T94" s="649"/>
      <c r="U94" s="649"/>
      <c r="V94" s="649"/>
      <c r="W94" s="649"/>
      <c r="X94" s="649"/>
      <c r="Y94" s="649"/>
      <c r="Z94" s="649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0">
        <v>4607091386967</v>
      </c>
      <c r="E95" s="65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4" t="s">
        <v>202</v>
      </c>
      <c r="Q95" s="652"/>
      <c r="R95" s="652"/>
      <c r="S95" s="652"/>
      <c r="T95" s="65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0">
        <v>4607091386967</v>
      </c>
      <c r="E96" s="650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2"/>
      <c r="R96" s="652"/>
      <c r="S96" s="652"/>
      <c r="T96" s="65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0">
        <v>4680115884953</v>
      </c>
      <c r="E97" s="650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2"/>
      <c r="R97" s="652"/>
      <c r="S97" s="652"/>
      <c r="T97" s="65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0">
        <v>4607091385731</v>
      </c>
      <c r="E98" s="65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2"/>
      <c r="R98" s="652"/>
      <c r="S98" s="652"/>
      <c r="T98" s="65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0">
        <v>4607091385731</v>
      </c>
      <c r="E99" s="650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2"/>
      <c r="R99" s="652"/>
      <c r="S99" s="652"/>
      <c r="T99" s="65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0">
        <v>4680115880894</v>
      </c>
      <c r="E100" s="650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2"/>
      <c r="R100" s="652"/>
      <c r="S100" s="652"/>
      <c r="T100" s="65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7"/>
      <c r="B101" s="657"/>
      <c r="C101" s="657"/>
      <c r="D101" s="657"/>
      <c r="E101" s="657"/>
      <c r="F101" s="657"/>
      <c r="G101" s="657"/>
      <c r="H101" s="657"/>
      <c r="I101" s="657"/>
      <c r="J101" s="657"/>
      <c r="K101" s="657"/>
      <c r="L101" s="657"/>
      <c r="M101" s="657"/>
      <c r="N101" s="657"/>
      <c r="O101" s="658"/>
      <c r="P101" s="654" t="s">
        <v>40</v>
      </c>
      <c r="Q101" s="655"/>
      <c r="R101" s="655"/>
      <c r="S101" s="655"/>
      <c r="T101" s="655"/>
      <c r="U101" s="655"/>
      <c r="V101" s="656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7"/>
      <c r="B102" s="657"/>
      <c r="C102" s="657"/>
      <c r="D102" s="657"/>
      <c r="E102" s="657"/>
      <c r="F102" s="657"/>
      <c r="G102" s="657"/>
      <c r="H102" s="657"/>
      <c r="I102" s="657"/>
      <c r="J102" s="657"/>
      <c r="K102" s="657"/>
      <c r="L102" s="657"/>
      <c r="M102" s="657"/>
      <c r="N102" s="657"/>
      <c r="O102" s="658"/>
      <c r="P102" s="654" t="s">
        <v>40</v>
      </c>
      <c r="Q102" s="655"/>
      <c r="R102" s="655"/>
      <c r="S102" s="655"/>
      <c r="T102" s="655"/>
      <c r="U102" s="655"/>
      <c r="V102" s="656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8" t="s">
        <v>215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648"/>
      <c r="AA103" s="65"/>
      <c r="AB103" s="65"/>
      <c r="AC103" s="79"/>
    </row>
    <row r="104" spans="1:68" ht="14.25" customHeight="1" x14ac:dyDescent="0.25">
      <c r="A104" s="649" t="s">
        <v>114</v>
      </c>
      <c r="B104" s="649"/>
      <c r="C104" s="649"/>
      <c r="D104" s="649"/>
      <c r="E104" s="649"/>
      <c r="F104" s="649"/>
      <c r="G104" s="649"/>
      <c r="H104" s="649"/>
      <c r="I104" s="649"/>
      <c r="J104" s="649"/>
      <c r="K104" s="649"/>
      <c r="L104" s="649"/>
      <c r="M104" s="649"/>
      <c r="N104" s="649"/>
      <c r="O104" s="649"/>
      <c r="P104" s="649"/>
      <c r="Q104" s="649"/>
      <c r="R104" s="649"/>
      <c r="S104" s="649"/>
      <c r="T104" s="649"/>
      <c r="U104" s="649"/>
      <c r="V104" s="649"/>
      <c r="W104" s="649"/>
      <c r="X104" s="649"/>
      <c r="Y104" s="649"/>
      <c r="Z104" s="649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0">
        <v>4680115882133</v>
      </c>
      <c r="E105" s="650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2"/>
      <c r="R105" s="652"/>
      <c r="S105" s="652"/>
      <c r="T105" s="65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0">
        <v>4680115880269</v>
      </c>
      <c r="E106" s="650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2"/>
      <c r="R106" s="652"/>
      <c r="S106" s="652"/>
      <c r="T106" s="65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0">
        <v>4680115880429</v>
      </c>
      <c r="E107" s="650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2"/>
      <c r="R107" s="652"/>
      <c r="S107" s="652"/>
      <c r="T107" s="65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0">
        <v>4680115881457</v>
      </c>
      <c r="E108" s="650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2"/>
      <c r="R108" s="652"/>
      <c r="S108" s="652"/>
      <c r="T108" s="65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7"/>
      <c r="B109" s="657"/>
      <c r="C109" s="657"/>
      <c r="D109" s="657"/>
      <c r="E109" s="657"/>
      <c r="F109" s="657"/>
      <c r="G109" s="657"/>
      <c r="H109" s="657"/>
      <c r="I109" s="657"/>
      <c r="J109" s="657"/>
      <c r="K109" s="657"/>
      <c r="L109" s="657"/>
      <c r="M109" s="657"/>
      <c r="N109" s="657"/>
      <c r="O109" s="658"/>
      <c r="P109" s="654" t="s">
        <v>40</v>
      </c>
      <c r="Q109" s="655"/>
      <c r="R109" s="655"/>
      <c r="S109" s="655"/>
      <c r="T109" s="655"/>
      <c r="U109" s="655"/>
      <c r="V109" s="656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7"/>
      <c r="B110" s="657"/>
      <c r="C110" s="657"/>
      <c r="D110" s="657"/>
      <c r="E110" s="657"/>
      <c r="F110" s="657"/>
      <c r="G110" s="657"/>
      <c r="H110" s="657"/>
      <c r="I110" s="657"/>
      <c r="J110" s="657"/>
      <c r="K110" s="657"/>
      <c r="L110" s="657"/>
      <c r="M110" s="657"/>
      <c r="N110" s="657"/>
      <c r="O110" s="658"/>
      <c r="P110" s="654" t="s">
        <v>40</v>
      </c>
      <c r="Q110" s="655"/>
      <c r="R110" s="655"/>
      <c r="S110" s="655"/>
      <c r="T110" s="655"/>
      <c r="U110" s="655"/>
      <c r="V110" s="656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9" t="s">
        <v>150</v>
      </c>
      <c r="B111" s="649"/>
      <c r="C111" s="649"/>
      <c r="D111" s="649"/>
      <c r="E111" s="649"/>
      <c r="F111" s="649"/>
      <c r="G111" s="649"/>
      <c r="H111" s="649"/>
      <c r="I111" s="649"/>
      <c r="J111" s="649"/>
      <c r="K111" s="649"/>
      <c r="L111" s="649"/>
      <c r="M111" s="649"/>
      <c r="N111" s="649"/>
      <c r="O111" s="649"/>
      <c r="P111" s="649"/>
      <c r="Q111" s="649"/>
      <c r="R111" s="649"/>
      <c r="S111" s="649"/>
      <c r="T111" s="649"/>
      <c r="U111" s="649"/>
      <c r="V111" s="649"/>
      <c r="W111" s="649"/>
      <c r="X111" s="649"/>
      <c r="Y111" s="649"/>
      <c r="Z111" s="649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0">
        <v>4680115881488</v>
      </c>
      <c r="E112" s="650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2"/>
      <c r="R112" s="652"/>
      <c r="S112" s="652"/>
      <c r="T112" s="65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0">
        <v>4680115882775</v>
      </c>
      <c r="E113" s="650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2"/>
      <c r="R113" s="652"/>
      <c r="S113" s="652"/>
      <c r="T113" s="65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0">
        <v>4680115880658</v>
      </c>
      <c r="E114" s="650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2"/>
      <c r="R114" s="652"/>
      <c r="S114" s="652"/>
      <c r="T114" s="65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7"/>
      <c r="B115" s="657"/>
      <c r="C115" s="657"/>
      <c r="D115" s="657"/>
      <c r="E115" s="657"/>
      <c r="F115" s="657"/>
      <c r="G115" s="657"/>
      <c r="H115" s="657"/>
      <c r="I115" s="657"/>
      <c r="J115" s="657"/>
      <c r="K115" s="657"/>
      <c r="L115" s="657"/>
      <c r="M115" s="657"/>
      <c r="N115" s="657"/>
      <c r="O115" s="658"/>
      <c r="P115" s="654" t="s">
        <v>40</v>
      </c>
      <c r="Q115" s="655"/>
      <c r="R115" s="655"/>
      <c r="S115" s="655"/>
      <c r="T115" s="655"/>
      <c r="U115" s="655"/>
      <c r="V115" s="656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7"/>
      <c r="B116" s="657"/>
      <c r="C116" s="657"/>
      <c r="D116" s="657"/>
      <c r="E116" s="657"/>
      <c r="F116" s="657"/>
      <c r="G116" s="657"/>
      <c r="H116" s="657"/>
      <c r="I116" s="657"/>
      <c r="J116" s="657"/>
      <c r="K116" s="657"/>
      <c r="L116" s="657"/>
      <c r="M116" s="657"/>
      <c r="N116" s="657"/>
      <c r="O116" s="658"/>
      <c r="P116" s="654" t="s">
        <v>40</v>
      </c>
      <c r="Q116" s="655"/>
      <c r="R116" s="655"/>
      <c r="S116" s="655"/>
      <c r="T116" s="655"/>
      <c r="U116" s="655"/>
      <c r="V116" s="656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9" t="s">
        <v>85</v>
      </c>
      <c r="B117" s="649"/>
      <c r="C117" s="649"/>
      <c r="D117" s="649"/>
      <c r="E117" s="649"/>
      <c r="F117" s="649"/>
      <c r="G117" s="649"/>
      <c r="H117" s="649"/>
      <c r="I117" s="649"/>
      <c r="J117" s="649"/>
      <c r="K117" s="649"/>
      <c r="L117" s="649"/>
      <c r="M117" s="649"/>
      <c r="N117" s="649"/>
      <c r="O117" s="649"/>
      <c r="P117" s="649"/>
      <c r="Q117" s="649"/>
      <c r="R117" s="649"/>
      <c r="S117" s="649"/>
      <c r="T117" s="649"/>
      <c r="U117" s="649"/>
      <c r="V117" s="649"/>
      <c r="W117" s="649"/>
      <c r="X117" s="649"/>
      <c r="Y117" s="649"/>
      <c r="Z117" s="649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0">
        <v>4607091385168</v>
      </c>
      <c r="E118" s="650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2"/>
      <c r="R118" s="652"/>
      <c r="S118" s="652"/>
      <c r="T118" s="653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50">
        <v>4607091383256</v>
      </c>
      <c r="E119" s="650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2"/>
      <c r="R119" s="652"/>
      <c r="S119" s="652"/>
      <c r="T119" s="65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50">
        <v>4607091385748</v>
      </c>
      <c r="E120" s="650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2"/>
      <c r="R120" s="652"/>
      <c r="S120" s="652"/>
      <c r="T120" s="65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50">
        <v>4680115884533</v>
      </c>
      <c r="E121" s="650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2"/>
      <c r="R121" s="652"/>
      <c r="S121" s="652"/>
      <c r="T121" s="653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7"/>
      <c r="B122" s="657"/>
      <c r="C122" s="657"/>
      <c r="D122" s="657"/>
      <c r="E122" s="657"/>
      <c r="F122" s="657"/>
      <c r="G122" s="657"/>
      <c r="H122" s="657"/>
      <c r="I122" s="657"/>
      <c r="J122" s="657"/>
      <c r="K122" s="657"/>
      <c r="L122" s="657"/>
      <c r="M122" s="657"/>
      <c r="N122" s="657"/>
      <c r="O122" s="658"/>
      <c r="P122" s="654" t="s">
        <v>40</v>
      </c>
      <c r="Q122" s="655"/>
      <c r="R122" s="655"/>
      <c r="S122" s="655"/>
      <c r="T122" s="655"/>
      <c r="U122" s="655"/>
      <c r="V122" s="656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7"/>
      <c r="B123" s="657"/>
      <c r="C123" s="657"/>
      <c r="D123" s="657"/>
      <c r="E123" s="657"/>
      <c r="F123" s="657"/>
      <c r="G123" s="657"/>
      <c r="H123" s="657"/>
      <c r="I123" s="657"/>
      <c r="J123" s="657"/>
      <c r="K123" s="657"/>
      <c r="L123" s="657"/>
      <c r="M123" s="657"/>
      <c r="N123" s="657"/>
      <c r="O123" s="658"/>
      <c r="P123" s="654" t="s">
        <v>40</v>
      </c>
      <c r="Q123" s="655"/>
      <c r="R123" s="655"/>
      <c r="S123" s="655"/>
      <c r="T123" s="655"/>
      <c r="U123" s="655"/>
      <c r="V123" s="656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9" t="s">
        <v>185</v>
      </c>
      <c r="B124" s="649"/>
      <c r="C124" s="649"/>
      <c r="D124" s="649"/>
      <c r="E124" s="649"/>
      <c r="F124" s="649"/>
      <c r="G124" s="649"/>
      <c r="H124" s="649"/>
      <c r="I124" s="649"/>
      <c r="J124" s="649"/>
      <c r="K124" s="649"/>
      <c r="L124" s="649"/>
      <c r="M124" s="649"/>
      <c r="N124" s="649"/>
      <c r="O124" s="649"/>
      <c r="P124" s="649"/>
      <c r="Q124" s="649"/>
      <c r="R124" s="649"/>
      <c r="S124" s="649"/>
      <c r="T124" s="649"/>
      <c r="U124" s="649"/>
      <c r="V124" s="649"/>
      <c r="W124" s="649"/>
      <c r="X124" s="649"/>
      <c r="Y124" s="649"/>
      <c r="Z124" s="649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50">
        <v>4680115882652</v>
      </c>
      <c r="E125" s="650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2"/>
      <c r="R125" s="652"/>
      <c r="S125" s="652"/>
      <c r="T125" s="65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50">
        <v>4680115880238</v>
      </c>
      <c r="E126" s="650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2"/>
      <c r="R126" s="652"/>
      <c r="S126" s="652"/>
      <c r="T126" s="65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7"/>
      <c r="B127" s="657"/>
      <c r="C127" s="657"/>
      <c r="D127" s="657"/>
      <c r="E127" s="657"/>
      <c r="F127" s="657"/>
      <c r="G127" s="657"/>
      <c r="H127" s="657"/>
      <c r="I127" s="657"/>
      <c r="J127" s="657"/>
      <c r="K127" s="657"/>
      <c r="L127" s="657"/>
      <c r="M127" s="657"/>
      <c r="N127" s="657"/>
      <c r="O127" s="658"/>
      <c r="P127" s="654" t="s">
        <v>40</v>
      </c>
      <c r="Q127" s="655"/>
      <c r="R127" s="655"/>
      <c r="S127" s="655"/>
      <c r="T127" s="655"/>
      <c r="U127" s="655"/>
      <c r="V127" s="656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7"/>
      <c r="B128" s="657"/>
      <c r="C128" s="657"/>
      <c r="D128" s="657"/>
      <c r="E128" s="657"/>
      <c r="F128" s="657"/>
      <c r="G128" s="657"/>
      <c r="H128" s="657"/>
      <c r="I128" s="657"/>
      <c r="J128" s="657"/>
      <c r="K128" s="657"/>
      <c r="L128" s="657"/>
      <c r="M128" s="657"/>
      <c r="N128" s="657"/>
      <c r="O128" s="658"/>
      <c r="P128" s="654" t="s">
        <v>40</v>
      </c>
      <c r="Q128" s="655"/>
      <c r="R128" s="655"/>
      <c r="S128" s="655"/>
      <c r="T128" s="655"/>
      <c r="U128" s="655"/>
      <c r="V128" s="656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8" t="s">
        <v>248</v>
      </c>
      <c r="B129" s="648"/>
      <c r="C129" s="648"/>
      <c r="D129" s="648"/>
      <c r="E129" s="648"/>
      <c r="F129" s="648"/>
      <c r="G129" s="648"/>
      <c r="H129" s="648"/>
      <c r="I129" s="648"/>
      <c r="J129" s="648"/>
      <c r="K129" s="648"/>
      <c r="L129" s="648"/>
      <c r="M129" s="648"/>
      <c r="N129" s="648"/>
      <c r="O129" s="648"/>
      <c r="P129" s="648"/>
      <c r="Q129" s="648"/>
      <c r="R129" s="648"/>
      <c r="S129" s="648"/>
      <c r="T129" s="648"/>
      <c r="U129" s="648"/>
      <c r="V129" s="648"/>
      <c r="W129" s="648"/>
      <c r="X129" s="648"/>
      <c r="Y129" s="648"/>
      <c r="Z129" s="648"/>
      <c r="AA129" s="65"/>
      <c r="AB129" s="65"/>
      <c r="AC129" s="79"/>
    </row>
    <row r="130" spans="1:68" ht="14.25" customHeight="1" x14ac:dyDescent="0.25">
      <c r="A130" s="649" t="s">
        <v>114</v>
      </c>
      <c r="B130" s="649"/>
      <c r="C130" s="649"/>
      <c r="D130" s="649"/>
      <c r="E130" s="649"/>
      <c r="F130" s="649"/>
      <c r="G130" s="649"/>
      <c r="H130" s="649"/>
      <c r="I130" s="649"/>
      <c r="J130" s="649"/>
      <c r="K130" s="649"/>
      <c r="L130" s="649"/>
      <c r="M130" s="649"/>
      <c r="N130" s="649"/>
      <c r="O130" s="649"/>
      <c r="P130" s="649"/>
      <c r="Q130" s="649"/>
      <c r="R130" s="649"/>
      <c r="S130" s="649"/>
      <c r="T130" s="649"/>
      <c r="U130" s="649"/>
      <c r="V130" s="649"/>
      <c r="W130" s="649"/>
      <c r="X130" s="649"/>
      <c r="Y130" s="649"/>
      <c r="Z130" s="649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50">
        <v>4680115882577</v>
      </c>
      <c r="E131" s="65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2"/>
      <c r="R131" s="652"/>
      <c r="S131" s="652"/>
      <c r="T131" s="65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4301011562</v>
      </c>
      <c r="D132" s="650">
        <v>4680115882577</v>
      </c>
      <c r="E132" s="650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2"/>
      <c r="R132" s="652"/>
      <c r="S132" s="652"/>
      <c r="T132" s="65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7"/>
      <c r="B133" s="657"/>
      <c r="C133" s="657"/>
      <c r="D133" s="657"/>
      <c r="E133" s="657"/>
      <c r="F133" s="657"/>
      <c r="G133" s="657"/>
      <c r="H133" s="657"/>
      <c r="I133" s="657"/>
      <c r="J133" s="657"/>
      <c r="K133" s="657"/>
      <c r="L133" s="657"/>
      <c r="M133" s="657"/>
      <c r="N133" s="657"/>
      <c r="O133" s="658"/>
      <c r="P133" s="654" t="s">
        <v>40</v>
      </c>
      <c r="Q133" s="655"/>
      <c r="R133" s="655"/>
      <c r="S133" s="655"/>
      <c r="T133" s="655"/>
      <c r="U133" s="655"/>
      <c r="V133" s="6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7"/>
      <c r="B134" s="657"/>
      <c r="C134" s="657"/>
      <c r="D134" s="657"/>
      <c r="E134" s="657"/>
      <c r="F134" s="657"/>
      <c r="G134" s="657"/>
      <c r="H134" s="657"/>
      <c r="I134" s="657"/>
      <c r="J134" s="657"/>
      <c r="K134" s="657"/>
      <c r="L134" s="657"/>
      <c r="M134" s="657"/>
      <c r="N134" s="657"/>
      <c r="O134" s="658"/>
      <c r="P134" s="654" t="s">
        <v>40</v>
      </c>
      <c r="Q134" s="655"/>
      <c r="R134" s="655"/>
      <c r="S134" s="655"/>
      <c r="T134" s="655"/>
      <c r="U134" s="655"/>
      <c r="V134" s="6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9" t="s">
        <v>78</v>
      </c>
      <c r="B135" s="649"/>
      <c r="C135" s="649"/>
      <c r="D135" s="649"/>
      <c r="E135" s="649"/>
      <c r="F135" s="649"/>
      <c r="G135" s="649"/>
      <c r="H135" s="649"/>
      <c r="I135" s="649"/>
      <c r="J135" s="649"/>
      <c r="K135" s="649"/>
      <c r="L135" s="649"/>
      <c r="M135" s="649"/>
      <c r="N135" s="649"/>
      <c r="O135" s="649"/>
      <c r="P135" s="649"/>
      <c r="Q135" s="649"/>
      <c r="R135" s="649"/>
      <c r="S135" s="649"/>
      <c r="T135" s="649"/>
      <c r="U135" s="649"/>
      <c r="V135" s="649"/>
      <c r="W135" s="649"/>
      <c r="X135" s="649"/>
      <c r="Y135" s="649"/>
      <c r="Z135" s="649"/>
      <c r="AA135" s="66"/>
      <c r="AB135" s="66"/>
      <c r="AC135" s="80"/>
    </row>
    <row r="136" spans="1:68" ht="27" customHeight="1" x14ac:dyDescent="0.25">
      <c r="A136" s="63" t="s">
        <v>253</v>
      </c>
      <c r="B136" s="63" t="s">
        <v>254</v>
      </c>
      <c r="C136" s="36">
        <v>4301031234</v>
      </c>
      <c r="D136" s="650">
        <v>4680115883444</v>
      </c>
      <c r="E136" s="65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2"/>
      <c r="R136" s="652"/>
      <c r="S136" s="652"/>
      <c r="T136" s="65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253</v>
      </c>
      <c r="B137" s="63" t="s">
        <v>256</v>
      </c>
      <c r="C137" s="36">
        <v>4301031235</v>
      </c>
      <c r="D137" s="650">
        <v>4680115883444</v>
      </c>
      <c r="E137" s="650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2"/>
      <c r="R137" s="652"/>
      <c r="S137" s="652"/>
      <c r="T137" s="653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7"/>
      <c r="B138" s="657"/>
      <c r="C138" s="657"/>
      <c r="D138" s="657"/>
      <c r="E138" s="657"/>
      <c r="F138" s="657"/>
      <c r="G138" s="657"/>
      <c r="H138" s="657"/>
      <c r="I138" s="657"/>
      <c r="J138" s="657"/>
      <c r="K138" s="657"/>
      <c r="L138" s="657"/>
      <c r="M138" s="657"/>
      <c r="N138" s="657"/>
      <c r="O138" s="658"/>
      <c r="P138" s="654" t="s">
        <v>40</v>
      </c>
      <c r="Q138" s="655"/>
      <c r="R138" s="655"/>
      <c r="S138" s="655"/>
      <c r="T138" s="655"/>
      <c r="U138" s="655"/>
      <c r="V138" s="656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7"/>
      <c r="B139" s="657"/>
      <c r="C139" s="657"/>
      <c r="D139" s="657"/>
      <c r="E139" s="657"/>
      <c r="F139" s="657"/>
      <c r="G139" s="657"/>
      <c r="H139" s="657"/>
      <c r="I139" s="657"/>
      <c r="J139" s="657"/>
      <c r="K139" s="657"/>
      <c r="L139" s="657"/>
      <c r="M139" s="657"/>
      <c r="N139" s="657"/>
      <c r="O139" s="658"/>
      <c r="P139" s="654" t="s">
        <v>40</v>
      </c>
      <c r="Q139" s="655"/>
      <c r="R139" s="655"/>
      <c r="S139" s="655"/>
      <c r="T139" s="655"/>
      <c r="U139" s="655"/>
      <c r="V139" s="656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49" t="s">
        <v>85</v>
      </c>
      <c r="B140" s="649"/>
      <c r="C140" s="649"/>
      <c r="D140" s="649"/>
      <c r="E140" s="649"/>
      <c r="F140" s="649"/>
      <c r="G140" s="649"/>
      <c r="H140" s="649"/>
      <c r="I140" s="649"/>
      <c r="J140" s="649"/>
      <c r="K140" s="649"/>
      <c r="L140" s="649"/>
      <c r="M140" s="649"/>
      <c r="N140" s="649"/>
      <c r="O140" s="649"/>
      <c r="P140" s="649"/>
      <c r="Q140" s="649"/>
      <c r="R140" s="649"/>
      <c r="S140" s="649"/>
      <c r="T140" s="649"/>
      <c r="U140" s="649"/>
      <c r="V140" s="649"/>
      <c r="W140" s="649"/>
      <c r="X140" s="649"/>
      <c r="Y140" s="649"/>
      <c r="Z140" s="649"/>
      <c r="AA140" s="66"/>
      <c r="AB140" s="66"/>
      <c r="AC140" s="80"/>
    </row>
    <row r="141" spans="1:68" ht="16.5" customHeight="1" x14ac:dyDescent="0.25">
      <c r="A141" s="63" t="s">
        <v>257</v>
      </c>
      <c r="B141" s="63" t="s">
        <v>258</v>
      </c>
      <c r="C141" s="36">
        <v>4301051477</v>
      </c>
      <c r="D141" s="650">
        <v>4680115882584</v>
      </c>
      <c r="E141" s="65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2"/>
      <c r="R141" s="652"/>
      <c r="S141" s="652"/>
      <c r="T141" s="65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257</v>
      </c>
      <c r="B142" s="63" t="s">
        <v>259</v>
      </c>
      <c r="C142" s="36">
        <v>4301051476</v>
      </c>
      <c r="D142" s="650">
        <v>4680115882584</v>
      </c>
      <c r="E142" s="650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2"/>
      <c r="R142" s="652"/>
      <c r="S142" s="652"/>
      <c r="T142" s="653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7"/>
      <c r="B143" s="657"/>
      <c r="C143" s="657"/>
      <c r="D143" s="657"/>
      <c r="E143" s="657"/>
      <c r="F143" s="657"/>
      <c r="G143" s="657"/>
      <c r="H143" s="657"/>
      <c r="I143" s="657"/>
      <c r="J143" s="657"/>
      <c r="K143" s="657"/>
      <c r="L143" s="657"/>
      <c r="M143" s="657"/>
      <c r="N143" s="657"/>
      <c r="O143" s="658"/>
      <c r="P143" s="654" t="s">
        <v>40</v>
      </c>
      <c r="Q143" s="655"/>
      <c r="R143" s="655"/>
      <c r="S143" s="655"/>
      <c r="T143" s="655"/>
      <c r="U143" s="655"/>
      <c r="V143" s="656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57"/>
      <c r="B144" s="657"/>
      <c r="C144" s="657"/>
      <c r="D144" s="657"/>
      <c r="E144" s="657"/>
      <c r="F144" s="657"/>
      <c r="G144" s="657"/>
      <c r="H144" s="657"/>
      <c r="I144" s="657"/>
      <c r="J144" s="657"/>
      <c r="K144" s="657"/>
      <c r="L144" s="657"/>
      <c r="M144" s="657"/>
      <c r="N144" s="657"/>
      <c r="O144" s="658"/>
      <c r="P144" s="654" t="s">
        <v>40</v>
      </c>
      <c r="Q144" s="655"/>
      <c r="R144" s="655"/>
      <c r="S144" s="655"/>
      <c r="T144" s="655"/>
      <c r="U144" s="655"/>
      <c r="V144" s="656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48" t="s">
        <v>112</v>
      </c>
      <c r="B145" s="648"/>
      <c r="C145" s="648"/>
      <c r="D145" s="648"/>
      <c r="E145" s="648"/>
      <c r="F145" s="648"/>
      <c r="G145" s="648"/>
      <c r="H145" s="648"/>
      <c r="I145" s="648"/>
      <c r="J145" s="648"/>
      <c r="K145" s="648"/>
      <c r="L145" s="648"/>
      <c r="M145" s="648"/>
      <c r="N145" s="648"/>
      <c r="O145" s="648"/>
      <c r="P145" s="648"/>
      <c r="Q145" s="648"/>
      <c r="R145" s="648"/>
      <c r="S145" s="648"/>
      <c r="T145" s="648"/>
      <c r="U145" s="648"/>
      <c r="V145" s="648"/>
      <c r="W145" s="648"/>
      <c r="X145" s="648"/>
      <c r="Y145" s="648"/>
      <c r="Z145" s="648"/>
      <c r="AA145" s="65"/>
      <c r="AB145" s="65"/>
      <c r="AC145" s="79"/>
    </row>
    <row r="146" spans="1:68" ht="14.25" customHeight="1" x14ac:dyDescent="0.25">
      <c r="A146" s="649" t="s">
        <v>114</v>
      </c>
      <c r="B146" s="649"/>
      <c r="C146" s="649"/>
      <c r="D146" s="649"/>
      <c r="E146" s="649"/>
      <c r="F146" s="649"/>
      <c r="G146" s="649"/>
      <c r="H146" s="649"/>
      <c r="I146" s="649"/>
      <c r="J146" s="649"/>
      <c r="K146" s="649"/>
      <c r="L146" s="649"/>
      <c r="M146" s="649"/>
      <c r="N146" s="649"/>
      <c r="O146" s="649"/>
      <c r="P146" s="649"/>
      <c r="Q146" s="649"/>
      <c r="R146" s="649"/>
      <c r="S146" s="649"/>
      <c r="T146" s="649"/>
      <c r="U146" s="649"/>
      <c r="V146" s="649"/>
      <c r="W146" s="649"/>
      <c r="X146" s="649"/>
      <c r="Y146" s="649"/>
      <c r="Z146" s="649"/>
      <c r="AA146" s="66"/>
      <c r="AB146" s="66"/>
      <c r="AC146" s="80"/>
    </row>
    <row r="147" spans="1:68" ht="27" customHeight="1" x14ac:dyDescent="0.25">
      <c r="A147" s="63" t="s">
        <v>260</v>
      </c>
      <c r="B147" s="63" t="s">
        <v>261</v>
      </c>
      <c r="C147" s="36">
        <v>4301011705</v>
      </c>
      <c r="D147" s="650">
        <v>4607091384604</v>
      </c>
      <c r="E147" s="650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2"/>
      <c r="R147" s="652"/>
      <c r="S147" s="652"/>
      <c r="T147" s="65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262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57"/>
      <c r="B148" s="657"/>
      <c r="C148" s="657"/>
      <c r="D148" s="657"/>
      <c r="E148" s="657"/>
      <c r="F148" s="657"/>
      <c r="G148" s="657"/>
      <c r="H148" s="657"/>
      <c r="I148" s="657"/>
      <c r="J148" s="657"/>
      <c r="K148" s="657"/>
      <c r="L148" s="657"/>
      <c r="M148" s="657"/>
      <c r="N148" s="657"/>
      <c r="O148" s="658"/>
      <c r="P148" s="654" t="s">
        <v>40</v>
      </c>
      <c r="Q148" s="655"/>
      <c r="R148" s="655"/>
      <c r="S148" s="655"/>
      <c r="T148" s="655"/>
      <c r="U148" s="655"/>
      <c r="V148" s="656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57"/>
      <c r="B149" s="657"/>
      <c r="C149" s="657"/>
      <c r="D149" s="657"/>
      <c r="E149" s="657"/>
      <c r="F149" s="657"/>
      <c r="G149" s="657"/>
      <c r="H149" s="657"/>
      <c r="I149" s="657"/>
      <c r="J149" s="657"/>
      <c r="K149" s="657"/>
      <c r="L149" s="657"/>
      <c r="M149" s="657"/>
      <c r="N149" s="657"/>
      <c r="O149" s="658"/>
      <c r="P149" s="654" t="s">
        <v>40</v>
      </c>
      <c r="Q149" s="655"/>
      <c r="R149" s="655"/>
      <c r="S149" s="655"/>
      <c r="T149" s="655"/>
      <c r="U149" s="655"/>
      <c r="V149" s="656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49" t="s">
        <v>78</v>
      </c>
      <c r="B150" s="649"/>
      <c r="C150" s="649"/>
      <c r="D150" s="649"/>
      <c r="E150" s="649"/>
      <c r="F150" s="649"/>
      <c r="G150" s="649"/>
      <c r="H150" s="649"/>
      <c r="I150" s="649"/>
      <c r="J150" s="649"/>
      <c r="K150" s="649"/>
      <c r="L150" s="649"/>
      <c r="M150" s="649"/>
      <c r="N150" s="649"/>
      <c r="O150" s="649"/>
      <c r="P150" s="649"/>
      <c r="Q150" s="649"/>
      <c r="R150" s="649"/>
      <c r="S150" s="649"/>
      <c r="T150" s="649"/>
      <c r="U150" s="649"/>
      <c r="V150" s="649"/>
      <c r="W150" s="649"/>
      <c r="X150" s="649"/>
      <c r="Y150" s="649"/>
      <c r="Z150" s="649"/>
      <c r="AA150" s="66"/>
      <c r="AB150" s="66"/>
      <c r="AC150" s="80"/>
    </row>
    <row r="151" spans="1:68" ht="16.5" customHeight="1" x14ac:dyDescent="0.25">
      <c r="A151" s="63" t="s">
        <v>263</v>
      </c>
      <c r="B151" s="63" t="s">
        <v>264</v>
      </c>
      <c r="C151" s="36">
        <v>4301030895</v>
      </c>
      <c r="D151" s="650">
        <v>4607091387667</v>
      </c>
      <c r="E151" s="650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2"/>
      <c r="R151" s="652"/>
      <c r="S151" s="652"/>
      <c r="T151" s="65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265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266</v>
      </c>
      <c r="B152" s="63" t="s">
        <v>267</v>
      </c>
      <c r="C152" s="36">
        <v>4301030961</v>
      </c>
      <c r="D152" s="650">
        <v>4607091387636</v>
      </c>
      <c r="E152" s="650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2"/>
      <c r="R152" s="652"/>
      <c r="S152" s="652"/>
      <c r="T152" s="65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268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4301030963</v>
      </c>
      <c r="D153" s="650">
        <v>4607091382426</v>
      </c>
      <c r="E153" s="650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2"/>
      <c r="R153" s="652"/>
      <c r="S153" s="652"/>
      <c r="T153" s="65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271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57"/>
      <c r="B154" s="657"/>
      <c r="C154" s="657"/>
      <c r="D154" s="657"/>
      <c r="E154" s="657"/>
      <c r="F154" s="657"/>
      <c r="G154" s="657"/>
      <c r="H154" s="657"/>
      <c r="I154" s="657"/>
      <c r="J154" s="657"/>
      <c r="K154" s="657"/>
      <c r="L154" s="657"/>
      <c r="M154" s="657"/>
      <c r="N154" s="657"/>
      <c r="O154" s="658"/>
      <c r="P154" s="654" t="s">
        <v>40</v>
      </c>
      <c r="Q154" s="655"/>
      <c r="R154" s="655"/>
      <c r="S154" s="655"/>
      <c r="T154" s="655"/>
      <c r="U154" s="655"/>
      <c r="V154" s="656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57"/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8"/>
      <c r="P155" s="654" t="s">
        <v>40</v>
      </c>
      <c r="Q155" s="655"/>
      <c r="R155" s="655"/>
      <c r="S155" s="655"/>
      <c r="T155" s="655"/>
      <c r="U155" s="655"/>
      <c r="V155" s="656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47" t="s">
        <v>272</v>
      </c>
      <c r="B156" s="647"/>
      <c r="C156" s="647"/>
      <c r="D156" s="647"/>
      <c r="E156" s="647"/>
      <c r="F156" s="647"/>
      <c r="G156" s="647"/>
      <c r="H156" s="647"/>
      <c r="I156" s="647"/>
      <c r="J156" s="647"/>
      <c r="K156" s="647"/>
      <c r="L156" s="647"/>
      <c r="M156" s="647"/>
      <c r="N156" s="647"/>
      <c r="O156" s="647"/>
      <c r="P156" s="647"/>
      <c r="Q156" s="647"/>
      <c r="R156" s="647"/>
      <c r="S156" s="647"/>
      <c r="T156" s="647"/>
      <c r="U156" s="647"/>
      <c r="V156" s="647"/>
      <c r="W156" s="647"/>
      <c r="X156" s="647"/>
      <c r="Y156" s="647"/>
      <c r="Z156" s="647"/>
      <c r="AA156" s="54"/>
      <c r="AB156" s="54"/>
      <c r="AC156" s="54"/>
    </row>
    <row r="157" spans="1:68" ht="16.5" customHeight="1" x14ac:dyDescent="0.25">
      <c r="A157" s="648" t="s">
        <v>273</v>
      </c>
      <c r="B157" s="648"/>
      <c r="C157" s="648"/>
      <c r="D157" s="648"/>
      <c r="E157" s="648"/>
      <c r="F157" s="648"/>
      <c r="G157" s="648"/>
      <c r="H157" s="648"/>
      <c r="I157" s="648"/>
      <c r="J157" s="648"/>
      <c r="K157" s="648"/>
      <c r="L157" s="648"/>
      <c r="M157" s="648"/>
      <c r="N157" s="648"/>
      <c r="O157" s="648"/>
      <c r="P157" s="648"/>
      <c r="Q157" s="648"/>
      <c r="R157" s="648"/>
      <c r="S157" s="648"/>
      <c r="T157" s="648"/>
      <c r="U157" s="648"/>
      <c r="V157" s="648"/>
      <c r="W157" s="648"/>
      <c r="X157" s="648"/>
      <c r="Y157" s="648"/>
      <c r="Z157" s="648"/>
      <c r="AA157" s="65"/>
      <c r="AB157" s="65"/>
      <c r="AC157" s="79"/>
    </row>
    <row r="158" spans="1:68" ht="14.25" customHeight="1" x14ac:dyDescent="0.25">
      <c r="A158" s="649" t="s">
        <v>150</v>
      </c>
      <c r="B158" s="649"/>
      <c r="C158" s="649"/>
      <c r="D158" s="649"/>
      <c r="E158" s="649"/>
      <c r="F158" s="649"/>
      <c r="G158" s="649"/>
      <c r="H158" s="649"/>
      <c r="I158" s="649"/>
      <c r="J158" s="649"/>
      <c r="K158" s="649"/>
      <c r="L158" s="649"/>
      <c r="M158" s="649"/>
      <c r="N158" s="649"/>
      <c r="O158" s="649"/>
      <c r="P158" s="649"/>
      <c r="Q158" s="649"/>
      <c r="R158" s="649"/>
      <c r="S158" s="649"/>
      <c r="T158" s="649"/>
      <c r="U158" s="649"/>
      <c r="V158" s="649"/>
      <c r="W158" s="649"/>
      <c r="X158" s="649"/>
      <c r="Y158" s="649"/>
      <c r="Z158" s="649"/>
      <c r="AA158" s="66"/>
      <c r="AB158" s="66"/>
      <c r="AC158" s="80"/>
    </row>
    <row r="159" spans="1:68" ht="27" customHeight="1" x14ac:dyDescent="0.25">
      <c r="A159" s="63" t="s">
        <v>274</v>
      </c>
      <c r="B159" s="63" t="s">
        <v>275</v>
      </c>
      <c r="C159" s="36">
        <v>4301020323</v>
      </c>
      <c r="D159" s="650">
        <v>4680115886223</v>
      </c>
      <c r="E159" s="650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2"/>
      <c r="R159" s="652"/>
      <c r="S159" s="652"/>
      <c r="T159" s="65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276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57"/>
      <c r="B160" s="657"/>
      <c r="C160" s="657"/>
      <c r="D160" s="657"/>
      <c r="E160" s="657"/>
      <c r="F160" s="657"/>
      <c r="G160" s="657"/>
      <c r="H160" s="657"/>
      <c r="I160" s="657"/>
      <c r="J160" s="657"/>
      <c r="K160" s="657"/>
      <c r="L160" s="657"/>
      <c r="M160" s="657"/>
      <c r="N160" s="657"/>
      <c r="O160" s="658"/>
      <c r="P160" s="654" t="s">
        <v>40</v>
      </c>
      <c r="Q160" s="655"/>
      <c r="R160" s="655"/>
      <c r="S160" s="655"/>
      <c r="T160" s="655"/>
      <c r="U160" s="655"/>
      <c r="V160" s="656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57"/>
      <c r="B161" s="657"/>
      <c r="C161" s="657"/>
      <c r="D161" s="657"/>
      <c r="E161" s="657"/>
      <c r="F161" s="657"/>
      <c r="G161" s="657"/>
      <c r="H161" s="657"/>
      <c r="I161" s="657"/>
      <c r="J161" s="657"/>
      <c r="K161" s="657"/>
      <c r="L161" s="657"/>
      <c r="M161" s="657"/>
      <c r="N161" s="657"/>
      <c r="O161" s="658"/>
      <c r="P161" s="654" t="s">
        <v>40</v>
      </c>
      <c r="Q161" s="655"/>
      <c r="R161" s="655"/>
      <c r="S161" s="655"/>
      <c r="T161" s="655"/>
      <c r="U161" s="655"/>
      <c r="V161" s="656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49" t="s">
        <v>78</v>
      </c>
      <c r="B162" s="649"/>
      <c r="C162" s="649"/>
      <c r="D162" s="649"/>
      <c r="E162" s="649"/>
      <c r="F162" s="649"/>
      <c r="G162" s="649"/>
      <c r="H162" s="649"/>
      <c r="I162" s="649"/>
      <c r="J162" s="649"/>
      <c r="K162" s="649"/>
      <c r="L162" s="649"/>
      <c r="M162" s="649"/>
      <c r="N162" s="649"/>
      <c r="O162" s="649"/>
      <c r="P162" s="649"/>
      <c r="Q162" s="649"/>
      <c r="R162" s="649"/>
      <c r="S162" s="649"/>
      <c r="T162" s="649"/>
      <c r="U162" s="649"/>
      <c r="V162" s="649"/>
      <c r="W162" s="649"/>
      <c r="X162" s="649"/>
      <c r="Y162" s="649"/>
      <c r="Z162" s="649"/>
      <c r="AA162" s="66"/>
      <c r="AB162" s="66"/>
      <c r="AC162" s="80"/>
    </row>
    <row r="163" spans="1:68" ht="27" customHeight="1" x14ac:dyDescent="0.25">
      <c r="A163" s="63" t="s">
        <v>277</v>
      </c>
      <c r="B163" s="63" t="s">
        <v>278</v>
      </c>
      <c r="C163" s="36">
        <v>4301031191</v>
      </c>
      <c r="D163" s="650">
        <v>4680115880993</v>
      </c>
      <c r="E163" s="65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2"/>
      <c r="R163" s="652"/>
      <c r="S163" s="652"/>
      <c r="T163" s="65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279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280</v>
      </c>
      <c r="B164" s="63" t="s">
        <v>281</v>
      </c>
      <c r="C164" s="36">
        <v>4301031204</v>
      </c>
      <c r="D164" s="650">
        <v>4680115881761</v>
      </c>
      <c r="E164" s="650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2"/>
      <c r="R164" s="652"/>
      <c r="S164" s="652"/>
      <c r="T164" s="65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282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283</v>
      </c>
      <c r="B165" s="63" t="s">
        <v>284</v>
      </c>
      <c r="C165" s="36">
        <v>4301031201</v>
      </c>
      <c r="D165" s="650">
        <v>4680115881563</v>
      </c>
      <c r="E165" s="650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2"/>
      <c r="R165" s="652"/>
      <c r="S165" s="652"/>
      <c r="T165" s="65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285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4301031199</v>
      </c>
      <c r="D166" s="650">
        <v>4680115880986</v>
      </c>
      <c r="E166" s="65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2"/>
      <c r="R166" s="652"/>
      <c r="S166" s="652"/>
      <c r="T166" s="65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4301031205</v>
      </c>
      <c r="D167" s="650">
        <v>4680115881785</v>
      </c>
      <c r="E167" s="650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2"/>
      <c r="R167" s="652"/>
      <c r="S167" s="652"/>
      <c r="T167" s="65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282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4301031399</v>
      </c>
      <c r="D168" s="650">
        <v>4680115886537</v>
      </c>
      <c r="E168" s="650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2"/>
      <c r="R168" s="652"/>
      <c r="S168" s="652"/>
      <c r="T168" s="65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293</v>
      </c>
      <c r="B169" s="63" t="s">
        <v>294</v>
      </c>
      <c r="C169" s="36">
        <v>4301031202</v>
      </c>
      <c r="D169" s="650">
        <v>4680115881679</v>
      </c>
      <c r="E169" s="650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2"/>
      <c r="R169" s="652"/>
      <c r="S169" s="652"/>
      <c r="T169" s="65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285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4301031158</v>
      </c>
      <c r="D170" s="650">
        <v>4680115880191</v>
      </c>
      <c r="E170" s="650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2"/>
      <c r="R170" s="652"/>
      <c r="S170" s="652"/>
      <c r="T170" s="65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4301031245</v>
      </c>
      <c r="D171" s="650">
        <v>4680115883963</v>
      </c>
      <c r="E171" s="650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2"/>
      <c r="R171" s="652"/>
      <c r="S171" s="652"/>
      <c r="T171" s="653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57"/>
      <c r="B172" s="657"/>
      <c r="C172" s="657"/>
      <c r="D172" s="657"/>
      <c r="E172" s="657"/>
      <c r="F172" s="657"/>
      <c r="G172" s="657"/>
      <c r="H172" s="657"/>
      <c r="I172" s="657"/>
      <c r="J172" s="657"/>
      <c r="K172" s="657"/>
      <c r="L172" s="657"/>
      <c r="M172" s="657"/>
      <c r="N172" s="657"/>
      <c r="O172" s="658"/>
      <c r="P172" s="654" t="s">
        <v>40</v>
      </c>
      <c r="Q172" s="655"/>
      <c r="R172" s="655"/>
      <c r="S172" s="655"/>
      <c r="T172" s="655"/>
      <c r="U172" s="655"/>
      <c r="V172" s="656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57"/>
      <c r="B173" s="657"/>
      <c r="C173" s="657"/>
      <c r="D173" s="657"/>
      <c r="E173" s="657"/>
      <c r="F173" s="657"/>
      <c r="G173" s="657"/>
      <c r="H173" s="657"/>
      <c r="I173" s="657"/>
      <c r="J173" s="657"/>
      <c r="K173" s="657"/>
      <c r="L173" s="657"/>
      <c r="M173" s="657"/>
      <c r="N173" s="657"/>
      <c r="O173" s="658"/>
      <c r="P173" s="654" t="s">
        <v>40</v>
      </c>
      <c r="Q173" s="655"/>
      <c r="R173" s="655"/>
      <c r="S173" s="655"/>
      <c r="T173" s="655"/>
      <c r="U173" s="655"/>
      <c r="V173" s="656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49" t="s">
        <v>106</v>
      </c>
      <c r="B174" s="649"/>
      <c r="C174" s="649"/>
      <c r="D174" s="649"/>
      <c r="E174" s="649"/>
      <c r="F174" s="649"/>
      <c r="G174" s="649"/>
      <c r="H174" s="649"/>
      <c r="I174" s="649"/>
      <c r="J174" s="649"/>
      <c r="K174" s="649"/>
      <c r="L174" s="649"/>
      <c r="M174" s="649"/>
      <c r="N174" s="649"/>
      <c r="O174" s="649"/>
      <c r="P174" s="649"/>
      <c r="Q174" s="649"/>
      <c r="R174" s="649"/>
      <c r="S174" s="649"/>
      <c r="T174" s="649"/>
      <c r="U174" s="649"/>
      <c r="V174" s="649"/>
      <c r="W174" s="649"/>
      <c r="X174" s="649"/>
      <c r="Y174" s="649"/>
      <c r="Z174" s="649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4301032053</v>
      </c>
      <c r="D175" s="650">
        <v>4680115886780</v>
      </c>
      <c r="E175" s="65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304</v>
      </c>
      <c r="L175" s="37" t="s">
        <v>45</v>
      </c>
      <c r="M175" s="38" t="s">
        <v>303</v>
      </c>
      <c r="N175" s="38"/>
      <c r="O175" s="37">
        <v>60</v>
      </c>
      <c r="P175" s="73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2"/>
      <c r="R175" s="652"/>
      <c r="S175" s="652"/>
      <c r="T175" s="65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302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305</v>
      </c>
      <c r="B176" s="63" t="s">
        <v>306</v>
      </c>
      <c r="C176" s="36">
        <v>4301032051</v>
      </c>
      <c r="D176" s="650">
        <v>4680115886742</v>
      </c>
      <c r="E176" s="65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90</v>
      </c>
      <c r="P176" s="73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2"/>
      <c r="R176" s="652"/>
      <c r="S176" s="652"/>
      <c r="T176" s="65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307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308</v>
      </c>
      <c r="B177" s="63" t="s">
        <v>309</v>
      </c>
      <c r="C177" s="36">
        <v>4301032052</v>
      </c>
      <c r="D177" s="650">
        <v>4680115886766</v>
      </c>
      <c r="E177" s="650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3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2"/>
      <c r="R177" s="652"/>
      <c r="S177" s="652"/>
      <c r="T177" s="65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57"/>
      <c r="B178" s="657"/>
      <c r="C178" s="657"/>
      <c r="D178" s="657"/>
      <c r="E178" s="657"/>
      <c r="F178" s="657"/>
      <c r="G178" s="657"/>
      <c r="H178" s="657"/>
      <c r="I178" s="657"/>
      <c r="J178" s="657"/>
      <c r="K178" s="657"/>
      <c r="L178" s="657"/>
      <c r="M178" s="657"/>
      <c r="N178" s="657"/>
      <c r="O178" s="658"/>
      <c r="P178" s="654" t="s">
        <v>40</v>
      </c>
      <c r="Q178" s="655"/>
      <c r="R178" s="655"/>
      <c r="S178" s="655"/>
      <c r="T178" s="655"/>
      <c r="U178" s="655"/>
      <c r="V178" s="656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57"/>
      <c r="B179" s="657"/>
      <c r="C179" s="657"/>
      <c r="D179" s="657"/>
      <c r="E179" s="657"/>
      <c r="F179" s="657"/>
      <c r="G179" s="657"/>
      <c r="H179" s="657"/>
      <c r="I179" s="657"/>
      <c r="J179" s="657"/>
      <c r="K179" s="657"/>
      <c r="L179" s="657"/>
      <c r="M179" s="657"/>
      <c r="N179" s="657"/>
      <c r="O179" s="658"/>
      <c r="P179" s="654" t="s">
        <v>40</v>
      </c>
      <c r="Q179" s="655"/>
      <c r="R179" s="655"/>
      <c r="S179" s="655"/>
      <c r="T179" s="655"/>
      <c r="U179" s="655"/>
      <c r="V179" s="656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49" t="s">
        <v>310</v>
      </c>
      <c r="B180" s="649"/>
      <c r="C180" s="649"/>
      <c r="D180" s="649"/>
      <c r="E180" s="649"/>
      <c r="F180" s="649"/>
      <c r="G180" s="649"/>
      <c r="H180" s="649"/>
      <c r="I180" s="649"/>
      <c r="J180" s="649"/>
      <c r="K180" s="649"/>
      <c r="L180" s="649"/>
      <c r="M180" s="649"/>
      <c r="N180" s="649"/>
      <c r="O180" s="649"/>
      <c r="P180" s="649"/>
      <c r="Q180" s="649"/>
      <c r="R180" s="649"/>
      <c r="S180" s="649"/>
      <c r="T180" s="649"/>
      <c r="U180" s="649"/>
      <c r="V180" s="649"/>
      <c r="W180" s="649"/>
      <c r="X180" s="649"/>
      <c r="Y180" s="649"/>
      <c r="Z180" s="649"/>
      <c r="AA180" s="66"/>
      <c r="AB180" s="66"/>
      <c r="AC180" s="80"/>
    </row>
    <row r="181" spans="1:68" ht="27" customHeight="1" x14ac:dyDescent="0.25">
      <c r="A181" s="63" t="s">
        <v>311</v>
      </c>
      <c r="B181" s="63" t="s">
        <v>312</v>
      </c>
      <c r="C181" s="36">
        <v>4301170013</v>
      </c>
      <c r="D181" s="650">
        <v>4680115886797</v>
      </c>
      <c r="E181" s="650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304</v>
      </c>
      <c r="L181" s="37" t="s">
        <v>45</v>
      </c>
      <c r="M181" s="38" t="s">
        <v>303</v>
      </c>
      <c r="N181" s="38"/>
      <c r="O181" s="37">
        <v>90</v>
      </c>
      <c r="P181" s="73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2"/>
      <c r="R181" s="652"/>
      <c r="S181" s="652"/>
      <c r="T181" s="653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307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57"/>
      <c r="B182" s="657"/>
      <c r="C182" s="657"/>
      <c r="D182" s="657"/>
      <c r="E182" s="657"/>
      <c r="F182" s="657"/>
      <c r="G182" s="657"/>
      <c r="H182" s="657"/>
      <c r="I182" s="657"/>
      <c r="J182" s="657"/>
      <c r="K182" s="657"/>
      <c r="L182" s="657"/>
      <c r="M182" s="657"/>
      <c r="N182" s="657"/>
      <c r="O182" s="658"/>
      <c r="P182" s="654" t="s">
        <v>40</v>
      </c>
      <c r="Q182" s="655"/>
      <c r="R182" s="655"/>
      <c r="S182" s="655"/>
      <c r="T182" s="655"/>
      <c r="U182" s="655"/>
      <c r="V182" s="656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57"/>
      <c r="B183" s="657"/>
      <c r="C183" s="657"/>
      <c r="D183" s="657"/>
      <c r="E183" s="657"/>
      <c r="F183" s="657"/>
      <c r="G183" s="657"/>
      <c r="H183" s="657"/>
      <c r="I183" s="657"/>
      <c r="J183" s="657"/>
      <c r="K183" s="657"/>
      <c r="L183" s="657"/>
      <c r="M183" s="657"/>
      <c r="N183" s="657"/>
      <c r="O183" s="658"/>
      <c r="P183" s="654" t="s">
        <v>40</v>
      </c>
      <c r="Q183" s="655"/>
      <c r="R183" s="655"/>
      <c r="S183" s="655"/>
      <c r="T183" s="655"/>
      <c r="U183" s="655"/>
      <c r="V183" s="656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48" t="s">
        <v>313</v>
      </c>
      <c r="B184" s="648"/>
      <c r="C184" s="648"/>
      <c r="D184" s="648"/>
      <c r="E184" s="648"/>
      <c r="F184" s="648"/>
      <c r="G184" s="648"/>
      <c r="H184" s="648"/>
      <c r="I184" s="648"/>
      <c r="J184" s="648"/>
      <c r="K184" s="648"/>
      <c r="L184" s="648"/>
      <c r="M184" s="648"/>
      <c r="N184" s="648"/>
      <c r="O184" s="648"/>
      <c r="P184" s="648"/>
      <c r="Q184" s="648"/>
      <c r="R184" s="648"/>
      <c r="S184" s="648"/>
      <c r="T184" s="648"/>
      <c r="U184" s="648"/>
      <c r="V184" s="648"/>
      <c r="W184" s="648"/>
      <c r="X184" s="648"/>
      <c r="Y184" s="648"/>
      <c r="Z184" s="648"/>
      <c r="AA184" s="65"/>
      <c r="AB184" s="65"/>
      <c r="AC184" s="79"/>
    </row>
    <row r="185" spans="1:68" ht="14.25" customHeight="1" x14ac:dyDescent="0.25">
      <c r="A185" s="649" t="s">
        <v>114</v>
      </c>
      <c r="B185" s="649"/>
      <c r="C185" s="649"/>
      <c r="D185" s="649"/>
      <c r="E185" s="649"/>
      <c r="F185" s="649"/>
      <c r="G185" s="649"/>
      <c r="H185" s="649"/>
      <c r="I185" s="649"/>
      <c r="J185" s="649"/>
      <c r="K185" s="649"/>
      <c r="L185" s="649"/>
      <c r="M185" s="649"/>
      <c r="N185" s="649"/>
      <c r="O185" s="649"/>
      <c r="P185" s="649"/>
      <c r="Q185" s="649"/>
      <c r="R185" s="649"/>
      <c r="S185" s="649"/>
      <c r="T185" s="649"/>
      <c r="U185" s="649"/>
      <c r="V185" s="649"/>
      <c r="W185" s="649"/>
      <c r="X185" s="649"/>
      <c r="Y185" s="649"/>
      <c r="Z185" s="649"/>
      <c r="AA185" s="66"/>
      <c r="AB185" s="66"/>
      <c r="AC185" s="80"/>
    </row>
    <row r="186" spans="1:68" ht="16.5" customHeight="1" x14ac:dyDescent="0.25">
      <c r="A186" s="63" t="s">
        <v>314</v>
      </c>
      <c r="B186" s="63" t="s">
        <v>315</v>
      </c>
      <c r="C186" s="36">
        <v>4301011450</v>
      </c>
      <c r="D186" s="650">
        <v>4680115881402</v>
      </c>
      <c r="E186" s="650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2"/>
      <c r="R186" s="652"/>
      <c r="S186" s="652"/>
      <c r="T186" s="65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316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317</v>
      </c>
      <c r="B187" s="63" t="s">
        <v>318</v>
      </c>
      <c r="C187" s="36">
        <v>4301011768</v>
      </c>
      <c r="D187" s="650">
        <v>4680115881396</v>
      </c>
      <c r="E187" s="650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2"/>
      <c r="R187" s="652"/>
      <c r="S187" s="652"/>
      <c r="T187" s="653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7"/>
      <c r="B188" s="657"/>
      <c r="C188" s="657"/>
      <c r="D188" s="657"/>
      <c r="E188" s="657"/>
      <c r="F188" s="657"/>
      <c r="G188" s="657"/>
      <c r="H188" s="657"/>
      <c r="I188" s="657"/>
      <c r="J188" s="657"/>
      <c r="K188" s="657"/>
      <c r="L188" s="657"/>
      <c r="M188" s="657"/>
      <c r="N188" s="657"/>
      <c r="O188" s="658"/>
      <c r="P188" s="654" t="s">
        <v>40</v>
      </c>
      <c r="Q188" s="655"/>
      <c r="R188" s="655"/>
      <c r="S188" s="655"/>
      <c r="T188" s="655"/>
      <c r="U188" s="655"/>
      <c r="V188" s="656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7"/>
      <c r="B189" s="657"/>
      <c r="C189" s="657"/>
      <c r="D189" s="657"/>
      <c r="E189" s="657"/>
      <c r="F189" s="657"/>
      <c r="G189" s="657"/>
      <c r="H189" s="657"/>
      <c r="I189" s="657"/>
      <c r="J189" s="657"/>
      <c r="K189" s="657"/>
      <c r="L189" s="657"/>
      <c r="M189" s="657"/>
      <c r="N189" s="657"/>
      <c r="O189" s="658"/>
      <c r="P189" s="654" t="s">
        <v>40</v>
      </c>
      <c r="Q189" s="655"/>
      <c r="R189" s="655"/>
      <c r="S189" s="655"/>
      <c r="T189" s="655"/>
      <c r="U189" s="655"/>
      <c r="V189" s="656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9" t="s">
        <v>150</v>
      </c>
      <c r="B190" s="649"/>
      <c r="C190" s="649"/>
      <c r="D190" s="649"/>
      <c r="E190" s="649"/>
      <c r="F190" s="649"/>
      <c r="G190" s="649"/>
      <c r="H190" s="649"/>
      <c r="I190" s="649"/>
      <c r="J190" s="649"/>
      <c r="K190" s="649"/>
      <c r="L190" s="649"/>
      <c r="M190" s="649"/>
      <c r="N190" s="649"/>
      <c r="O190" s="649"/>
      <c r="P190" s="649"/>
      <c r="Q190" s="649"/>
      <c r="R190" s="649"/>
      <c r="S190" s="649"/>
      <c r="T190" s="649"/>
      <c r="U190" s="649"/>
      <c r="V190" s="649"/>
      <c r="W190" s="649"/>
      <c r="X190" s="649"/>
      <c r="Y190" s="649"/>
      <c r="Z190" s="649"/>
      <c r="AA190" s="66"/>
      <c r="AB190" s="66"/>
      <c r="AC190" s="80"/>
    </row>
    <row r="191" spans="1:68" ht="16.5" customHeight="1" x14ac:dyDescent="0.25">
      <c r="A191" s="63" t="s">
        <v>319</v>
      </c>
      <c r="B191" s="63" t="s">
        <v>320</v>
      </c>
      <c r="C191" s="36">
        <v>4301020262</v>
      </c>
      <c r="D191" s="650">
        <v>4680115882935</v>
      </c>
      <c r="E191" s="650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2"/>
      <c r="R191" s="652"/>
      <c r="S191" s="652"/>
      <c r="T191" s="65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321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322</v>
      </c>
      <c r="B192" s="63" t="s">
        <v>323</v>
      </c>
      <c r="C192" s="36">
        <v>4301020220</v>
      </c>
      <c r="D192" s="650">
        <v>4680115880764</v>
      </c>
      <c r="E192" s="650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2"/>
      <c r="R192" s="652"/>
      <c r="S192" s="652"/>
      <c r="T192" s="653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57"/>
      <c r="B193" s="657"/>
      <c r="C193" s="657"/>
      <c r="D193" s="657"/>
      <c r="E193" s="657"/>
      <c r="F193" s="657"/>
      <c r="G193" s="657"/>
      <c r="H193" s="657"/>
      <c r="I193" s="657"/>
      <c r="J193" s="657"/>
      <c r="K193" s="657"/>
      <c r="L193" s="657"/>
      <c r="M193" s="657"/>
      <c r="N193" s="657"/>
      <c r="O193" s="658"/>
      <c r="P193" s="654" t="s">
        <v>40</v>
      </c>
      <c r="Q193" s="655"/>
      <c r="R193" s="655"/>
      <c r="S193" s="655"/>
      <c r="T193" s="655"/>
      <c r="U193" s="655"/>
      <c r="V193" s="6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57"/>
      <c r="B194" s="657"/>
      <c r="C194" s="657"/>
      <c r="D194" s="657"/>
      <c r="E194" s="657"/>
      <c r="F194" s="657"/>
      <c r="G194" s="657"/>
      <c r="H194" s="657"/>
      <c r="I194" s="657"/>
      <c r="J194" s="657"/>
      <c r="K194" s="657"/>
      <c r="L194" s="657"/>
      <c r="M194" s="657"/>
      <c r="N194" s="657"/>
      <c r="O194" s="658"/>
      <c r="P194" s="654" t="s">
        <v>40</v>
      </c>
      <c r="Q194" s="655"/>
      <c r="R194" s="655"/>
      <c r="S194" s="655"/>
      <c r="T194" s="655"/>
      <c r="U194" s="655"/>
      <c r="V194" s="6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49" t="s">
        <v>78</v>
      </c>
      <c r="B195" s="649"/>
      <c r="C195" s="649"/>
      <c r="D195" s="649"/>
      <c r="E195" s="649"/>
      <c r="F195" s="649"/>
      <c r="G195" s="649"/>
      <c r="H195" s="649"/>
      <c r="I195" s="649"/>
      <c r="J195" s="649"/>
      <c r="K195" s="649"/>
      <c r="L195" s="649"/>
      <c r="M195" s="649"/>
      <c r="N195" s="649"/>
      <c r="O195" s="649"/>
      <c r="P195" s="649"/>
      <c r="Q195" s="649"/>
      <c r="R195" s="649"/>
      <c r="S195" s="649"/>
      <c r="T195" s="649"/>
      <c r="U195" s="649"/>
      <c r="V195" s="649"/>
      <c r="W195" s="649"/>
      <c r="X195" s="649"/>
      <c r="Y195" s="649"/>
      <c r="Z195" s="649"/>
      <c r="AA195" s="66"/>
      <c r="AB195" s="66"/>
      <c r="AC195" s="80"/>
    </row>
    <row r="196" spans="1:68" ht="27" customHeight="1" x14ac:dyDescent="0.25">
      <c r="A196" s="63" t="s">
        <v>324</v>
      </c>
      <c r="B196" s="63" t="s">
        <v>325</v>
      </c>
      <c r="C196" s="36">
        <v>4301031224</v>
      </c>
      <c r="D196" s="650">
        <v>4680115882683</v>
      </c>
      <c r="E196" s="65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2"/>
      <c r="R196" s="652"/>
      <c r="S196" s="652"/>
      <c r="T196" s="65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4301031230</v>
      </c>
      <c r="D197" s="650">
        <v>4680115882690</v>
      </c>
      <c r="E197" s="65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2"/>
      <c r="R197" s="652"/>
      <c r="S197" s="652"/>
      <c r="T197" s="65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329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330</v>
      </c>
      <c r="B198" s="63" t="s">
        <v>331</v>
      </c>
      <c r="C198" s="36">
        <v>4301031220</v>
      </c>
      <c r="D198" s="650">
        <v>4680115882669</v>
      </c>
      <c r="E198" s="65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2"/>
      <c r="R198" s="652"/>
      <c r="S198" s="652"/>
      <c r="T198" s="65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332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4301031221</v>
      </c>
      <c r="D199" s="650">
        <v>4680115882676</v>
      </c>
      <c r="E199" s="650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2"/>
      <c r="R199" s="652"/>
      <c r="S199" s="652"/>
      <c r="T199" s="65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335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4301031223</v>
      </c>
      <c r="D200" s="650">
        <v>4680115884014</v>
      </c>
      <c r="E200" s="650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2"/>
      <c r="R200" s="652"/>
      <c r="S200" s="652"/>
      <c r="T200" s="65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4301031222</v>
      </c>
      <c r="D201" s="650">
        <v>4680115884007</v>
      </c>
      <c r="E201" s="65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2"/>
      <c r="R201" s="652"/>
      <c r="S201" s="652"/>
      <c r="T201" s="65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329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4301031229</v>
      </c>
      <c r="D202" s="650">
        <v>4680115884038</v>
      </c>
      <c r="E202" s="65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2"/>
      <c r="R202" s="652"/>
      <c r="S202" s="652"/>
      <c r="T202" s="65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332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4301031225</v>
      </c>
      <c r="D203" s="650">
        <v>4680115884021</v>
      </c>
      <c r="E203" s="650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2"/>
      <c r="R203" s="652"/>
      <c r="S203" s="652"/>
      <c r="T203" s="65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335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57"/>
      <c r="B204" s="657"/>
      <c r="C204" s="657"/>
      <c r="D204" s="657"/>
      <c r="E204" s="657"/>
      <c r="F204" s="657"/>
      <c r="G204" s="657"/>
      <c r="H204" s="657"/>
      <c r="I204" s="657"/>
      <c r="J204" s="657"/>
      <c r="K204" s="657"/>
      <c r="L204" s="657"/>
      <c r="M204" s="657"/>
      <c r="N204" s="657"/>
      <c r="O204" s="658"/>
      <c r="P204" s="654" t="s">
        <v>40</v>
      </c>
      <c r="Q204" s="655"/>
      <c r="R204" s="655"/>
      <c r="S204" s="655"/>
      <c r="T204" s="655"/>
      <c r="U204" s="655"/>
      <c r="V204" s="656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57"/>
      <c r="B205" s="657"/>
      <c r="C205" s="657"/>
      <c r="D205" s="657"/>
      <c r="E205" s="657"/>
      <c r="F205" s="657"/>
      <c r="G205" s="657"/>
      <c r="H205" s="657"/>
      <c r="I205" s="657"/>
      <c r="J205" s="657"/>
      <c r="K205" s="657"/>
      <c r="L205" s="657"/>
      <c r="M205" s="657"/>
      <c r="N205" s="657"/>
      <c r="O205" s="658"/>
      <c r="P205" s="654" t="s">
        <v>40</v>
      </c>
      <c r="Q205" s="655"/>
      <c r="R205" s="655"/>
      <c r="S205" s="655"/>
      <c r="T205" s="655"/>
      <c r="U205" s="655"/>
      <c r="V205" s="656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49" t="s">
        <v>85</v>
      </c>
      <c r="B206" s="649"/>
      <c r="C206" s="649"/>
      <c r="D206" s="649"/>
      <c r="E206" s="649"/>
      <c r="F206" s="649"/>
      <c r="G206" s="649"/>
      <c r="H206" s="649"/>
      <c r="I206" s="649"/>
      <c r="J206" s="649"/>
      <c r="K206" s="649"/>
      <c r="L206" s="649"/>
      <c r="M206" s="649"/>
      <c r="N206" s="649"/>
      <c r="O206" s="649"/>
      <c r="P206" s="649"/>
      <c r="Q206" s="649"/>
      <c r="R206" s="649"/>
      <c r="S206" s="649"/>
      <c r="T206" s="649"/>
      <c r="U206" s="649"/>
      <c r="V206" s="649"/>
      <c r="W206" s="649"/>
      <c r="X206" s="649"/>
      <c r="Y206" s="649"/>
      <c r="Z206" s="649"/>
      <c r="AA206" s="66"/>
      <c r="AB206" s="66"/>
      <c r="AC206" s="80"/>
    </row>
    <row r="207" spans="1:68" ht="27" customHeight="1" x14ac:dyDescent="0.25">
      <c r="A207" s="63" t="s">
        <v>344</v>
      </c>
      <c r="B207" s="63" t="s">
        <v>345</v>
      </c>
      <c r="C207" s="36">
        <v>4301051408</v>
      </c>
      <c r="D207" s="650">
        <v>4680115881594</v>
      </c>
      <c r="E207" s="650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2"/>
      <c r="R207" s="652"/>
      <c r="S207" s="652"/>
      <c r="T207" s="65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346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347</v>
      </c>
      <c r="B208" s="63" t="s">
        <v>348</v>
      </c>
      <c r="C208" s="36">
        <v>4301051411</v>
      </c>
      <c r="D208" s="650">
        <v>4680115881617</v>
      </c>
      <c r="E208" s="650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2"/>
      <c r="R208" s="652"/>
      <c r="S208" s="652"/>
      <c r="T208" s="65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349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350</v>
      </c>
      <c r="B209" s="63" t="s">
        <v>351</v>
      </c>
      <c r="C209" s="36">
        <v>4301051656</v>
      </c>
      <c r="D209" s="650">
        <v>4680115880573</v>
      </c>
      <c r="E209" s="650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2"/>
      <c r="R209" s="652"/>
      <c r="S209" s="652"/>
      <c r="T209" s="65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352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4301051407</v>
      </c>
      <c r="D210" s="650">
        <v>4680115882195</v>
      </c>
      <c r="E210" s="650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2"/>
      <c r="R210" s="652"/>
      <c r="S210" s="652"/>
      <c r="T210" s="65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4301051752</v>
      </c>
      <c r="D211" s="650">
        <v>4680115882607</v>
      </c>
      <c r="E211" s="650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2"/>
      <c r="R211" s="652"/>
      <c r="S211" s="652"/>
      <c r="T211" s="65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358</v>
      </c>
      <c r="B212" s="63" t="s">
        <v>359</v>
      </c>
      <c r="C212" s="36">
        <v>4301051666</v>
      </c>
      <c r="D212" s="650">
        <v>4680115880092</v>
      </c>
      <c r="E212" s="65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2"/>
      <c r="R212" s="652"/>
      <c r="S212" s="652"/>
      <c r="T212" s="65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352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4301051668</v>
      </c>
      <c r="D213" s="650">
        <v>4680115880221</v>
      </c>
      <c r="E213" s="65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2"/>
      <c r="R213" s="652"/>
      <c r="S213" s="652"/>
      <c r="T213" s="65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4301051945</v>
      </c>
      <c r="D214" s="650">
        <v>4680115880504</v>
      </c>
      <c r="E214" s="650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2"/>
      <c r="R214" s="652"/>
      <c r="S214" s="652"/>
      <c r="T214" s="65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365</v>
      </c>
      <c r="B215" s="63" t="s">
        <v>366</v>
      </c>
      <c r="C215" s="36">
        <v>4301051410</v>
      </c>
      <c r="D215" s="650">
        <v>4680115882164</v>
      </c>
      <c r="E215" s="650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2"/>
      <c r="R215" s="652"/>
      <c r="S215" s="652"/>
      <c r="T215" s="65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57"/>
      <c r="B216" s="657"/>
      <c r="C216" s="657"/>
      <c r="D216" s="657"/>
      <c r="E216" s="657"/>
      <c r="F216" s="657"/>
      <c r="G216" s="657"/>
      <c r="H216" s="657"/>
      <c r="I216" s="657"/>
      <c r="J216" s="657"/>
      <c r="K216" s="657"/>
      <c r="L216" s="657"/>
      <c r="M216" s="657"/>
      <c r="N216" s="657"/>
      <c r="O216" s="658"/>
      <c r="P216" s="654" t="s">
        <v>40</v>
      </c>
      <c r="Q216" s="655"/>
      <c r="R216" s="655"/>
      <c r="S216" s="655"/>
      <c r="T216" s="655"/>
      <c r="U216" s="655"/>
      <c r="V216" s="656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57"/>
      <c r="B217" s="657"/>
      <c r="C217" s="657"/>
      <c r="D217" s="657"/>
      <c r="E217" s="657"/>
      <c r="F217" s="657"/>
      <c r="G217" s="657"/>
      <c r="H217" s="657"/>
      <c r="I217" s="657"/>
      <c r="J217" s="657"/>
      <c r="K217" s="657"/>
      <c r="L217" s="657"/>
      <c r="M217" s="657"/>
      <c r="N217" s="657"/>
      <c r="O217" s="658"/>
      <c r="P217" s="654" t="s">
        <v>40</v>
      </c>
      <c r="Q217" s="655"/>
      <c r="R217" s="655"/>
      <c r="S217" s="655"/>
      <c r="T217" s="655"/>
      <c r="U217" s="655"/>
      <c r="V217" s="656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49" t="s">
        <v>185</v>
      </c>
      <c r="B218" s="649"/>
      <c r="C218" s="649"/>
      <c r="D218" s="649"/>
      <c r="E218" s="649"/>
      <c r="F218" s="649"/>
      <c r="G218" s="649"/>
      <c r="H218" s="649"/>
      <c r="I218" s="649"/>
      <c r="J218" s="649"/>
      <c r="K218" s="649"/>
      <c r="L218" s="649"/>
      <c r="M218" s="649"/>
      <c r="N218" s="649"/>
      <c r="O218" s="649"/>
      <c r="P218" s="649"/>
      <c r="Q218" s="649"/>
      <c r="R218" s="649"/>
      <c r="S218" s="649"/>
      <c r="T218" s="649"/>
      <c r="U218" s="649"/>
      <c r="V218" s="649"/>
      <c r="W218" s="649"/>
      <c r="X218" s="649"/>
      <c r="Y218" s="649"/>
      <c r="Z218" s="649"/>
      <c r="AA218" s="66"/>
      <c r="AB218" s="66"/>
      <c r="AC218" s="80"/>
    </row>
    <row r="219" spans="1:68" ht="27" customHeight="1" x14ac:dyDescent="0.25">
      <c r="A219" s="63" t="s">
        <v>368</v>
      </c>
      <c r="B219" s="63" t="s">
        <v>369</v>
      </c>
      <c r="C219" s="36">
        <v>4301060463</v>
      </c>
      <c r="D219" s="650">
        <v>4680115880818</v>
      </c>
      <c r="E219" s="65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2"/>
      <c r="R219" s="652"/>
      <c r="S219" s="652"/>
      <c r="T219" s="65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370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371</v>
      </c>
      <c r="B220" s="63" t="s">
        <v>372</v>
      </c>
      <c r="C220" s="36">
        <v>4301060389</v>
      </c>
      <c r="D220" s="650">
        <v>4680115880801</v>
      </c>
      <c r="E220" s="650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2"/>
      <c r="R220" s="652"/>
      <c r="S220" s="652"/>
      <c r="T220" s="653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373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57"/>
      <c r="B221" s="657"/>
      <c r="C221" s="657"/>
      <c r="D221" s="657"/>
      <c r="E221" s="657"/>
      <c r="F221" s="657"/>
      <c r="G221" s="657"/>
      <c r="H221" s="657"/>
      <c r="I221" s="657"/>
      <c r="J221" s="657"/>
      <c r="K221" s="657"/>
      <c r="L221" s="657"/>
      <c r="M221" s="657"/>
      <c r="N221" s="657"/>
      <c r="O221" s="658"/>
      <c r="P221" s="654" t="s">
        <v>40</v>
      </c>
      <c r="Q221" s="655"/>
      <c r="R221" s="655"/>
      <c r="S221" s="655"/>
      <c r="T221" s="655"/>
      <c r="U221" s="655"/>
      <c r="V221" s="656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57"/>
      <c r="B222" s="657"/>
      <c r="C222" s="657"/>
      <c r="D222" s="657"/>
      <c r="E222" s="657"/>
      <c r="F222" s="657"/>
      <c r="G222" s="657"/>
      <c r="H222" s="657"/>
      <c r="I222" s="657"/>
      <c r="J222" s="657"/>
      <c r="K222" s="657"/>
      <c r="L222" s="657"/>
      <c r="M222" s="657"/>
      <c r="N222" s="657"/>
      <c r="O222" s="658"/>
      <c r="P222" s="654" t="s">
        <v>40</v>
      </c>
      <c r="Q222" s="655"/>
      <c r="R222" s="655"/>
      <c r="S222" s="655"/>
      <c r="T222" s="655"/>
      <c r="U222" s="655"/>
      <c r="V222" s="656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48" t="s">
        <v>374</v>
      </c>
      <c r="B223" s="648"/>
      <c r="C223" s="648"/>
      <c r="D223" s="648"/>
      <c r="E223" s="648"/>
      <c r="F223" s="648"/>
      <c r="G223" s="648"/>
      <c r="H223" s="648"/>
      <c r="I223" s="648"/>
      <c r="J223" s="648"/>
      <c r="K223" s="648"/>
      <c r="L223" s="648"/>
      <c r="M223" s="648"/>
      <c r="N223" s="648"/>
      <c r="O223" s="648"/>
      <c r="P223" s="648"/>
      <c r="Q223" s="648"/>
      <c r="R223" s="648"/>
      <c r="S223" s="648"/>
      <c r="T223" s="648"/>
      <c r="U223" s="648"/>
      <c r="V223" s="648"/>
      <c r="W223" s="648"/>
      <c r="X223" s="648"/>
      <c r="Y223" s="648"/>
      <c r="Z223" s="648"/>
      <c r="AA223" s="65"/>
      <c r="AB223" s="65"/>
      <c r="AC223" s="79"/>
    </row>
    <row r="224" spans="1:68" ht="14.25" customHeight="1" x14ac:dyDescent="0.25">
      <c r="A224" s="649" t="s">
        <v>114</v>
      </c>
      <c r="B224" s="649"/>
      <c r="C224" s="649"/>
      <c r="D224" s="649"/>
      <c r="E224" s="649"/>
      <c r="F224" s="649"/>
      <c r="G224" s="649"/>
      <c r="H224" s="649"/>
      <c r="I224" s="649"/>
      <c r="J224" s="649"/>
      <c r="K224" s="649"/>
      <c r="L224" s="649"/>
      <c r="M224" s="649"/>
      <c r="N224" s="649"/>
      <c r="O224" s="649"/>
      <c r="P224" s="649"/>
      <c r="Q224" s="649"/>
      <c r="R224" s="649"/>
      <c r="S224" s="649"/>
      <c r="T224" s="649"/>
      <c r="U224" s="649"/>
      <c r="V224" s="649"/>
      <c r="W224" s="649"/>
      <c r="X224" s="649"/>
      <c r="Y224" s="649"/>
      <c r="Z224" s="649"/>
      <c r="AA224" s="66"/>
      <c r="AB224" s="66"/>
      <c r="AC224" s="80"/>
    </row>
    <row r="225" spans="1:68" ht="27" customHeight="1" x14ac:dyDescent="0.25">
      <c r="A225" s="63" t="s">
        <v>375</v>
      </c>
      <c r="B225" s="63" t="s">
        <v>376</v>
      </c>
      <c r="C225" s="36">
        <v>4301011826</v>
      </c>
      <c r="D225" s="650">
        <v>4680115884137</v>
      </c>
      <c r="E225" s="65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2"/>
      <c r="R225" s="652"/>
      <c r="S225" s="652"/>
      <c r="T225" s="65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377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4301011724</v>
      </c>
      <c r="D226" s="650">
        <v>4680115884236</v>
      </c>
      <c r="E226" s="65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2"/>
      <c r="R226" s="652"/>
      <c r="S226" s="652"/>
      <c r="T226" s="65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380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4301011721</v>
      </c>
      <c r="D227" s="650">
        <v>4680115884175</v>
      </c>
      <c r="E227" s="650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2"/>
      <c r="R227" s="652"/>
      <c r="S227" s="652"/>
      <c r="T227" s="65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4301011824</v>
      </c>
      <c r="D228" s="650">
        <v>4680115884144</v>
      </c>
      <c r="E228" s="65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2"/>
      <c r="R228" s="652"/>
      <c r="S228" s="652"/>
      <c r="T228" s="65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377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4301012149</v>
      </c>
      <c r="D229" s="650">
        <v>4680115886551</v>
      </c>
      <c r="E229" s="650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2"/>
      <c r="R229" s="652"/>
      <c r="S229" s="652"/>
      <c r="T229" s="65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4301011726</v>
      </c>
      <c r="D230" s="650">
        <v>4680115884182</v>
      </c>
      <c r="E230" s="650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2"/>
      <c r="R230" s="652"/>
      <c r="S230" s="652"/>
      <c r="T230" s="65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4301011722</v>
      </c>
      <c r="D231" s="650">
        <v>4680115884205</v>
      </c>
      <c r="E231" s="650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2"/>
      <c r="R231" s="652"/>
      <c r="S231" s="652"/>
      <c r="T231" s="65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57"/>
      <c r="B232" s="657"/>
      <c r="C232" s="657"/>
      <c r="D232" s="657"/>
      <c r="E232" s="657"/>
      <c r="F232" s="657"/>
      <c r="G232" s="657"/>
      <c r="H232" s="657"/>
      <c r="I232" s="657"/>
      <c r="J232" s="657"/>
      <c r="K232" s="657"/>
      <c r="L232" s="657"/>
      <c r="M232" s="657"/>
      <c r="N232" s="657"/>
      <c r="O232" s="658"/>
      <c r="P232" s="654" t="s">
        <v>40</v>
      </c>
      <c r="Q232" s="655"/>
      <c r="R232" s="655"/>
      <c r="S232" s="655"/>
      <c r="T232" s="655"/>
      <c r="U232" s="655"/>
      <c r="V232" s="656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57"/>
      <c r="B233" s="657"/>
      <c r="C233" s="657"/>
      <c r="D233" s="657"/>
      <c r="E233" s="657"/>
      <c r="F233" s="657"/>
      <c r="G233" s="657"/>
      <c r="H233" s="657"/>
      <c r="I233" s="657"/>
      <c r="J233" s="657"/>
      <c r="K233" s="657"/>
      <c r="L233" s="657"/>
      <c r="M233" s="657"/>
      <c r="N233" s="657"/>
      <c r="O233" s="658"/>
      <c r="P233" s="654" t="s">
        <v>40</v>
      </c>
      <c r="Q233" s="655"/>
      <c r="R233" s="655"/>
      <c r="S233" s="655"/>
      <c r="T233" s="655"/>
      <c r="U233" s="655"/>
      <c r="V233" s="656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49" t="s">
        <v>150</v>
      </c>
      <c r="B234" s="649"/>
      <c r="C234" s="649"/>
      <c r="D234" s="649"/>
      <c r="E234" s="649"/>
      <c r="F234" s="649"/>
      <c r="G234" s="649"/>
      <c r="H234" s="649"/>
      <c r="I234" s="649"/>
      <c r="J234" s="649"/>
      <c r="K234" s="649"/>
      <c r="L234" s="649"/>
      <c r="M234" s="649"/>
      <c r="N234" s="649"/>
      <c r="O234" s="649"/>
      <c r="P234" s="649"/>
      <c r="Q234" s="649"/>
      <c r="R234" s="649"/>
      <c r="S234" s="649"/>
      <c r="T234" s="649"/>
      <c r="U234" s="649"/>
      <c r="V234" s="649"/>
      <c r="W234" s="649"/>
      <c r="X234" s="649"/>
      <c r="Y234" s="649"/>
      <c r="Z234" s="649"/>
      <c r="AA234" s="66"/>
      <c r="AB234" s="66"/>
      <c r="AC234" s="80"/>
    </row>
    <row r="235" spans="1:68" ht="27" customHeight="1" x14ac:dyDescent="0.25">
      <c r="A235" s="63" t="s">
        <v>393</v>
      </c>
      <c r="B235" s="63" t="s">
        <v>394</v>
      </c>
      <c r="C235" s="36">
        <v>4301020340</v>
      </c>
      <c r="D235" s="650">
        <v>4680115885721</v>
      </c>
      <c r="E235" s="650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2"/>
      <c r="R235" s="652"/>
      <c r="S235" s="652"/>
      <c r="T235" s="653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395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393</v>
      </c>
      <c r="B236" s="63" t="s">
        <v>396</v>
      </c>
      <c r="C236" s="36">
        <v>4301020377</v>
      </c>
      <c r="D236" s="650">
        <v>4680115885981</v>
      </c>
      <c r="E236" s="650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6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2"/>
      <c r="R236" s="652"/>
      <c r="S236" s="652"/>
      <c r="T236" s="653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57"/>
      <c r="B237" s="657"/>
      <c r="C237" s="657"/>
      <c r="D237" s="657"/>
      <c r="E237" s="657"/>
      <c r="F237" s="657"/>
      <c r="G237" s="657"/>
      <c r="H237" s="657"/>
      <c r="I237" s="657"/>
      <c r="J237" s="657"/>
      <c r="K237" s="657"/>
      <c r="L237" s="657"/>
      <c r="M237" s="657"/>
      <c r="N237" s="657"/>
      <c r="O237" s="658"/>
      <c r="P237" s="654" t="s">
        <v>40</v>
      </c>
      <c r="Q237" s="655"/>
      <c r="R237" s="655"/>
      <c r="S237" s="655"/>
      <c r="T237" s="655"/>
      <c r="U237" s="655"/>
      <c r="V237" s="656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57"/>
      <c r="B238" s="657"/>
      <c r="C238" s="657"/>
      <c r="D238" s="657"/>
      <c r="E238" s="657"/>
      <c r="F238" s="657"/>
      <c r="G238" s="657"/>
      <c r="H238" s="657"/>
      <c r="I238" s="657"/>
      <c r="J238" s="657"/>
      <c r="K238" s="657"/>
      <c r="L238" s="657"/>
      <c r="M238" s="657"/>
      <c r="N238" s="657"/>
      <c r="O238" s="658"/>
      <c r="P238" s="654" t="s">
        <v>40</v>
      </c>
      <c r="Q238" s="655"/>
      <c r="R238" s="655"/>
      <c r="S238" s="655"/>
      <c r="T238" s="655"/>
      <c r="U238" s="655"/>
      <c r="V238" s="656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49" t="s">
        <v>397</v>
      </c>
      <c r="B239" s="649"/>
      <c r="C239" s="649"/>
      <c r="D239" s="649"/>
      <c r="E239" s="649"/>
      <c r="F239" s="649"/>
      <c r="G239" s="649"/>
      <c r="H239" s="649"/>
      <c r="I239" s="649"/>
      <c r="J239" s="649"/>
      <c r="K239" s="649"/>
      <c r="L239" s="649"/>
      <c r="M239" s="649"/>
      <c r="N239" s="649"/>
      <c r="O239" s="649"/>
      <c r="P239" s="649"/>
      <c r="Q239" s="649"/>
      <c r="R239" s="649"/>
      <c r="S239" s="649"/>
      <c r="T239" s="649"/>
      <c r="U239" s="649"/>
      <c r="V239" s="649"/>
      <c r="W239" s="649"/>
      <c r="X239" s="649"/>
      <c r="Y239" s="649"/>
      <c r="Z239" s="649"/>
      <c r="AA239" s="66"/>
      <c r="AB239" s="66"/>
      <c r="AC239" s="80"/>
    </row>
    <row r="240" spans="1:68" ht="27" customHeight="1" x14ac:dyDescent="0.25">
      <c r="A240" s="63" t="s">
        <v>398</v>
      </c>
      <c r="B240" s="63" t="s">
        <v>399</v>
      </c>
      <c r="C240" s="36">
        <v>4301040362</v>
      </c>
      <c r="D240" s="650">
        <v>4680115886803</v>
      </c>
      <c r="E240" s="650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304</v>
      </c>
      <c r="L240" s="37" t="s">
        <v>45</v>
      </c>
      <c r="M240" s="38" t="s">
        <v>303</v>
      </c>
      <c r="N240" s="38"/>
      <c r="O240" s="37">
        <v>45</v>
      </c>
      <c r="P240" s="769" t="s">
        <v>400</v>
      </c>
      <c r="Q240" s="652"/>
      <c r="R240" s="652"/>
      <c r="S240" s="652"/>
      <c r="T240" s="653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401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57"/>
      <c r="B241" s="657"/>
      <c r="C241" s="657"/>
      <c r="D241" s="657"/>
      <c r="E241" s="657"/>
      <c r="F241" s="657"/>
      <c r="G241" s="657"/>
      <c r="H241" s="657"/>
      <c r="I241" s="657"/>
      <c r="J241" s="657"/>
      <c r="K241" s="657"/>
      <c r="L241" s="657"/>
      <c r="M241" s="657"/>
      <c r="N241" s="657"/>
      <c r="O241" s="658"/>
      <c r="P241" s="654" t="s">
        <v>40</v>
      </c>
      <c r="Q241" s="655"/>
      <c r="R241" s="655"/>
      <c r="S241" s="655"/>
      <c r="T241" s="655"/>
      <c r="U241" s="655"/>
      <c r="V241" s="656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57"/>
      <c r="B242" s="657"/>
      <c r="C242" s="657"/>
      <c r="D242" s="657"/>
      <c r="E242" s="657"/>
      <c r="F242" s="657"/>
      <c r="G242" s="657"/>
      <c r="H242" s="657"/>
      <c r="I242" s="657"/>
      <c r="J242" s="657"/>
      <c r="K242" s="657"/>
      <c r="L242" s="657"/>
      <c r="M242" s="657"/>
      <c r="N242" s="657"/>
      <c r="O242" s="658"/>
      <c r="P242" s="654" t="s">
        <v>40</v>
      </c>
      <c r="Q242" s="655"/>
      <c r="R242" s="655"/>
      <c r="S242" s="655"/>
      <c r="T242" s="655"/>
      <c r="U242" s="655"/>
      <c r="V242" s="656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49" t="s">
        <v>402</v>
      </c>
      <c r="B243" s="649"/>
      <c r="C243" s="649"/>
      <c r="D243" s="649"/>
      <c r="E243" s="649"/>
      <c r="F243" s="649"/>
      <c r="G243" s="649"/>
      <c r="H243" s="649"/>
      <c r="I243" s="649"/>
      <c r="J243" s="649"/>
      <c r="K243" s="649"/>
      <c r="L243" s="649"/>
      <c r="M243" s="649"/>
      <c r="N243" s="649"/>
      <c r="O243" s="649"/>
      <c r="P243" s="649"/>
      <c r="Q243" s="649"/>
      <c r="R243" s="649"/>
      <c r="S243" s="649"/>
      <c r="T243" s="649"/>
      <c r="U243" s="649"/>
      <c r="V243" s="649"/>
      <c r="W243" s="649"/>
      <c r="X243" s="649"/>
      <c r="Y243" s="649"/>
      <c r="Z243" s="649"/>
      <c r="AA243" s="66"/>
      <c r="AB243" s="66"/>
      <c r="AC243" s="80"/>
    </row>
    <row r="244" spans="1:68" ht="27" customHeight="1" x14ac:dyDescent="0.25">
      <c r="A244" s="63" t="s">
        <v>403</v>
      </c>
      <c r="B244" s="63" t="s">
        <v>404</v>
      </c>
      <c r="C244" s="36">
        <v>4301041004</v>
      </c>
      <c r="D244" s="650">
        <v>4680115886704</v>
      </c>
      <c r="E244" s="650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304</v>
      </c>
      <c r="L244" s="37" t="s">
        <v>45</v>
      </c>
      <c r="M244" s="38" t="s">
        <v>303</v>
      </c>
      <c r="N244" s="38"/>
      <c r="O244" s="37">
        <v>90</v>
      </c>
      <c r="P244" s="77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2"/>
      <c r="R244" s="652"/>
      <c r="S244" s="652"/>
      <c r="T244" s="65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405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4301041008</v>
      </c>
      <c r="D245" s="650">
        <v>4680115886681</v>
      </c>
      <c r="E245" s="650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304</v>
      </c>
      <c r="L245" s="37" t="s">
        <v>45</v>
      </c>
      <c r="M245" s="38" t="s">
        <v>303</v>
      </c>
      <c r="N245" s="38"/>
      <c r="O245" s="37">
        <v>90</v>
      </c>
      <c r="P245" s="771" t="s">
        <v>408</v>
      </c>
      <c r="Q245" s="652"/>
      <c r="R245" s="652"/>
      <c r="S245" s="652"/>
      <c r="T245" s="65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405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409</v>
      </c>
      <c r="B246" s="63" t="s">
        <v>410</v>
      </c>
      <c r="C246" s="36">
        <v>4301041007</v>
      </c>
      <c r="D246" s="650">
        <v>4680115886735</v>
      </c>
      <c r="E246" s="650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7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652"/>
      <c r="R246" s="652"/>
      <c r="S246" s="652"/>
      <c r="T246" s="65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405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4301041006</v>
      </c>
      <c r="D247" s="650">
        <v>4680115886728</v>
      </c>
      <c r="E247" s="650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7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652"/>
      <c r="R247" s="652"/>
      <c r="S247" s="652"/>
      <c r="T247" s="65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4301041005</v>
      </c>
      <c r="D248" s="650">
        <v>4680115886711</v>
      </c>
      <c r="E248" s="650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652"/>
      <c r="R248" s="652"/>
      <c r="S248" s="652"/>
      <c r="T248" s="65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657"/>
      <c r="B249" s="657"/>
      <c r="C249" s="657"/>
      <c r="D249" s="657"/>
      <c r="E249" s="657"/>
      <c r="F249" s="657"/>
      <c r="G249" s="657"/>
      <c r="H249" s="657"/>
      <c r="I249" s="657"/>
      <c r="J249" s="657"/>
      <c r="K249" s="657"/>
      <c r="L249" s="657"/>
      <c r="M249" s="657"/>
      <c r="N249" s="657"/>
      <c r="O249" s="658"/>
      <c r="P249" s="654" t="s">
        <v>40</v>
      </c>
      <c r="Q249" s="655"/>
      <c r="R249" s="655"/>
      <c r="S249" s="655"/>
      <c r="T249" s="655"/>
      <c r="U249" s="655"/>
      <c r="V249" s="656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657"/>
      <c r="B250" s="657"/>
      <c r="C250" s="657"/>
      <c r="D250" s="657"/>
      <c r="E250" s="657"/>
      <c r="F250" s="657"/>
      <c r="G250" s="657"/>
      <c r="H250" s="657"/>
      <c r="I250" s="657"/>
      <c r="J250" s="657"/>
      <c r="K250" s="657"/>
      <c r="L250" s="657"/>
      <c r="M250" s="657"/>
      <c r="N250" s="657"/>
      <c r="O250" s="658"/>
      <c r="P250" s="654" t="s">
        <v>40</v>
      </c>
      <c r="Q250" s="655"/>
      <c r="R250" s="655"/>
      <c r="S250" s="655"/>
      <c r="T250" s="655"/>
      <c r="U250" s="655"/>
      <c r="V250" s="656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648" t="s">
        <v>415</v>
      </c>
      <c r="B251" s="648"/>
      <c r="C251" s="648"/>
      <c r="D251" s="648"/>
      <c r="E251" s="648"/>
      <c r="F251" s="648"/>
      <c r="G251" s="648"/>
      <c r="H251" s="648"/>
      <c r="I251" s="648"/>
      <c r="J251" s="648"/>
      <c r="K251" s="648"/>
      <c r="L251" s="648"/>
      <c r="M251" s="648"/>
      <c r="N251" s="648"/>
      <c r="O251" s="648"/>
      <c r="P251" s="648"/>
      <c r="Q251" s="648"/>
      <c r="R251" s="648"/>
      <c r="S251" s="648"/>
      <c r="T251" s="648"/>
      <c r="U251" s="648"/>
      <c r="V251" s="648"/>
      <c r="W251" s="648"/>
      <c r="X251" s="648"/>
      <c r="Y251" s="648"/>
      <c r="Z251" s="648"/>
      <c r="AA251" s="65"/>
      <c r="AB251" s="65"/>
      <c r="AC251" s="79"/>
    </row>
    <row r="252" spans="1:68" ht="14.25" customHeight="1" x14ac:dyDescent="0.25">
      <c r="A252" s="649" t="s">
        <v>114</v>
      </c>
      <c r="B252" s="649"/>
      <c r="C252" s="649"/>
      <c r="D252" s="649"/>
      <c r="E252" s="649"/>
      <c r="F252" s="649"/>
      <c r="G252" s="649"/>
      <c r="H252" s="649"/>
      <c r="I252" s="649"/>
      <c r="J252" s="649"/>
      <c r="K252" s="649"/>
      <c r="L252" s="649"/>
      <c r="M252" s="649"/>
      <c r="N252" s="649"/>
      <c r="O252" s="649"/>
      <c r="P252" s="649"/>
      <c r="Q252" s="649"/>
      <c r="R252" s="649"/>
      <c r="S252" s="649"/>
      <c r="T252" s="649"/>
      <c r="U252" s="649"/>
      <c r="V252" s="649"/>
      <c r="W252" s="649"/>
      <c r="X252" s="649"/>
      <c r="Y252" s="649"/>
      <c r="Z252" s="649"/>
      <c r="AA252" s="66"/>
      <c r="AB252" s="66"/>
      <c r="AC252" s="80"/>
    </row>
    <row r="253" spans="1:68" ht="27" customHeight="1" x14ac:dyDescent="0.25">
      <c r="A253" s="63" t="s">
        <v>416</v>
      </c>
      <c r="B253" s="63" t="s">
        <v>417</v>
      </c>
      <c r="C253" s="36">
        <v>4301011855</v>
      </c>
      <c r="D253" s="650">
        <v>4680115885837</v>
      </c>
      <c r="E253" s="650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652"/>
      <c r="R253" s="652"/>
      <c r="S253" s="652"/>
      <c r="T253" s="65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418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419</v>
      </c>
      <c r="B254" s="63" t="s">
        <v>420</v>
      </c>
      <c r="C254" s="36">
        <v>4301011850</v>
      </c>
      <c r="D254" s="650">
        <v>4680115885806</v>
      </c>
      <c r="E254" s="650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652"/>
      <c r="R254" s="652"/>
      <c r="S254" s="652"/>
      <c r="T254" s="65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421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422</v>
      </c>
      <c r="B255" s="63" t="s">
        <v>423</v>
      </c>
      <c r="C255" s="36">
        <v>4301011853</v>
      </c>
      <c r="D255" s="650">
        <v>4680115885851</v>
      </c>
      <c r="E255" s="650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652"/>
      <c r="R255" s="652"/>
      <c r="S255" s="652"/>
      <c r="T255" s="65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424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425</v>
      </c>
      <c r="B256" s="63" t="s">
        <v>426</v>
      </c>
      <c r="C256" s="36">
        <v>4301011852</v>
      </c>
      <c r="D256" s="650">
        <v>4680115885844</v>
      </c>
      <c r="E256" s="650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652"/>
      <c r="R256" s="652"/>
      <c r="S256" s="652"/>
      <c r="T256" s="653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26" t="s">
        <v>427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428</v>
      </c>
      <c r="B257" s="63" t="s">
        <v>429</v>
      </c>
      <c r="C257" s="36">
        <v>4301011851</v>
      </c>
      <c r="D257" s="650">
        <v>4680115885820</v>
      </c>
      <c r="E257" s="650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652"/>
      <c r="R257" s="652"/>
      <c r="S257" s="652"/>
      <c r="T257" s="653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430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657"/>
      <c r="B258" s="657"/>
      <c r="C258" s="657"/>
      <c r="D258" s="657"/>
      <c r="E258" s="657"/>
      <c r="F258" s="657"/>
      <c r="G258" s="657"/>
      <c r="H258" s="657"/>
      <c r="I258" s="657"/>
      <c r="J258" s="657"/>
      <c r="K258" s="657"/>
      <c r="L258" s="657"/>
      <c r="M258" s="657"/>
      <c r="N258" s="657"/>
      <c r="O258" s="658"/>
      <c r="P258" s="654" t="s">
        <v>40</v>
      </c>
      <c r="Q258" s="655"/>
      <c r="R258" s="655"/>
      <c r="S258" s="655"/>
      <c r="T258" s="655"/>
      <c r="U258" s="655"/>
      <c r="V258" s="656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657"/>
      <c r="B259" s="657"/>
      <c r="C259" s="657"/>
      <c r="D259" s="657"/>
      <c r="E259" s="657"/>
      <c r="F259" s="657"/>
      <c r="G259" s="657"/>
      <c r="H259" s="657"/>
      <c r="I259" s="657"/>
      <c r="J259" s="657"/>
      <c r="K259" s="657"/>
      <c r="L259" s="657"/>
      <c r="M259" s="657"/>
      <c r="N259" s="657"/>
      <c r="O259" s="658"/>
      <c r="P259" s="654" t="s">
        <v>40</v>
      </c>
      <c r="Q259" s="655"/>
      <c r="R259" s="655"/>
      <c r="S259" s="655"/>
      <c r="T259" s="655"/>
      <c r="U259" s="655"/>
      <c r="V259" s="656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648" t="s">
        <v>431</v>
      </c>
      <c r="B260" s="648"/>
      <c r="C260" s="648"/>
      <c r="D260" s="648"/>
      <c r="E260" s="648"/>
      <c r="F260" s="648"/>
      <c r="G260" s="648"/>
      <c r="H260" s="648"/>
      <c r="I260" s="648"/>
      <c r="J260" s="648"/>
      <c r="K260" s="648"/>
      <c r="L260" s="648"/>
      <c r="M260" s="648"/>
      <c r="N260" s="648"/>
      <c r="O260" s="648"/>
      <c r="P260" s="648"/>
      <c r="Q260" s="648"/>
      <c r="R260" s="648"/>
      <c r="S260" s="648"/>
      <c r="T260" s="648"/>
      <c r="U260" s="648"/>
      <c r="V260" s="648"/>
      <c r="W260" s="648"/>
      <c r="X260" s="648"/>
      <c r="Y260" s="648"/>
      <c r="Z260" s="648"/>
      <c r="AA260" s="65"/>
      <c r="AB260" s="65"/>
      <c r="AC260" s="79"/>
    </row>
    <row r="261" spans="1:68" ht="14.25" customHeight="1" x14ac:dyDescent="0.25">
      <c r="A261" s="649" t="s">
        <v>114</v>
      </c>
      <c r="B261" s="649"/>
      <c r="C261" s="649"/>
      <c r="D261" s="649"/>
      <c r="E261" s="649"/>
      <c r="F261" s="649"/>
      <c r="G261" s="649"/>
      <c r="H261" s="649"/>
      <c r="I261" s="649"/>
      <c r="J261" s="649"/>
      <c r="K261" s="649"/>
      <c r="L261" s="649"/>
      <c r="M261" s="649"/>
      <c r="N261" s="649"/>
      <c r="O261" s="649"/>
      <c r="P261" s="649"/>
      <c r="Q261" s="649"/>
      <c r="R261" s="649"/>
      <c r="S261" s="649"/>
      <c r="T261" s="649"/>
      <c r="U261" s="649"/>
      <c r="V261" s="649"/>
      <c r="W261" s="649"/>
      <c r="X261" s="649"/>
      <c r="Y261" s="649"/>
      <c r="Z261" s="649"/>
      <c r="AA261" s="66"/>
      <c r="AB261" s="66"/>
      <c r="AC261" s="80"/>
    </row>
    <row r="262" spans="1:68" ht="27" customHeight="1" x14ac:dyDescent="0.25">
      <c r="A262" s="63" t="s">
        <v>432</v>
      </c>
      <c r="B262" s="63" t="s">
        <v>433</v>
      </c>
      <c r="C262" s="36">
        <v>4301011223</v>
      </c>
      <c r="D262" s="650">
        <v>4607091383423</v>
      </c>
      <c r="E262" s="650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652"/>
      <c r="R262" s="652"/>
      <c r="S262" s="652"/>
      <c r="T262" s="65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4301012099</v>
      </c>
      <c r="D263" s="650">
        <v>4680115885691</v>
      </c>
      <c r="E263" s="650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652"/>
      <c r="R263" s="652"/>
      <c r="S263" s="652"/>
      <c r="T263" s="653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437</v>
      </c>
      <c r="B264" s="63" t="s">
        <v>438</v>
      </c>
      <c r="C264" s="36">
        <v>4301012098</v>
      </c>
      <c r="D264" s="650">
        <v>4680115885660</v>
      </c>
      <c r="E264" s="650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652"/>
      <c r="R264" s="652"/>
      <c r="S264" s="652"/>
      <c r="T264" s="653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439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440</v>
      </c>
      <c r="B265" s="63" t="s">
        <v>441</v>
      </c>
      <c r="C265" s="36">
        <v>4301012176</v>
      </c>
      <c r="D265" s="650">
        <v>4680115886773</v>
      </c>
      <c r="E265" s="650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83" t="s">
        <v>442</v>
      </c>
      <c r="Q265" s="652"/>
      <c r="R265" s="652"/>
      <c r="S265" s="652"/>
      <c r="T265" s="65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443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657"/>
      <c r="B266" s="657"/>
      <c r="C266" s="657"/>
      <c r="D266" s="657"/>
      <c r="E266" s="657"/>
      <c r="F266" s="657"/>
      <c r="G266" s="657"/>
      <c r="H266" s="657"/>
      <c r="I266" s="657"/>
      <c r="J266" s="657"/>
      <c r="K266" s="657"/>
      <c r="L266" s="657"/>
      <c r="M266" s="657"/>
      <c r="N266" s="657"/>
      <c r="O266" s="658"/>
      <c r="P266" s="654" t="s">
        <v>40</v>
      </c>
      <c r="Q266" s="655"/>
      <c r="R266" s="655"/>
      <c r="S266" s="655"/>
      <c r="T266" s="655"/>
      <c r="U266" s="655"/>
      <c r="V266" s="656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57"/>
      <c r="B267" s="657"/>
      <c r="C267" s="657"/>
      <c r="D267" s="657"/>
      <c r="E267" s="657"/>
      <c r="F267" s="657"/>
      <c r="G267" s="657"/>
      <c r="H267" s="657"/>
      <c r="I267" s="657"/>
      <c r="J267" s="657"/>
      <c r="K267" s="657"/>
      <c r="L267" s="657"/>
      <c r="M267" s="657"/>
      <c r="N267" s="657"/>
      <c r="O267" s="658"/>
      <c r="P267" s="654" t="s">
        <v>40</v>
      </c>
      <c r="Q267" s="655"/>
      <c r="R267" s="655"/>
      <c r="S267" s="655"/>
      <c r="T267" s="655"/>
      <c r="U267" s="655"/>
      <c r="V267" s="656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 x14ac:dyDescent="0.25">
      <c r="A268" s="648" t="s">
        <v>444</v>
      </c>
      <c r="B268" s="648"/>
      <c r="C268" s="648"/>
      <c r="D268" s="648"/>
      <c r="E268" s="648"/>
      <c r="F268" s="648"/>
      <c r="G268" s="648"/>
      <c r="H268" s="648"/>
      <c r="I268" s="648"/>
      <c r="J268" s="648"/>
      <c r="K268" s="648"/>
      <c r="L268" s="648"/>
      <c r="M268" s="648"/>
      <c r="N268" s="648"/>
      <c r="O268" s="648"/>
      <c r="P268" s="648"/>
      <c r="Q268" s="648"/>
      <c r="R268" s="648"/>
      <c r="S268" s="648"/>
      <c r="T268" s="648"/>
      <c r="U268" s="648"/>
      <c r="V268" s="648"/>
      <c r="W268" s="648"/>
      <c r="X268" s="648"/>
      <c r="Y268" s="648"/>
      <c r="Z268" s="648"/>
      <c r="AA268" s="65"/>
      <c r="AB268" s="65"/>
      <c r="AC268" s="79"/>
    </row>
    <row r="269" spans="1:68" ht="14.25" customHeight="1" x14ac:dyDescent="0.25">
      <c r="A269" s="649" t="s">
        <v>85</v>
      </c>
      <c r="B269" s="649"/>
      <c r="C269" s="649"/>
      <c r="D269" s="649"/>
      <c r="E269" s="649"/>
      <c r="F269" s="649"/>
      <c r="G269" s="649"/>
      <c r="H269" s="649"/>
      <c r="I269" s="649"/>
      <c r="J269" s="649"/>
      <c r="K269" s="649"/>
      <c r="L269" s="649"/>
      <c r="M269" s="649"/>
      <c r="N269" s="649"/>
      <c r="O269" s="649"/>
      <c r="P269" s="649"/>
      <c r="Q269" s="649"/>
      <c r="R269" s="649"/>
      <c r="S269" s="649"/>
      <c r="T269" s="649"/>
      <c r="U269" s="649"/>
      <c r="V269" s="649"/>
      <c r="W269" s="649"/>
      <c r="X269" s="649"/>
      <c r="Y269" s="649"/>
      <c r="Z269" s="649"/>
      <c r="AA269" s="66"/>
      <c r="AB269" s="66"/>
      <c r="AC269" s="80"/>
    </row>
    <row r="270" spans="1:68" ht="27" customHeight="1" x14ac:dyDescent="0.25">
      <c r="A270" s="63" t="s">
        <v>445</v>
      </c>
      <c r="B270" s="63" t="s">
        <v>446</v>
      </c>
      <c r="C270" s="36">
        <v>4301051893</v>
      </c>
      <c r="D270" s="650">
        <v>4680115886186</v>
      </c>
      <c r="E270" s="650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652"/>
      <c r="R270" s="652"/>
      <c r="S270" s="652"/>
      <c r="T270" s="65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448</v>
      </c>
      <c r="B271" s="63" t="s">
        <v>449</v>
      </c>
      <c r="C271" s="36">
        <v>4301051795</v>
      </c>
      <c r="D271" s="650">
        <v>4680115881228</v>
      </c>
      <c r="E271" s="650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652"/>
      <c r="R271" s="652"/>
      <c r="S271" s="652"/>
      <c r="T271" s="653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450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 x14ac:dyDescent="0.25">
      <c r="A272" s="63" t="s">
        <v>451</v>
      </c>
      <c r="B272" s="63" t="s">
        <v>452</v>
      </c>
      <c r="C272" s="36">
        <v>4301051388</v>
      </c>
      <c r="D272" s="650">
        <v>4680115881211</v>
      </c>
      <c r="E272" s="650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123</v>
      </c>
      <c r="M272" s="38" t="s">
        <v>89</v>
      </c>
      <c r="N272" s="38"/>
      <c r="O272" s="37">
        <v>45</v>
      </c>
      <c r="P272" s="7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652"/>
      <c r="R272" s="652"/>
      <c r="S272" s="652"/>
      <c r="T272" s="653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453</v>
      </c>
      <c r="AG272" s="78"/>
      <c r="AJ272" s="84" t="s">
        <v>124</v>
      </c>
      <c r="AK272" s="84">
        <v>33.6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7"/>
      <c r="B273" s="657"/>
      <c r="C273" s="657"/>
      <c r="D273" s="657"/>
      <c r="E273" s="657"/>
      <c r="F273" s="657"/>
      <c r="G273" s="657"/>
      <c r="H273" s="657"/>
      <c r="I273" s="657"/>
      <c r="J273" s="657"/>
      <c r="K273" s="657"/>
      <c r="L273" s="657"/>
      <c r="M273" s="657"/>
      <c r="N273" s="657"/>
      <c r="O273" s="658"/>
      <c r="P273" s="654" t="s">
        <v>40</v>
      </c>
      <c r="Q273" s="655"/>
      <c r="R273" s="655"/>
      <c r="S273" s="655"/>
      <c r="T273" s="655"/>
      <c r="U273" s="655"/>
      <c r="V273" s="6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657"/>
      <c r="B274" s="657"/>
      <c r="C274" s="657"/>
      <c r="D274" s="657"/>
      <c r="E274" s="657"/>
      <c r="F274" s="657"/>
      <c r="G274" s="657"/>
      <c r="H274" s="657"/>
      <c r="I274" s="657"/>
      <c r="J274" s="657"/>
      <c r="K274" s="657"/>
      <c r="L274" s="657"/>
      <c r="M274" s="657"/>
      <c r="N274" s="657"/>
      <c r="O274" s="658"/>
      <c r="P274" s="654" t="s">
        <v>40</v>
      </c>
      <c r="Q274" s="655"/>
      <c r="R274" s="655"/>
      <c r="S274" s="655"/>
      <c r="T274" s="655"/>
      <c r="U274" s="655"/>
      <c r="V274" s="6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648" t="s">
        <v>454</v>
      </c>
      <c r="B275" s="648"/>
      <c r="C275" s="648"/>
      <c r="D275" s="648"/>
      <c r="E275" s="648"/>
      <c r="F275" s="648"/>
      <c r="G275" s="648"/>
      <c r="H275" s="648"/>
      <c r="I275" s="648"/>
      <c r="J275" s="648"/>
      <c r="K275" s="648"/>
      <c r="L275" s="648"/>
      <c r="M275" s="648"/>
      <c r="N275" s="648"/>
      <c r="O275" s="648"/>
      <c r="P275" s="648"/>
      <c r="Q275" s="648"/>
      <c r="R275" s="648"/>
      <c r="S275" s="648"/>
      <c r="T275" s="648"/>
      <c r="U275" s="648"/>
      <c r="V275" s="648"/>
      <c r="W275" s="648"/>
      <c r="X275" s="648"/>
      <c r="Y275" s="648"/>
      <c r="Z275" s="648"/>
      <c r="AA275" s="65"/>
      <c r="AB275" s="65"/>
      <c r="AC275" s="79"/>
    </row>
    <row r="276" spans="1:68" ht="14.25" customHeight="1" x14ac:dyDescent="0.25">
      <c r="A276" s="649" t="s">
        <v>78</v>
      </c>
      <c r="B276" s="649"/>
      <c r="C276" s="649"/>
      <c r="D276" s="649"/>
      <c r="E276" s="649"/>
      <c r="F276" s="649"/>
      <c r="G276" s="649"/>
      <c r="H276" s="649"/>
      <c r="I276" s="649"/>
      <c r="J276" s="649"/>
      <c r="K276" s="649"/>
      <c r="L276" s="649"/>
      <c r="M276" s="649"/>
      <c r="N276" s="649"/>
      <c r="O276" s="649"/>
      <c r="P276" s="649"/>
      <c r="Q276" s="649"/>
      <c r="R276" s="649"/>
      <c r="S276" s="649"/>
      <c r="T276" s="649"/>
      <c r="U276" s="649"/>
      <c r="V276" s="649"/>
      <c r="W276" s="649"/>
      <c r="X276" s="649"/>
      <c r="Y276" s="649"/>
      <c r="Z276" s="649"/>
      <c r="AA276" s="66"/>
      <c r="AB276" s="66"/>
      <c r="AC276" s="80"/>
    </row>
    <row r="277" spans="1:68" ht="27" customHeight="1" x14ac:dyDescent="0.25">
      <c r="A277" s="63" t="s">
        <v>455</v>
      </c>
      <c r="B277" s="63" t="s">
        <v>456</v>
      </c>
      <c r="C277" s="36">
        <v>4301031307</v>
      </c>
      <c r="D277" s="650">
        <v>4680115880344</v>
      </c>
      <c r="E277" s="650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652"/>
      <c r="R277" s="652"/>
      <c r="S277" s="652"/>
      <c r="T277" s="653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457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7"/>
      <c r="B278" s="657"/>
      <c r="C278" s="657"/>
      <c r="D278" s="657"/>
      <c r="E278" s="657"/>
      <c r="F278" s="657"/>
      <c r="G278" s="657"/>
      <c r="H278" s="657"/>
      <c r="I278" s="657"/>
      <c r="J278" s="657"/>
      <c r="K278" s="657"/>
      <c r="L278" s="657"/>
      <c r="M278" s="657"/>
      <c r="N278" s="657"/>
      <c r="O278" s="658"/>
      <c r="P278" s="654" t="s">
        <v>40</v>
      </c>
      <c r="Q278" s="655"/>
      <c r="R278" s="655"/>
      <c r="S278" s="655"/>
      <c r="T278" s="655"/>
      <c r="U278" s="655"/>
      <c r="V278" s="656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7"/>
      <c r="B279" s="657"/>
      <c r="C279" s="657"/>
      <c r="D279" s="657"/>
      <c r="E279" s="657"/>
      <c r="F279" s="657"/>
      <c r="G279" s="657"/>
      <c r="H279" s="657"/>
      <c r="I279" s="657"/>
      <c r="J279" s="657"/>
      <c r="K279" s="657"/>
      <c r="L279" s="657"/>
      <c r="M279" s="657"/>
      <c r="N279" s="657"/>
      <c r="O279" s="658"/>
      <c r="P279" s="654" t="s">
        <v>40</v>
      </c>
      <c r="Q279" s="655"/>
      <c r="R279" s="655"/>
      <c r="S279" s="655"/>
      <c r="T279" s="655"/>
      <c r="U279" s="655"/>
      <c r="V279" s="656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 x14ac:dyDescent="0.25">
      <c r="A280" s="649" t="s">
        <v>85</v>
      </c>
      <c r="B280" s="649"/>
      <c r="C280" s="649"/>
      <c r="D280" s="649"/>
      <c r="E280" s="649"/>
      <c r="F280" s="649"/>
      <c r="G280" s="649"/>
      <c r="H280" s="649"/>
      <c r="I280" s="649"/>
      <c r="J280" s="649"/>
      <c r="K280" s="649"/>
      <c r="L280" s="649"/>
      <c r="M280" s="649"/>
      <c r="N280" s="649"/>
      <c r="O280" s="649"/>
      <c r="P280" s="649"/>
      <c r="Q280" s="649"/>
      <c r="R280" s="649"/>
      <c r="S280" s="649"/>
      <c r="T280" s="649"/>
      <c r="U280" s="649"/>
      <c r="V280" s="649"/>
      <c r="W280" s="649"/>
      <c r="X280" s="649"/>
      <c r="Y280" s="649"/>
      <c r="Z280" s="649"/>
      <c r="AA280" s="66"/>
      <c r="AB280" s="66"/>
      <c r="AC280" s="80"/>
    </row>
    <row r="281" spans="1:68" ht="27" customHeight="1" x14ac:dyDescent="0.25">
      <c r="A281" s="63" t="s">
        <v>458</v>
      </c>
      <c r="B281" s="63" t="s">
        <v>459</v>
      </c>
      <c r="C281" s="36">
        <v>4301051782</v>
      </c>
      <c r="D281" s="650">
        <v>4680115884618</v>
      </c>
      <c r="E281" s="650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652"/>
      <c r="R281" s="652"/>
      <c r="S281" s="652"/>
      <c r="T281" s="653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6" t="s">
        <v>460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7"/>
      <c r="B282" s="657"/>
      <c r="C282" s="657"/>
      <c r="D282" s="657"/>
      <c r="E282" s="657"/>
      <c r="F282" s="657"/>
      <c r="G282" s="657"/>
      <c r="H282" s="657"/>
      <c r="I282" s="657"/>
      <c r="J282" s="657"/>
      <c r="K282" s="657"/>
      <c r="L282" s="657"/>
      <c r="M282" s="657"/>
      <c r="N282" s="657"/>
      <c r="O282" s="658"/>
      <c r="P282" s="654" t="s">
        <v>40</v>
      </c>
      <c r="Q282" s="655"/>
      <c r="R282" s="655"/>
      <c r="S282" s="655"/>
      <c r="T282" s="655"/>
      <c r="U282" s="655"/>
      <c r="V282" s="656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7"/>
      <c r="B283" s="657"/>
      <c r="C283" s="657"/>
      <c r="D283" s="657"/>
      <c r="E283" s="657"/>
      <c r="F283" s="657"/>
      <c r="G283" s="657"/>
      <c r="H283" s="657"/>
      <c r="I283" s="657"/>
      <c r="J283" s="657"/>
      <c r="K283" s="657"/>
      <c r="L283" s="657"/>
      <c r="M283" s="657"/>
      <c r="N283" s="657"/>
      <c r="O283" s="658"/>
      <c r="P283" s="654" t="s">
        <v>40</v>
      </c>
      <c r="Q283" s="655"/>
      <c r="R283" s="655"/>
      <c r="S283" s="655"/>
      <c r="T283" s="655"/>
      <c r="U283" s="655"/>
      <c r="V283" s="656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8" t="s">
        <v>461</v>
      </c>
      <c r="B284" s="648"/>
      <c r="C284" s="648"/>
      <c r="D284" s="648"/>
      <c r="E284" s="648"/>
      <c r="F284" s="648"/>
      <c r="G284" s="648"/>
      <c r="H284" s="648"/>
      <c r="I284" s="648"/>
      <c r="J284" s="648"/>
      <c r="K284" s="648"/>
      <c r="L284" s="648"/>
      <c r="M284" s="648"/>
      <c r="N284" s="648"/>
      <c r="O284" s="648"/>
      <c r="P284" s="648"/>
      <c r="Q284" s="648"/>
      <c r="R284" s="648"/>
      <c r="S284" s="648"/>
      <c r="T284" s="648"/>
      <c r="U284" s="648"/>
      <c r="V284" s="648"/>
      <c r="W284" s="648"/>
      <c r="X284" s="648"/>
      <c r="Y284" s="648"/>
      <c r="Z284" s="648"/>
      <c r="AA284" s="65"/>
      <c r="AB284" s="65"/>
      <c r="AC284" s="79"/>
    </row>
    <row r="285" spans="1:68" ht="14.25" customHeight="1" x14ac:dyDescent="0.25">
      <c r="A285" s="649" t="s">
        <v>114</v>
      </c>
      <c r="B285" s="649"/>
      <c r="C285" s="649"/>
      <c r="D285" s="649"/>
      <c r="E285" s="649"/>
      <c r="F285" s="649"/>
      <c r="G285" s="649"/>
      <c r="H285" s="649"/>
      <c r="I285" s="649"/>
      <c r="J285" s="649"/>
      <c r="K285" s="649"/>
      <c r="L285" s="649"/>
      <c r="M285" s="649"/>
      <c r="N285" s="649"/>
      <c r="O285" s="649"/>
      <c r="P285" s="649"/>
      <c r="Q285" s="649"/>
      <c r="R285" s="649"/>
      <c r="S285" s="649"/>
      <c r="T285" s="649"/>
      <c r="U285" s="649"/>
      <c r="V285" s="649"/>
      <c r="W285" s="649"/>
      <c r="X285" s="649"/>
      <c r="Y285" s="649"/>
      <c r="Z285" s="649"/>
      <c r="AA285" s="66"/>
      <c r="AB285" s="66"/>
      <c r="AC285" s="80"/>
    </row>
    <row r="286" spans="1:68" ht="27" customHeight="1" x14ac:dyDescent="0.25">
      <c r="A286" s="63" t="s">
        <v>462</v>
      </c>
      <c r="B286" s="63" t="s">
        <v>463</v>
      </c>
      <c r="C286" s="36">
        <v>4301011662</v>
      </c>
      <c r="D286" s="650">
        <v>4680115883703</v>
      </c>
      <c r="E286" s="650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8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652"/>
      <c r="R286" s="652"/>
      <c r="S286" s="652"/>
      <c r="T286" s="653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465</v>
      </c>
      <c r="AB286" s="69" t="s">
        <v>45</v>
      </c>
      <c r="AC286" s="348" t="s">
        <v>464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657"/>
      <c r="B287" s="657"/>
      <c r="C287" s="657"/>
      <c r="D287" s="657"/>
      <c r="E287" s="657"/>
      <c r="F287" s="657"/>
      <c r="G287" s="657"/>
      <c r="H287" s="657"/>
      <c r="I287" s="657"/>
      <c r="J287" s="657"/>
      <c r="K287" s="657"/>
      <c r="L287" s="657"/>
      <c r="M287" s="657"/>
      <c r="N287" s="657"/>
      <c r="O287" s="658"/>
      <c r="P287" s="654" t="s">
        <v>40</v>
      </c>
      <c r="Q287" s="655"/>
      <c r="R287" s="655"/>
      <c r="S287" s="655"/>
      <c r="T287" s="655"/>
      <c r="U287" s="655"/>
      <c r="V287" s="6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657"/>
      <c r="B288" s="657"/>
      <c r="C288" s="657"/>
      <c r="D288" s="657"/>
      <c r="E288" s="657"/>
      <c r="F288" s="657"/>
      <c r="G288" s="657"/>
      <c r="H288" s="657"/>
      <c r="I288" s="657"/>
      <c r="J288" s="657"/>
      <c r="K288" s="657"/>
      <c r="L288" s="657"/>
      <c r="M288" s="657"/>
      <c r="N288" s="657"/>
      <c r="O288" s="658"/>
      <c r="P288" s="654" t="s">
        <v>40</v>
      </c>
      <c r="Q288" s="655"/>
      <c r="R288" s="655"/>
      <c r="S288" s="655"/>
      <c r="T288" s="655"/>
      <c r="U288" s="655"/>
      <c r="V288" s="6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 x14ac:dyDescent="0.25">
      <c r="A289" s="648" t="s">
        <v>466</v>
      </c>
      <c r="B289" s="648"/>
      <c r="C289" s="648"/>
      <c r="D289" s="648"/>
      <c r="E289" s="648"/>
      <c r="F289" s="648"/>
      <c r="G289" s="648"/>
      <c r="H289" s="648"/>
      <c r="I289" s="648"/>
      <c r="J289" s="648"/>
      <c r="K289" s="648"/>
      <c r="L289" s="648"/>
      <c r="M289" s="648"/>
      <c r="N289" s="648"/>
      <c r="O289" s="648"/>
      <c r="P289" s="648"/>
      <c r="Q289" s="648"/>
      <c r="R289" s="648"/>
      <c r="S289" s="648"/>
      <c r="T289" s="648"/>
      <c r="U289" s="648"/>
      <c r="V289" s="648"/>
      <c r="W289" s="648"/>
      <c r="X289" s="648"/>
      <c r="Y289" s="648"/>
      <c r="Z289" s="648"/>
      <c r="AA289" s="65"/>
      <c r="AB289" s="65"/>
      <c r="AC289" s="79"/>
    </row>
    <row r="290" spans="1:68" ht="14.25" customHeight="1" x14ac:dyDescent="0.25">
      <c r="A290" s="649" t="s">
        <v>114</v>
      </c>
      <c r="B290" s="649"/>
      <c r="C290" s="649"/>
      <c r="D290" s="649"/>
      <c r="E290" s="649"/>
      <c r="F290" s="649"/>
      <c r="G290" s="649"/>
      <c r="H290" s="649"/>
      <c r="I290" s="649"/>
      <c r="J290" s="649"/>
      <c r="K290" s="649"/>
      <c r="L290" s="649"/>
      <c r="M290" s="649"/>
      <c r="N290" s="649"/>
      <c r="O290" s="649"/>
      <c r="P290" s="649"/>
      <c r="Q290" s="649"/>
      <c r="R290" s="649"/>
      <c r="S290" s="649"/>
      <c r="T290" s="649"/>
      <c r="U290" s="649"/>
      <c r="V290" s="649"/>
      <c r="W290" s="649"/>
      <c r="X290" s="649"/>
      <c r="Y290" s="649"/>
      <c r="Z290" s="649"/>
      <c r="AA290" s="66"/>
      <c r="AB290" s="66"/>
      <c r="AC290" s="80"/>
    </row>
    <row r="291" spans="1:68" ht="27" customHeight="1" x14ac:dyDescent="0.25">
      <c r="A291" s="63" t="s">
        <v>467</v>
      </c>
      <c r="B291" s="63" t="s">
        <v>468</v>
      </c>
      <c r="C291" s="36">
        <v>4301012126</v>
      </c>
      <c r="D291" s="650">
        <v>4607091386004</v>
      </c>
      <c r="E291" s="650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118</v>
      </c>
      <c r="N291" s="38"/>
      <c r="O291" s="37">
        <v>55</v>
      </c>
      <c r="P291" s="79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652"/>
      <c r="R291" s="652"/>
      <c r="S291" s="652"/>
      <c r="T291" s="653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ref="Y291:Y297" si="42"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7" si="43">IFERROR(X291*I291/H291,"0")</f>
        <v>0</v>
      </c>
      <c r="BN291" s="78">
        <f t="shared" ref="BN291:BN297" si="44">IFERROR(Y291*I291/H291,"0")</f>
        <v>0</v>
      </c>
      <c r="BO291" s="78">
        <f t="shared" ref="BO291:BO297" si="45">IFERROR(1/J291*(X291/H291),"0")</f>
        <v>0</v>
      </c>
      <c r="BP291" s="78">
        <f t="shared" ref="BP291:BP297" si="46"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4301012024</v>
      </c>
      <c r="D292" s="650">
        <v>4680115885615</v>
      </c>
      <c r="E292" s="650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2"/>
      <c r="R292" s="652"/>
      <c r="S292" s="652"/>
      <c r="T292" s="653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2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43"/>
        <v>0</v>
      </c>
      <c r="BN292" s="78">
        <f t="shared" si="44"/>
        <v>0</v>
      </c>
      <c r="BO292" s="78">
        <f t="shared" si="45"/>
        <v>0</v>
      </c>
      <c r="BP292" s="78">
        <f t="shared" si="46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4301012016</v>
      </c>
      <c r="D293" s="650">
        <v>4680115885554</v>
      </c>
      <c r="E293" s="65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2"/>
      <c r="R293" s="652"/>
      <c r="S293" s="652"/>
      <c r="T293" s="65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475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27" customHeight="1" x14ac:dyDescent="0.25">
      <c r="A294" s="63" t="s">
        <v>473</v>
      </c>
      <c r="B294" s="63" t="s">
        <v>476</v>
      </c>
      <c r="C294" s="36">
        <v>4301011911</v>
      </c>
      <c r="D294" s="650">
        <v>4680115885554</v>
      </c>
      <c r="E294" s="650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478</v>
      </c>
      <c r="N294" s="38"/>
      <c r="O294" s="37">
        <v>55</v>
      </c>
      <c r="P294" s="7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2"/>
      <c r="R294" s="652"/>
      <c r="S294" s="652"/>
      <c r="T294" s="65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37.5" customHeight="1" x14ac:dyDescent="0.25">
      <c r="A295" s="63" t="s">
        <v>479</v>
      </c>
      <c r="B295" s="63" t="s">
        <v>480</v>
      </c>
      <c r="C295" s="36">
        <v>4301011858</v>
      </c>
      <c r="D295" s="650">
        <v>4680115885646</v>
      </c>
      <c r="E295" s="650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2"/>
      <c r="R295" s="652"/>
      <c r="S295" s="652"/>
      <c r="T295" s="653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481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27" customHeight="1" x14ac:dyDescent="0.25">
      <c r="A296" s="63" t="s">
        <v>482</v>
      </c>
      <c r="B296" s="63" t="s">
        <v>483</v>
      </c>
      <c r="C296" s="36">
        <v>4301011857</v>
      </c>
      <c r="D296" s="650">
        <v>4680115885622</v>
      </c>
      <c r="E296" s="650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2"/>
      <c r="R296" s="652"/>
      <c r="S296" s="652"/>
      <c r="T296" s="653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472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 x14ac:dyDescent="0.25">
      <c r="A297" s="63" t="s">
        <v>484</v>
      </c>
      <c r="B297" s="63" t="s">
        <v>485</v>
      </c>
      <c r="C297" s="36">
        <v>4301011859</v>
      </c>
      <c r="D297" s="650">
        <v>4680115885608</v>
      </c>
      <c r="E297" s="650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2"/>
      <c r="R297" s="652"/>
      <c r="S297" s="652"/>
      <c r="T297" s="653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486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x14ac:dyDescent="0.2">
      <c r="A298" s="657"/>
      <c r="B298" s="657"/>
      <c r="C298" s="657"/>
      <c r="D298" s="657"/>
      <c r="E298" s="657"/>
      <c r="F298" s="657"/>
      <c r="G298" s="657"/>
      <c r="H298" s="657"/>
      <c r="I298" s="657"/>
      <c r="J298" s="657"/>
      <c r="K298" s="657"/>
      <c r="L298" s="657"/>
      <c r="M298" s="657"/>
      <c r="N298" s="657"/>
      <c r="O298" s="658"/>
      <c r="P298" s="654" t="s">
        <v>40</v>
      </c>
      <c r="Q298" s="655"/>
      <c r="R298" s="655"/>
      <c r="S298" s="655"/>
      <c r="T298" s="655"/>
      <c r="U298" s="655"/>
      <c r="V298" s="656"/>
      <c r="W298" s="42" t="s">
        <v>39</v>
      </c>
      <c r="X298" s="43">
        <f>IFERROR(X291/H291,"0")+IFERROR(X292/H292,"0")+IFERROR(X293/H293,"0")+IFERROR(X294/H294,"0")+IFERROR(X295/H295,"0")+IFERROR(X296/H296,"0")+IFERROR(X297/H297,"0")</f>
        <v>0</v>
      </c>
      <c r="Y298" s="43">
        <f>IFERROR(Y291/H291,"0")+IFERROR(Y292/H292,"0")+IFERROR(Y293/H293,"0")+IFERROR(Y294/H294,"0")+IFERROR(Y295/H295,"0")+IFERROR(Y296/H296,"0")+IFERROR(Y297/H297,"0")</f>
        <v>0</v>
      </c>
      <c r="Z298" s="43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57"/>
      <c r="B299" s="657"/>
      <c r="C299" s="657"/>
      <c r="D299" s="657"/>
      <c r="E299" s="657"/>
      <c r="F299" s="657"/>
      <c r="G299" s="657"/>
      <c r="H299" s="657"/>
      <c r="I299" s="657"/>
      <c r="J299" s="657"/>
      <c r="K299" s="657"/>
      <c r="L299" s="657"/>
      <c r="M299" s="657"/>
      <c r="N299" s="657"/>
      <c r="O299" s="658"/>
      <c r="P299" s="654" t="s">
        <v>40</v>
      </c>
      <c r="Q299" s="655"/>
      <c r="R299" s="655"/>
      <c r="S299" s="655"/>
      <c r="T299" s="655"/>
      <c r="U299" s="655"/>
      <c r="V299" s="656"/>
      <c r="W299" s="42" t="s">
        <v>0</v>
      </c>
      <c r="X299" s="43">
        <f>IFERROR(SUM(X291:X297),"0")</f>
        <v>0</v>
      </c>
      <c r="Y299" s="43">
        <f>IFERROR(SUM(Y291:Y297),"0")</f>
        <v>0</v>
      </c>
      <c r="Z299" s="42"/>
      <c r="AA299" s="67"/>
      <c r="AB299" s="67"/>
      <c r="AC299" s="67"/>
    </row>
    <row r="300" spans="1:68" ht="14.25" customHeight="1" x14ac:dyDescent="0.25">
      <c r="A300" s="649" t="s">
        <v>78</v>
      </c>
      <c r="B300" s="649"/>
      <c r="C300" s="649"/>
      <c r="D300" s="649"/>
      <c r="E300" s="649"/>
      <c r="F300" s="649"/>
      <c r="G300" s="649"/>
      <c r="H300" s="649"/>
      <c r="I300" s="649"/>
      <c r="J300" s="649"/>
      <c r="K300" s="649"/>
      <c r="L300" s="649"/>
      <c r="M300" s="649"/>
      <c r="N300" s="649"/>
      <c r="O300" s="649"/>
      <c r="P300" s="649"/>
      <c r="Q300" s="649"/>
      <c r="R300" s="649"/>
      <c r="S300" s="649"/>
      <c r="T300" s="649"/>
      <c r="U300" s="649"/>
      <c r="V300" s="649"/>
      <c r="W300" s="649"/>
      <c r="X300" s="649"/>
      <c r="Y300" s="649"/>
      <c r="Z300" s="649"/>
      <c r="AA300" s="66"/>
      <c r="AB300" s="66"/>
      <c r="AC300" s="80"/>
    </row>
    <row r="301" spans="1:68" ht="27" customHeight="1" x14ac:dyDescent="0.25">
      <c r="A301" s="63" t="s">
        <v>487</v>
      </c>
      <c r="B301" s="63" t="s">
        <v>488</v>
      </c>
      <c r="C301" s="36">
        <v>4301030878</v>
      </c>
      <c r="D301" s="650">
        <v>4607091387193</v>
      </c>
      <c r="E301" s="650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2"/>
      <c r="R301" s="652"/>
      <c r="S301" s="652"/>
      <c r="T301" s="65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47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48">IFERROR(X301*I301/H301,"0")</f>
        <v>0</v>
      </c>
      <c r="BN301" s="78">
        <f t="shared" ref="BN301:BN307" si="49">IFERROR(Y301*I301/H301,"0")</f>
        <v>0</v>
      </c>
      <c r="BO301" s="78">
        <f t="shared" ref="BO301:BO307" si="50">IFERROR(1/J301*(X301/H301),"0")</f>
        <v>0</v>
      </c>
      <c r="BP301" s="78">
        <f t="shared" ref="BP301:BP307" si="51">IFERROR(1/J301*(Y301/H301),"0")</f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4301031153</v>
      </c>
      <c r="D302" s="650">
        <v>4607091387230</v>
      </c>
      <c r="E302" s="650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2"/>
      <c r="R302" s="652"/>
      <c r="S302" s="652"/>
      <c r="T302" s="65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4301031154</v>
      </c>
      <c r="D303" s="650">
        <v>4607091387292</v>
      </c>
      <c r="E303" s="650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2"/>
      <c r="R303" s="652"/>
      <c r="S303" s="652"/>
      <c r="T303" s="65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496</v>
      </c>
      <c r="B304" s="63" t="s">
        <v>497</v>
      </c>
      <c r="C304" s="36">
        <v>4301031152</v>
      </c>
      <c r="D304" s="650">
        <v>4607091387285</v>
      </c>
      <c r="E304" s="650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2"/>
      <c r="R304" s="652"/>
      <c r="S304" s="652"/>
      <c r="T304" s="65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492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498</v>
      </c>
      <c r="B305" s="63" t="s">
        <v>499</v>
      </c>
      <c r="C305" s="36">
        <v>4301031305</v>
      </c>
      <c r="D305" s="650">
        <v>4607091389845</v>
      </c>
      <c r="E305" s="650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2"/>
      <c r="R305" s="652"/>
      <c r="S305" s="652"/>
      <c r="T305" s="65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500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501</v>
      </c>
      <c r="B306" s="63" t="s">
        <v>502</v>
      </c>
      <c r="C306" s="36">
        <v>4301031306</v>
      </c>
      <c r="D306" s="650">
        <v>4680115882881</v>
      </c>
      <c r="E306" s="650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2"/>
      <c r="R306" s="652"/>
      <c r="S306" s="652"/>
      <c r="T306" s="65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 x14ac:dyDescent="0.25">
      <c r="A307" s="63" t="s">
        <v>503</v>
      </c>
      <c r="B307" s="63" t="s">
        <v>504</v>
      </c>
      <c r="C307" s="36">
        <v>4301031066</v>
      </c>
      <c r="D307" s="650">
        <v>4607091383836</v>
      </c>
      <c r="E307" s="650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2"/>
      <c r="R307" s="652"/>
      <c r="S307" s="652"/>
      <c r="T307" s="65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505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x14ac:dyDescent="0.2">
      <c r="A308" s="657"/>
      <c r="B308" s="657"/>
      <c r="C308" s="657"/>
      <c r="D308" s="657"/>
      <c r="E308" s="657"/>
      <c r="F308" s="657"/>
      <c r="G308" s="657"/>
      <c r="H308" s="657"/>
      <c r="I308" s="657"/>
      <c r="J308" s="657"/>
      <c r="K308" s="657"/>
      <c r="L308" s="657"/>
      <c r="M308" s="657"/>
      <c r="N308" s="657"/>
      <c r="O308" s="658"/>
      <c r="P308" s="654" t="s">
        <v>40</v>
      </c>
      <c r="Q308" s="655"/>
      <c r="R308" s="655"/>
      <c r="S308" s="655"/>
      <c r="T308" s="655"/>
      <c r="U308" s="655"/>
      <c r="V308" s="656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57"/>
      <c r="B309" s="657"/>
      <c r="C309" s="657"/>
      <c r="D309" s="657"/>
      <c r="E309" s="657"/>
      <c r="F309" s="657"/>
      <c r="G309" s="657"/>
      <c r="H309" s="657"/>
      <c r="I309" s="657"/>
      <c r="J309" s="657"/>
      <c r="K309" s="657"/>
      <c r="L309" s="657"/>
      <c r="M309" s="657"/>
      <c r="N309" s="657"/>
      <c r="O309" s="658"/>
      <c r="P309" s="654" t="s">
        <v>40</v>
      </c>
      <c r="Q309" s="655"/>
      <c r="R309" s="655"/>
      <c r="S309" s="655"/>
      <c r="T309" s="655"/>
      <c r="U309" s="655"/>
      <c r="V309" s="656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49" t="s">
        <v>85</v>
      </c>
      <c r="B310" s="649"/>
      <c r="C310" s="649"/>
      <c r="D310" s="649"/>
      <c r="E310" s="649"/>
      <c r="F310" s="649"/>
      <c r="G310" s="649"/>
      <c r="H310" s="649"/>
      <c r="I310" s="649"/>
      <c r="J310" s="649"/>
      <c r="K310" s="649"/>
      <c r="L310" s="649"/>
      <c r="M310" s="649"/>
      <c r="N310" s="649"/>
      <c r="O310" s="649"/>
      <c r="P310" s="649"/>
      <c r="Q310" s="649"/>
      <c r="R310" s="649"/>
      <c r="S310" s="649"/>
      <c r="T310" s="649"/>
      <c r="U310" s="649"/>
      <c r="V310" s="649"/>
      <c r="W310" s="649"/>
      <c r="X310" s="649"/>
      <c r="Y310" s="649"/>
      <c r="Z310" s="649"/>
      <c r="AA310" s="66"/>
      <c r="AB310" s="66"/>
      <c r="AC310" s="80"/>
    </row>
    <row r="311" spans="1:68" ht="27" customHeight="1" x14ac:dyDescent="0.25">
      <c r="A311" s="63" t="s">
        <v>506</v>
      </c>
      <c r="B311" s="63" t="s">
        <v>507</v>
      </c>
      <c r="C311" s="36">
        <v>4301051100</v>
      </c>
      <c r="D311" s="650">
        <v>4607091387766</v>
      </c>
      <c r="E311" s="650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2"/>
      <c r="R311" s="652"/>
      <c r="S311" s="652"/>
      <c r="T311" s="65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4301051818</v>
      </c>
      <c r="D312" s="650">
        <v>4607091387957</v>
      </c>
      <c r="E312" s="650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2"/>
      <c r="R312" s="652"/>
      <c r="S312" s="652"/>
      <c r="T312" s="65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512</v>
      </c>
      <c r="B313" s="63" t="s">
        <v>513</v>
      </c>
      <c r="C313" s="36">
        <v>4301051819</v>
      </c>
      <c r="D313" s="650">
        <v>4607091387964</v>
      </c>
      <c r="E313" s="650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2"/>
      <c r="R313" s="652"/>
      <c r="S313" s="652"/>
      <c r="T313" s="65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515</v>
      </c>
      <c r="B314" s="63" t="s">
        <v>516</v>
      </c>
      <c r="C314" s="36">
        <v>4301051734</v>
      </c>
      <c r="D314" s="650">
        <v>4680115884588</v>
      </c>
      <c r="E314" s="650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2"/>
      <c r="R314" s="652"/>
      <c r="S314" s="652"/>
      <c r="T314" s="65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518</v>
      </c>
      <c r="B315" s="63" t="s">
        <v>519</v>
      </c>
      <c r="C315" s="36">
        <v>4301051578</v>
      </c>
      <c r="D315" s="650">
        <v>4607091387513</v>
      </c>
      <c r="E315" s="650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2"/>
      <c r="R315" s="652"/>
      <c r="S315" s="652"/>
      <c r="T315" s="65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520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7"/>
      <c r="B316" s="657"/>
      <c r="C316" s="657"/>
      <c r="D316" s="657"/>
      <c r="E316" s="657"/>
      <c r="F316" s="657"/>
      <c r="G316" s="657"/>
      <c r="H316" s="657"/>
      <c r="I316" s="657"/>
      <c r="J316" s="657"/>
      <c r="K316" s="657"/>
      <c r="L316" s="657"/>
      <c r="M316" s="657"/>
      <c r="N316" s="657"/>
      <c r="O316" s="658"/>
      <c r="P316" s="654" t="s">
        <v>40</v>
      </c>
      <c r="Q316" s="655"/>
      <c r="R316" s="655"/>
      <c r="S316" s="655"/>
      <c r="T316" s="655"/>
      <c r="U316" s="655"/>
      <c r="V316" s="656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57"/>
      <c r="B317" s="657"/>
      <c r="C317" s="657"/>
      <c r="D317" s="657"/>
      <c r="E317" s="657"/>
      <c r="F317" s="657"/>
      <c r="G317" s="657"/>
      <c r="H317" s="657"/>
      <c r="I317" s="657"/>
      <c r="J317" s="657"/>
      <c r="K317" s="657"/>
      <c r="L317" s="657"/>
      <c r="M317" s="657"/>
      <c r="N317" s="657"/>
      <c r="O317" s="658"/>
      <c r="P317" s="654" t="s">
        <v>40</v>
      </c>
      <c r="Q317" s="655"/>
      <c r="R317" s="655"/>
      <c r="S317" s="655"/>
      <c r="T317" s="655"/>
      <c r="U317" s="655"/>
      <c r="V317" s="656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649" t="s">
        <v>185</v>
      </c>
      <c r="B318" s="649"/>
      <c r="C318" s="649"/>
      <c r="D318" s="649"/>
      <c r="E318" s="649"/>
      <c r="F318" s="649"/>
      <c r="G318" s="649"/>
      <c r="H318" s="649"/>
      <c r="I318" s="649"/>
      <c r="J318" s="649"/>
      <c r="K318" s="649"/>
      <c r="L318" s="649"/>
      <c r="M318" s="649"/>
      <c r="N318" s="649"/>
      <c r="O318" s="649"/>
      <c r="P318" s="649"/>
      <c r="Q318" s="649"/>
      <c r="R318" s="649"/>
      <c r="S318" s="649"/>
      <c r="T318" s="649"/>
      <c r="U318" s="649"/>
      <c r="V318" s="649"/>
      <c r="W318" s="649"/>
      <c r="X318" s="649"/>
      <c r="Y318" s="649"/>
      <c r="Z318" s="649"/>
      <c r="AA318" s="66"/>
      <c r="AB318" s="66"/>
      <c r="AC318" s="80"/>
    </row>
    <row r="319" spans="1:68" ht="27" customHeight="1" x14ac:dyDescent="0.25">
      <c r="A319" s="63" t="s">
        <v>521</v>
      </c>
      <c r="B319" s="63" t="s">
        <v>522</v>
      </c>
      <c r="C319" s="36">
        <v>4301060387</v>
      </c>
      <c r="D319" s="650">
        <v>4607091380880</v>
      </c>
      <c r="E319" s="650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0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2"/>
      <c r="R319" s="652"/>
      <c r="S319" s="652"/>
      <c r="T319" s="653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524</v>
      </c>
      <c r="B320" s="63" t="s">
        <v>525</v>
      </c>
      <c r="C320" s="36">
        <v>4301060406</v>
      </c>
      <c r="D320" s="650">
        <v>4607091384482</v>
      </c>
      <c r="E320" s="650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2"/>
      <c r="R320" s="652"/>
      <c r="S320" s="652"/>
      <c r="T320" s="65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 x14ac:dyDescent="0.25">
      <c r="A321" s="63" t="s">
        <v>527</v>
      </c>
      <c r="B321" s="63" t="s">
        <v>528</v>
      </c>
      <c r="C321" s="36">
        <v>4301060484</v>
      </c>
      <c r="D321" s="650">
        <v>4607091380897</v>
      </c>
      <c r="E321" s="650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2"/>
      <c r="R321" s="652"/>
      <c r="S321" s="652"/>
      <c r="T321" s="65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529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57"/>
      <c r="B322" s="657"/>
      <c r="C322" s="657"/>
      <c r="D322" s="657"/>
      <c r="E322" s="657"/>
      <c r="F322" s="657"/>
      <c r="G322" s="657"/>
      <c r="H322" s="657"/>
      <c r="I322" s="657"/>
      <c r="J322" s="657"/>
      <c r="K322" s="657"/>
      <c r="L322" s="657"/>
      <c r="M322" s="657"/>
      <c r="N322" s="657"/>
      <c r="O322" s="658"/>
      <c r="P322" s="654" t="s">
        <v>40</v>
      </c>
      <c r="Q322" s="655"/>
      <c r="R322" s="655"/>
      <c r="S322" s="655"/>
      <c r="T322" s="655"/>
      <c r="U322" s="655"/>
      <c r="V322" s="656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57"/>
      <c r="B323" s="657"/>
      <c r="C323" s="657"/>
      <c r="D323" s="657"/>
      <c r="E323" s="657"/>
      <c r="F323" s="657"/>
      <c r="G323" s="657"/>
      <c r="H323" s="657"/>
      <c r="I323" s="657"/>
      <c r="J323" s="657"/>
      <c r="K323" s="657"/>
      <c r="L323" s="657"/>
      <c r="M323" s="657"/>
      <c r="N323" s="657"/>
      <c r="O323" s="658"/>
      <c r="P323" s="654" t="s">
        <v>40</v>
      </c>
      <c r="Q323" s="655"/>
      <c r="R323" s="655"/>
      <c r="S323" s="655"/>
      <c r="T323" s="655"/>
      <c r="U323" s="655"/>
      <c r="V323" s="656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 x14ac:dyDescent="0.25">
      <c r="A324" s="649" t="s">
        <v>106</v>
      </c>
      <c r="B324" s="649"/>
      <c r="C324" s="649"/>
      <c r="D324" s="649"/>
      <c r="E324" s="649"/>
      <c r="F324" s="649"/>
      <c r="G324" s="649"/>
      <c r="H324" s="649"/>
      <c r="I324" s="649"/>
      <c r="J324" s="649"/>
      <c r="K324" s="649"/>
      <c r="L324" s="649"/>
      <c r="M324" s="649"/>
      <c r="N324" s="649"/>
      <c r="O324" s="649"/>
      <c r="P324" s="649"/>
      <c r="Q324" s="649"/>
      <c r="R324" s="649"/>
      <c r="S324" s="649"/>
      <c r="T324" s="649"/>
      <c r="U324" s="649"/>
      <c r="V324" s="649"/>
      <c r="W324" s="649"/>
      <c r="X324" s="649"/>
      <c r="Y324" s="649"/>
      <c r="Z324" s="649"/>
      <c r="AA324" s="66"/>
      <c r="AB324" s="66"/>
      <c r="AC324" s="80"/>
    </row>
    <row r="325" spans="1:68" ht="27" customHeight="1" x14ac:dyDescent="0.25">
      <c r="A325" s="63" t="s">
        <v>530</v>
      </c>
      <c r="B325" s="63" t="s">
        <v>531</v>
      </c>
      <c r="C325" s="36">
        <v>4301030235</v>
      </c>
      <c r="D325" s="650">
        <v>4607091388381</v>
      </c>
      <c r="E325" s="650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2" t="s">
        <v>532</v>
      </c>
      <c r="Q325" s="652"/>
      <c r="R325" s="652"/>
      <c r="S325" s="652"/>
      <c r="T325" s="65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533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534</v>
      </c>
      <c r="B326" s="63" t="s">
        <v>535</v>
      </c>
      <c r="C326" s="36">
        <v>4301030232</v>
      </c>
      <c r="D326" s="650">
        <v>4607091388374</v>
      </c>
      <c r="E326" s="650"/>
      <c r="F326" s="62">
        <v>0.38</v>
      </c>
      <c r="G326" s="37">
        <v>8</v>
      </c>
      <c r="H326" s="62">
        <v>3.04</v>
      </c>
      <c r="I326" s="62">
        <v>3.29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3" t="s">
        <v>536</v>
      </c>
      <c r="Q326" s="652"/>
      <c r="R326" s="652"/>
      <c r="S326" s="652"/>
      <c r="T326" s="65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4301032015</v>
      </c>
      <c r="D327" s="650">
        <v>4607091383102</v>
      </c>
      <c r="E327" s="650"/>
      <c r="F327" s="62">
        <v>0.17</v>
      </c>
      <c r="G327" s="37">
        <v>15</v>
      </c>
      <c r="H327" s="62">
        <v>2.5499999999999998</v>
      </c>
      <c r="I327" s="62">
        <v>2.9550000000000001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8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652"/>
      <c r="R327" s="652"/>
      <c r="S327" s="652"/>
      <c r="T327" s="65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4301030233</v>
      </c>
      <c r="D328" s="650">
        <v>4607091388404</v>
      </c>
      <c r="E328" s="650"/>
      <c r="F328" s="62">
        <v>0.17</v>
      </c>
      <c r="G328" s="37">
        <v>15</v>
      </c>
      <c r="H328" s="62">
        <v>2.5499999999999998</v>
      </c>
      <c r="I328" s="62">
        <v>2.88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652"/>
      <c r="R328" s="652"/>
      <c r="S328" s="652"/>
      <c r="T328" s="65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7"/>
      <c r="B329" s="657"/>
      <c r="C329" s="657"/>
      <c r="D329" s="657"/>
      <c r="E329" s="657"/>
      <c r="F329" s="657"/>
      <c r="G329" s="657"/>
      <c r="H329" s="657"/>
      <c r="I329" s="657"/>
      <c r="J329" s="657"/>
      <c r="K329" s="657"/>
      <c r="L329" s="657"/>
      <c r="M329" s="657"/>
      <c r="N329" s="657"/>
      <c r="O329" s="658"/>
      <c r="P329" s="654" t="s">
        <v>40</v>
      </c>
      <c r="Q329" s="655"/>
      <c r="R329" s="655"/>
      <c r="S329" s="655"/>
      <c r="T329" s="655"/>
      <c r="U329" s="655"/>
      <c r="V329" s="656"/>
      <c r="W329" s="42" t="s">
        <v>39</v>
      </c>
      <c r="X329" s="43">
        <f>IFERROR(X325/H325,"0")+IFERROR(X326/H326,"0")+IFERROR(X327/H327,"0")+IFERROR(X328/H328,"0")</f>
        <v>0</v>
      </c>
      <c r="Y329" s="43">
        <f>IFERROR(Y325/H325,"0")+IFERROR(Y326/H326,"0")+IFERROR(Y327/H327,"0")+IFERROR(Y328/H328,"0")</f>
        <v>0</v>
      </c>
      <c r="Z329" s="43">
        <f>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7"/>
      <c r="B330" s="657"/>
      <c r="C330" s="657"/>
      <c r="D330" s="657"/>
      <c r="E330" s="657"/>
      <c r="F330" s="657"/>
      <c r="G330" s="657"/>
      <c r="H330" s="657"/>
      <c r="I330" s="657"/>
      <c r="J330" s="657"/>
      <c r="K330" s="657"/>
      <c r="L330" s="657"/>
      <c r="M330" s="657"/>
      <c r="N330" s="657"/>
      <c r="O330" s="658"/>
      <c r="P330" s="654" t="s">
        <v>40</v>
      </c>
      <c r="Q330" s="655"/>
      <c r="R330" s="655"/>
      <c r="S330" s="655"/>
      <c r="T330" s="655"/>
      <c r="U330" s="655"/>
      <c r="V330" s="656"/>
      <c r="W330" s="42" t="s">
        <v>0</v>
      </c>
      <c r="X330" s="43">
        <f>IFERROR(SUM(X325:X328),"0")</f>
        <v>0</v>
      </c>
      <c r="Y330" s="43">
        <f>IFERROR(SUM(Y325:Y328),"0")</f>
        <v>0</v>
      </c>
      <c r="Z330" s="42"/>
      <c r="AA330" s="67"/>
      <c r="AB330" s="67"/>
      <c r="AC330" s="67"/>
    </row>
    <row r="331" spans="1:68" ht="14.25" customHeight="1" x14ac:dyDescent="0.25">
      <c r="A331" s="649" t="s">
        <v>542</v>
      </c>
      <c r="B331" s="649"/>
      <c r="C331" s="649"/>
      <c r="D331" s="649"/>
      <c r="E331" s="649"/>
      <c r="F331" s="649"/>
      <c r="G331" s="649"/>
      <c r="H331" s="649"/>
      <c r="I331" s="649"/>
      <c r="J331" s="649"/>
      <c r="K331" s="649"/>
      <c r="L331" s="649"/>
      <c r="M331" s="649"/>
      <c r="N331" s="649"/>
      <c r="O331" s="649"/>
      <c r="P331" s="649"/>
      <c r="Q331" s="649"/>
      <c r="R331" s="649"/>
      <c r="S331" s="649"/>
      <c r="T331" s="649"/>
      <c r="U331" s="649"/>
      <c r="V331" s="649"/>
      <c r="W331" s="649"/>
      <c r="X331" s="649"/>
      <c r="Y331" s="649"/>
      <c r="Z331" s="649"/>
      <c r="AA331" s="66"/>
      <c r="AB331" s="66"/>
      <c r="AC331" s="80"/>
    </row>
    <row r="332" spans="1:68" ht="16.5" customHeight="1" x14ac:dyDescent="0.25">
      <c r="A332" s="63" t="s">
        <v>543</v>
      </c>
      <c r="B332" s="63" t="s">
        <v>544</v>
      </c>
      <c r="C332" s="36">
        <v>4301180007</v>
      </c>
      <c r="D332" s="650">
        <v>4680115881808</v>
      </c>
      <c r="E332" s="650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652"/>
      <c r="R332" s="652"/>
      <c r="S332" s="652"/>
      <c r="T332" s="653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547</v>
      </c>
      <c r="B333" s="63" t="s">
        <v>548</v>
      </c>
      <c r="C333" s="36">
        <v>4301180006</v>
      </c>
      <c r="D333" s="650">
        <v>4680115881822</v>
      </c>
      <c r="E333" s="650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546</v>
      </c>
      <c r="N333" s="38"/>
      <c r="O333" s="37">
        <v>730</v>
      </c>
      <c r="P333" s="8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652"/>
      <c r="R333" s="652"/>
      <c r="S333" s="652"/>
      <c r="T333" s="65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545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4301180001</v>
      </c>
      <c r="D334" s="650">
        <v>4680115880016</v>
      </c>
      <c r="E334" s="650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546</v>
      </c>
      <c r="N334" s="38"/>
      <c r="O334" s="37">
        <v>730</v>
      </c>
      <c r="P334" s="8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652"/>
      <c r="R334" s="652"/>
      <c r="S334" s="652"/>
      <c r="T334" s="65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545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657"/>
      <c r="B335" s="657"/>
      <c r="C335" s="657"/>
      <c r="D335" s="657"/>
      <c r="E335" s="657"/>
      <c r="F335" s="657"/>
      <c r="G335" s="657"/>
      <c r="H335" s="657"/>
      <c r="I335" s="657"/>
      <c r="J335" s="657"/>
      <c r="K335" s="657"/>
      <c r="L335" s="657"/>
      <c r="M335" s="657"/>
      <c r="N335" s="657"/>
      <c r="O335" s="658"/>
      <c r="P335" s="654" t="s">
        <v>40</v>
      </c>
      <c r="Q335" s="655"/>
      <c r="R335" s="655"/>
      <c r="S335" s="655"/>
      <c r="T335" s="655"/>
      <c r="U335" s="655"/>
      <c r="V335" s="656"/>
      <c r="W335" s="42" t="s">
        <v>39</v>
      </c>
      <c r="X335" s="43">
        <f>IFERROR(X332/H332,"0")+IFERROR(X333/H333,"0")+IFERROR(X334/H334,"0")</f>
        <v>0</v>
      </c>
      <c r="Y335" s="43">
        <f>IFERROR(Y332/H332,"0")+IFERROR(Y333/H333,"0")+IFERROR(Y334/H334,"0")</f>
        <v>0</v>
      </c>
      <c r="Z335" s="43">
        <f>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657"/>
      <c r="B336" s="657"/>
      <c r="C336" s="657"/>
      <c r="D336" s="657"/>
      <c r="E336" s="657"/>
      <c r="F336" s="657"/>
      <c r="G336" s="657"/>
      <c r="H336" s="657"/>
      <c r="I336" s="657"/>
      <c r="J336" s="657"/>
      <c r="K336" s="657"/>
      <c r="L336" s="657"/>
      <c r="M336" s="657"/>
      <c r="N336" s="657"/>
      <c r="O336" s="658"/>
      <c r="P336" s="654" t="s">
        <v>40</v>
      </c>
      <c r="Q336" s="655"/>
      <c r="R336" s="655"/>
      <c r="S336" s="655"/>
      <c r="T336" s="655"/>
      <c r="U336" s="655"/>
      <c r="V336" s="656"/>
      <c r="W336" s="42" t="s">
        <v>0</v>
      </c>
      <c r="X336" s="43">
        <f>IFERROR(SUM(X332:X334),"0")</f>
        <v>0</v>
      </c>
      <c r="Y336" s="43">
        <f>IFERROR(SUM(Y332:Y334),"0")</f>
        <v>0</v>
      </c>
      <c r="Z336" s="42"/>
      <c r="AA336" s="67"/>
      <c r="AB336" s="67"/>
      <c r="AC336" s="67"/>
    </row>
    <row r="337" spans="1:68" ht="16.5" customHeight="1" x14ac:dyDescent="0.25">
      <c r="A337" s="648" t="s">
        <v>551</v>
      </c>
      <c r="B337" s="648"/>
      <c r="C337" s="648"/>
      <c r="D337" s="648"/>
      <c r="E337" s="648"/>
      <c r="F337" s="648"/>
      <c r="G337" s="648"/>
      <c r="H337" s="648"/>
      <c r="I337" s="648"/>
      <c r="J337" s="648"/>
      <c r="K337" s="648"/>
      <c r="L337" s="648"/>
      <c r="M337" s="648"/>
      <c r="N337" s="648"/>
      <c r="O337" s="648"/>
      <c r="P337" s="648"/>
      <c r="Q337" s="648"/>
      <c r="R337" s="648"/>
      <c r="S337" s="648"/>
      <c r="T337" s="648"/>
      <c r="U337" s="648"/>
      <c r="V337" s="648"/>
      <c r="W337" s="648"/>
      <c r="X337" s="648"/>
      <c r="Y337" s="648"/>
      <c r="Z337" s="648"/>
      <c r="AA337" s="65"/>
      <c r="AB337" s="65"/>
      <c r="AC337" s="79"/>
    </row>
    <row r="338" spans="1:68" ht="14.25" customHeight="1" x14ac:dyDescent="0.25">
      <c r="A338" s="649" t="s">
        <v>85</v>
      </c>
      <c r="B338" s="649"/>
      <c r="C338" s="649"/>
      <c r="D338" s="649"/>
      <c r="E338" s="649"/>
      <c r="F338" s="649"/>
      <c r="G338" s="649"/>
      <c r="H338" s="649"/>
      <c r="I338" s="649"/>
      <c r="J338" s="649"/>
      <c r="K338" s="649"/>
      <c r="L338" s="649"/>
      <c r="M338" s="649"/>
      <c r="N338" s="649"/>
      <c r="O338" s="649"/>
      <c r="P338" s="649"/>
      <c r="Q338" s="649"/>
      <c r="R338" s="649"/>
      <c r="S338" s="649"/>
      <c r="T338" s="649"/>
      <c r="U338" s="649"/>
      <c r="V338" s="649"/>
      <c r="W338" s="649"/>
      <c r="X338" s="649"/>
      <c r="Y338" s="649"/>
      <c r="Z338" s="649"/>
      <c r="AA338" s="66"/>
      <c r="AB338" s="66"/>
      <c r="AC338" s="80"/>
    </row>
    <row r="339" spans="1:68" ht="27" customHeight="1" x14ac:dyDescent="0.25">
      <c r="A339" s="63" t="s">
        <v>552</v>
      </c>
      <c r="B339" s="63" t="s">
        <v>553</v>
      </c>
      <c r="C339" s="36">
        <v>4301051489</v>
      </c>
      <c r="D339" s="650">
        <v>4607091387919</v>
      </c>
      <c r="E339" s="650"/>
      <c r="F339" s="62">
        <v>1.35</v>
      </c>
      <c r="G339" s="37">
        <v>6</v>
      </c>
      <c r="H339" s="62">
        <v>8.1</v>
      </c>
      <c r="I339" s="62">
        <v>8.6189999999999998</v>
      </c>
      <c r="J339" s="37">
        <v>64</v>
      </c>
      <c r="K339" s="37" t="s">
        <v>119</v>
      </c>
      <c r="L339" s="37" t="s">
        <v>45</v>
      </c>
      <c r="M339" s="38" t="s">
        <v>105</v>
      </c>
      <c r="N339" s="38"/>
      <c r="O339" s="37">
        <v>45</v>
      </c>
      <c r="P339" s="8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652"/>
      <c r="R339" s="652"/>
      <c r="S339" s="652"/>
      <c r="T339" s="653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IFERROR(IF(Y339=0,"",ROUNDUP(Y339/H339,0)*0.01898),"")</f>
        <v/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555</v>
      </c>
      <c r="B340" s="63" t="s">
        <v>556</v>
      </c>
      <c r="C340" s="36">
        <v>4301051461</v>
      </c>
      <c r="D340" s="650">
        <v>4680115883604</v>
      </c>
      <c r="E340" s="650"/>
      <c r="F340" s="62">
        <v>0.35</v>
      </c>
      <c r="G340" s="37">
        <v>6</v>
      </c>
      <c r="H340" s="62">
        <v>2.1</v>
      </c>
      <c r="I340" s="62">
        <v>2.3519999999999999</v>
      </c>
      <c r="J340" s="37">
        <v>182</v>
      </c>
      <c r="K340" s="37" t="s">
        <v>90</v>
      </c>
      <c r="L340" s="37" t="s">
        <v>45</v>
      </c>
      <c r="M340" s="38" t="s">
        <v>89</v>
      </c>
      <c r="N340" s="38"/>
      <c r="O340" s="37">
        <v>45</v>
      </c>
      <c r="P340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652"/>
      <c r="R340" s="652"/>
      <c r="S340" s="652"/>
      <c r="T340" s="653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IFERROR(IF(Y340=0,"",ROUNDUP(Y340/H340,0)*0.00651),"")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558</v>
      </c>
      <c r="B341" s="63" t="s">
        <v>559</v>
      </c>
      <c r="C341" s="36">
        <v>4301051864</v>
      </c>
      <c r="D341" s="650">
        <v>4680115883567</v>
      </c>
      <c r="E341" s="650"/>
      <c r="F341" s="62">
        <v>0.35</v>
      </c>
      <c r="G341" s="37">
        <v>6</v>
      </c>
      <c r="H341" s="62">
        <v>2.1</v>
      </c>
      <c r="I341" s="62">
        <v>2.34</v>
      </c>
      <c r="J341" s="37">
        <v>182</v>
      </c>
      <c r="K341" s="37" t="s">
        <v>90</v>
      </c>
      <c r="L341" s="37" t="s">
        <v>45</v>
      </c>
      <c r="M341" s="38" t="s">
        <v>105</v>
      </c>
      <c r="N341" s="38"/>
      <c r="O341" s="37">
        <v>40</v>
      </c>
      <c r="P341" s="8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652"/>
      <c r="R341" s="652"/>
      <c r="S341" s="652"/>
      <c r="T341" s="653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57"/>
      <c r="B342" s="657"/>
      <c r="C342" s="657"/>
      <c r="D342" s="657"/>
      <c r="E342" s="657"/>
      <c r="F342" s="657"/>
      <c r="G342" s="657"/>
      <c r="H342" s="657"/>
      <c r="I342" s="657"/>
      <c r="J342" s="657"/>
      <c r="K342" s="657"/>
      <c r="L342" s="657"/>
      <c r="M342" s="657"/>
      <c r="N342" s="657"/>
      <c r="O342" s="658"/>
      <c r="P342" s="654" t="s">
        <v>40</v>
      </c>
      <c r="Q342" s="655"/>
      <c r="R342" s="655"/>
      <c r="S342" s="655"/>
      <c r="T342" s="655"/>
      <c r="U342" s="655"/>
      <c r="V342" s="656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57"/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8"/>
      <c r="P343" s="654" t="s">
        <v>40</v>
      </c>
      <c r="Q343" s="655"/>
      <c r="R343" s="655"/>
      <c r="S343" s="655"/>
      <c r="T343" s="655"/>
      <c r="U343" s="655"/>
      <c r="V343" s="656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27.75" customHeight="1" x14ac:dyDescent="0.2">
      <c r="A344" s="647" t="s">
        <v>561</v>
      </c>
      <c r="B344" s="647"/>
      <c r="C344" s="647"/>
      <c r="D344" s="647"/>
      <c r="E344" s="647"/>
      <c r="F344" s="647"/>
      <c r="G344" s="647"/>
      <c r="H344" s="647"/>
      <c r="I344" s="647"/>
      <c r="J344" s="647"/>
      <c r="K344" s="647"/>
      <c r="L344" s="647"/>
      <c r="M344" s="647"/>
      <c r="N344" s="647"/>
      <c r="O344" s="647"/>
      <c r="P344" s="647"/>
      <c r="Q344" s="647"/>
      <c r="R344" s="647"/>
      <c r="S344" s="647"/>
      <c r="T344" s="647"/>
      <c r="U344" s="647"/>
      <c r="V344" s="647"/>
      <c r="W344" s="647"/>
      <c r="X344" s="647"/>
      <c r="Y344" s="647"/>
      <c r="Z344" s="647"/>
      <c r="AA344" s="54"/>
      <c r="AB344" s="54"/>
      <c r="AC344" s="54"/>
    </row>
    <row r="345" spans="1:68" ht="16.5" customHeight="1" x14ac:dyDescent="0.25">
      <c r="A345" s="648" t="s">
        <v>562</v>
      </c>
      <c r="B345" s="648"/>
      <c r="C345" s="648"/>
      <c r="D345" s="648"/>
      <c r="E345" s="648"/>
      <c r="F345" s="648"/>
      <c r="G345" s="648"/>
      <c r="H345" s="648"/>
      <c r="I345" s="648"/>
      <c r="J345" s="648"/>
      <c r="K345" s="648"/>
      <c r="L345" s="648"/>
      <c r="M345" s="648"/>
      <c r="N345" s="648"/>
      <c r="O345" s="648"/>
      <c r="P345" s="648"/>
      <c r="Q345" s="648"/>
      <c r="R345" s="648"/>
      <c r="S345" s="648"/>
      <c r="T345" s="648"/>
      <c r="U345" s="648"/>
      <c r="V345" s="648"/>
      <c r="W345" s="648"/>
      <c r="X345" s="648"/>
      <c r="Y345" s="648"/>
      <c r="Z345" s="648"/>
      <c r="AA345" s="65"/>
      <c r="AB345" s="65"/>
      <c r="AC345" s="79"/>
    </row>
    <row r="346" spans="1:68" ht="14.25" customHeight="1" x14ac:dyDescent="0.25">
      <c r="A346" s="649" t="s">
        <v>114</v>
      </c>
      <c r="B346" s="649"/>
      <c r="C346" s="649"/>
      <c r="D346" s="649"/>
      <c r="E346" s="649"/>
      <c r="F346" s="649"/>
      <c r="G346" s="649"/>
      <c r="H346" s="649"/>
      <c r="I346" s="649"/>
      <c r="J346" s="649"/>
      <c r="K346" s="649"/>
      <c r="L346" s="649"/>
      <c r="M346" s="649"/>
      <c r="N346" s="649"/>
      <c r="O346" s="649"/>
      <c r="P346" s="649"/>
      <c r="Q346" s="649"/>
      <c r="R346" s="649"/>
      <c r="S346" s="649"/>
      <c r="T346" s="649"/>
      <c r="U346" s="649"/>
      <c r="V346" s="649"/>
      <c r="W346" s="649"/>
      <c r="X346" s="649"/>
      <c r="Y346" s="649"/>
      <c r="Z346" s="649"/>
      <c r="AA346" s="66"/>
      <c r="AB346" s="66"/>
      <c r="AC346" s="80"/>
    </row>
    <row r="347" spans="1:68" ht="37.5" customHeight="1" x14ac:dyDescent="0.25">
      <c r="A347" s="63" t="s">
        <v>563</v>
      </c>
      <c r="B347" s="63" t="s">
        <v>564</v>
      </c>
      <c r="C347" s="36">
        <v>4301011869</v>
      </c>
      <c r="D347" s="650">
        <v>4680115884847</v>
      </c>
      <c r="E347" s="650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137</v>
      </c>
      <c r="M347" s="38" t="s">
        <v>83</v>
      </c>
      <c r="N347" s="38"/>
      <c r="O347" s="37">
        <v>60</v>
      </c>
      <c r="P347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652"/>
      <c r="R347" s="652"/>
      <c r="S347" s="652"/>
      <c r="T347" s="65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3" si="52">IFERROR(IF(X347="",0,CEILING((X347/$H347),1)*$H347),"")</f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138</v>
      </c>
      <c r="AK347" s="84">
        <v>720</v>
      </c>
      <c r="BB347" s="415" t="s">
        <v>66</v>
      </c>
      <c r="BM347" s="78">
        <f t="shared" ref="BM347:BM353" si="53">IFERROR(X347*I347/H347,"0")</f>
        <v>0</v>
      </c>
      <c r="BN347" s="78">
        <f t="shared" ref="BN347:BN353" si="54">IFERROR(Y347*I347/H347,"0")</f>
        <v>0</v>
      </c>
      <c r="BO347" s="78">
        <f t="shared" ref="BO347:BO353" si="55">IFERROR(1/J347*(X347/H347),"0")</f>
        <v>0</v>
      </c>
      <c r="BP347" s="78">
        <f t="shared" ref="BP347:BP353" si="56">IFERROR(1/J347*(Y347/H347),"0")</f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4301011870</v>
      </c>
      <c r="D348" s="650">
        <v>4680115884854</v>
      </c>
      <c r="E348" s="650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652"/>
      <c r="R348" s="652"/>
      <c r="S348" s="652"/>
      <c r="T348" s="65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2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53"/>
        <v>0</v>
      </c>
      <c r="BN348" s="78">
        <f t="shared" si="54"/>
        <v>0</v>
      </c>
      <c r="BO348" s="78">
        <f t="shared" si="55"/>
        <v>0</v>
      </c>
      <c r="BP348" s="78">
        <f t="shared" si="56"/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4301011832</v>
      </c>
      <c r="D349" s="650">
        <v>4607091383997</v>
      </c>
      <c r="E349" s="650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45</v>
      </c>
      <c r="M349" s="38" t="s">
        <v>105</v>
      </c>
      <c r="N349" s="38"/>
      <c r="O349" s="37">
        <v>60</v>
      </c>
      <c r="P349" s="8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652"/>
      <c r="R349" s="652"/>
      <c r="S349" s="652"/>
      <c r="T349" s="65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45</v>
      </c>
      <c r="AK349" s="84">
        <v>0</v>
      </c>
      <c r="BB349" s="41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37.5" customHeight="1" x14ac:dyDescent="0.25">
      <c r="A350" s="63" t="s">
        <v>572</v>
      </c>
      <c r="B350" s="63" t="s">
        <v>573</v>
      </c>
      <c r="C350" s="36">
        <v>4301011867</v>
      </c>
      <c r="D350" s="650">
        <v>4680115884830</v>
      </c>
      <c r="E350" s="650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652"/>
      <c r="R350" s="652"/>
      <c r="S350" s="652"/>
      <c r="T350" s="65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138</v>
      </c>
      <c r="AK350" s="84">
        <v>720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575</v>
      </c>
      <c r="B351" s="63" t="s">
        <v>576</v>
      </c>
      <c r="C351" s="36">
        <v>4301011433</v>
      </c>
      <c r="D351" s="650">
        <v>4680115882638</v>
      </c>
      <c r="E351" s="650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122</v>
      </c>
      <c r="L351" s="37" t="s">
        <v>45</v>
      </c>
      <c r="M351" s="38" t="s">
        <v>118</v>
      </c>
      <c r="N351" s="38"/>
      <c r="O351" s="37">
        <v>90</v>
      </c>
      <c r="P351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652"/>
      <c r="R351" s="652"/>
      <c r="S351" s="652"/>
      <c r="T351" s="65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4301011952</v>
      </c>
      <c r="D352" s="650">
        <v>4680115884922</v>
      </c>
      <c r="E352" s="650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652"/>
      <c r="R352" s="652"/>
      <c r="S352" s="652"/>
      <c r="T352" s="65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568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37.5" customHeight="1" x14ac:dyDescent="0.25">
      <c r="A353" s="63" t="s">
        <v>580</v>
      </c>
      <c r="B353" s="63" t="s">
        <v>581</v>
      </c>
      <c r="C353" s="36">
        <v>4301011868</v>
      </c>
      <c r="D353" s="650">
        <v>4680115884861</v>
      </c>
      <c r="E353" s="650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652"/>
      <c r="R353" s="652"/>
      <c r="S353" s="652"/>
      <c r="T353" s="653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574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x14ac:dyDescent="0.2">
      <c r="A354" s="657"/>
      <c r="B354" s="657"/>
      <c r="C354" s="657"/>
      <c r="D354" s="657"/>
      <c r="E354" s="657"/>
      <c r="F354" s="657"/>
      <c r="G354" s="657"/>
      <c r="H354" s="657"/>
      <c r="I354" s="657"/>
      <c r="J354" s="657"/>
      <c r="K354" s="657"/>
      <c r="L354" s="657"/>
      <c r="M354" s="657"/>
      <c r="N354" s="657"/>
      <c r="O354" s="658"/>
      <c r="P354" s="654" t="s">
        <v>40</v>
      </c>
      <c r="Q354" s="655"/>
      <c r="R354" s="655"/>
      <c r="S354" s="655"/>
      <c r="T354" s="655"/>
      <c r="U354" s="655"/>
      <c r="V354" s="656"/>
      <c r="W354" s="42" t="s">
        <v>39</v>
      </c>
      <c r="X354" s="43">
        <f>IFERROR(X347/H347,"0")+IFERROR(X348/H348,"0")+IFERROR(X349/H349,"0")+IFERROR(X350/H350,"0")+IFERROR(X351/H351,"0")+IFERROR(X352/H352,"0")+IFERROR(X353/H353,"0")</f>
        <v>0</v>
      </c>
      <c r="Y354" s="43">
        <f>IFERROR(Y347/H347,"0")+IFERROR(Y348/H348,"0")+IFERROR(Y349/H349,"0")+IFERROR(Y350/H350,"0")+IFERROR(Y351/H351,"0")+IFERROR(Y352/H352,"0")+IFERROR(Y353/H353,"0")</f>
        <v>0</v>
      </c>
      <c r="Z354" s="43">
        <f>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657"/>
      <c r="B355" s="657"/>
      <c r="C355" s="657"/>
      <c r="D355" s="657"/>
      <c r="E355" s="657"/>
      <c r="F355" s="657"/>
      <c r="G355" s="657"/>
      <c r="H355" s="657"/>
      <c r="I355" s="657"/>
      <c r="J355" s="657"/>
      <c r="K355" s="657"/>
      <c r="L355" s="657"/>
      <c r="M355" s="657"/>
      <c r="N355" s="657"/>
      <c r="O355" s="658"/>
      <c r="P355" s="654" t="s">
        <v>40</v>
      </c>
      <c r="Q355" s="655"/>
      <c r="R355" s="655"/>
      <c r="S355" s="655"/>
      <c r="T355" s="655"/>
      <c r="U355" s="655"/>
      <c r="V355" s="656"/>
      <c r="W355" s="42" t="s">
        <v>0</v>
      </c>
      <c r="X355" s="43">
        <f>IFERROR(SUM(X347:X353),"0")</f>
        <v>0</v>
      </c>
      <c r="Y355" s="43">
        <f>IFERROR(SUM(Y347:Y353),"0")</f>
        <v>0</v>
      </c>
      <c r="Z355" s="42"/>
      <c r="AA355" s="67"/>
      <c r="AB355" s="67"/>
      <c r="AC355" s="67"/>
    </row>
    <row r="356" spans="1:68" ht="14.25" customHeight="1" x14ac:dyDescent="0.25">
      <c r="A356" s="649" t="s">
        <v>150</v>
      </c>
      <c r="B356" s="649"/>
      <c r="C356" s="649"/>
      <c r="D356" s="649"/>
      <c r="E356" s="649"/>
      <c r="F356" s="649"/>
      <c r="G356" s="649"/>
      <c r="H356" s="649"/>
      <c r="I356" s="649"/>
      <c r="J356" s="649"/>
      <c r="K356" s="649"/>
      <c r="L356" s="649"/>
      <c r="M356" s="649"/>
      <c r="N356" s="649"/>
      <c r="O356" s="649"/>
      <c r="P356" s="649"/>
      <c r="Q356" s="649"/>
      <c r="R356" s="649"/>
      <c r="S356" s="649"/>
      <c r="T356" s="649"/>
      <c r="U356" s="649"/>
      <c r="V356" s="649"/>
      <c r="W356" s="649"/>
      <c r="X356" s="649"/>
      <c r="Y356" s="649"/>
      <c r="Z356" s="649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4301020178</v>
      </c>
      <c r="D357" s="650">
        <v>4607091383980</v>
      </c>
      <c r="E357" s="650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119</v>
      </c>
      <c r="L357" s="37" t="s">
        <v>137</v>
      </c>
      <c r="M357" s="38" t="s">
        <v>118</v>
      </c>
      <c r="N357" s="38"/>
      <c r="O357" s="37">
        <v>50</v>
      </c>
      <c r="P35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652"/>
      <c r="R357" s="652"/>
      <c r="S357" s="652"/>
      <c r="T357" s="653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138</v>
      </c>
      <c r="AK357" s="84">
        <v>720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16.5" customHeight="1" x14ac:dyDescent="0.25">
      <c r="A358" s="63" t="s">
        <v>585</v>
      </c>
      <c r="B358" s="63" t="s">
        <v>586</v>
      </c>
      <c r="C358" s="36">
        <v>4301020179</v>
      </c>
      <c r="D358" s="650">
        <v>4607091384178</v>
      </c>
      <c r="E358" s="650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122</v>
      </c>
      <c r="L358" s="37" t="s">
        <v>45</v>
      </c>
      <c r="M358" s="38" t="s">
        <v>118</v>
      </c>
      <c r="N358" s="38"/>
      <c r="O358" s="37">
        <v>50</v>
      </c>
      <c r="P358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652"/>
      <c r="R358" s="652"/>
      <c r="S358" s="652"/>
      <c r="T358" s="653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30" t="s">
        <v>584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7"/>
      <c r="B359" s="657"/>
      <c r="C359" s="657"/>
      <c r="D359" s="657"/>
      <c r="E359" s="657"/>
      <c r="F359" s="657"/>
      <c r="G359" s="657"/>
      <c r="H359" s="657"/>
      <c r="I359" s="657"/>
      <c r="J359" s="657"/>
      <c r="K359" s="657"/>
      <c r="L359" s="657"/>
      <c r="M359" s="657"/>
      <c r="N359" s="657"/>
      <c r="O359" s="658"/>
      <c r="P359" s="654" t="s">
        <v>40</v>
      </c>
      <c r="Q359" s="655"/>
      <c r="R359" s="655"/>
      <c r="S359" s="655"/>
      <c r="T359" s="655"/>
      <c r="U359" s="655"/>
      <c r="V359" s="656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57"/>
      <c r="B360" s="657"/>
      <c r="C360" s="657"/>
      <c r="D360" s="657"/>
      <c r="E360" s="657"/>
      <c r="F360" s="657"/>
      <c r="G360" s="657"/>
      <c r="H360" s="657"/>
      <c r="I360" s="657"/>
      <c r="J360" s="657"/>
      <c r="K360" s="657"/>
      <c r="L360" s="657"/>
      <c r="M360" s="657"/>
      <c r="N360" s="657"/>
      <c r="O360" s="658"/>
      <c r="P360" s="654" t="s">
        <v>40</v>
      </c>
      <c r="Q360" s="655"/>
      <c r="R360" s="655"/>
      <c r="S360" s="655"/>
      <c r="T360" s="655"/>
      <c r="U360" s="655"/>
      <c r="V360" s="656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49" t="s">
        <v>85</v>
      </c>
      <c r="B361" s="649"/>
      <c r="C361" s="649"/>
      <c r="D361" s="649"/>
      <c r="E361" s="649"/>
      <c r="F361" s="649"/>
      <c r="G361" s="649"/>
      <c r="H361" s="649"/>
      <c r="I361" s="649"/>
      <c r="J361" s="649"/>
      <c r="K361" s="649"/>
      <c r="L361" s="649"/>
      <c r="M361" s="649"/>
      <c r="N361" s="649"/>
      <c r="O361" s="649"/>
      <c r="P361" s="649"/>
      <c r="Q361" s="649"/>
      <c r="R361" s="649"/>
      <c r="S361" s="649"/>
      <c r="T361" s="649"/>
      <c r="U361" s="649"/>
      <c r="V361" s="649"/>
      <c r="W361" s="649"/>
      <c r="X361" s="649"/>
      <c r="Y361" s="649"/>
      <c r="Z361" s="649"/>
      <c r="AA361" s="66"/>
      <c r="AB361" s="66"/>
      <c r="AC361" s="80"/>
    </row>
    <row r="362" spans="1:68" ht="27" customHeight="1" x14ac:dyDescent="0.25">
      <c r="A362" s="63" t="s">
        <v>587</v>
      </c>
      <c r="B362" s="63" t="s">
        <v>588</v>
      </c>
      <c r="C362" s="36">
        <v>4301051903</v>
      </c>
      <c r="D362" s="650">
        <v>4607091383928</v>
      </c>
      <c r="E362" s="650"/>
      <c r="F362" s="62">
        <v>1.5</v>
      </c>
      <c r="G362" s="37">
        <v>6</v>
      </c>
      <c r="H362" s="62">
        <v>9</v>
      </c>
      <c r="I362" s="62">
        <v>9.5250000000000004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8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652"/>
      <c r="R362" s="652"/>
      <c r="S362" s="652"/>
      <c r="T362" s="653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590</v>
      </c>
      <c r="B363" s="63" t="s">
        <v>591</v>
      </c>
      <c r="C363" s="36">
        <v>4301051897</v>
      </c>
      <c r="D363" s="650">
        <v>4607091384260</v>
      </c>
      <c r="E363" s="650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652"/>
      <c r="R363" s="652"/>
      <c r="S363" s="652"/>
      <c r="T363" s="653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57"/>
      <c r="B364" s="657"/>
      <c r="C364" s="657"/>
      <c r="D364" s="657"/>
      <c r="E364" s="657"/>
      <c r="F364" s="657"/>
      <c r="G364" s="657"/>
      <c r="H364" s="657"/>
      <c r="I364" s="657"/>
      <c r="J364" s="657"/>
      <c r="K364" s="657"/>
      <c r="L364" s="657"/>
      <c r="M364" s="657"/>
      <c r="N364" s="657"/>
      <c r="O364" s="658"/>
      <c r="P364" s="654" t="s">
        <v>40</v>
      </c>
      <c r="Q364" s="655"/>
      <c r="R364" s="655"/>
      <c r="S364" s="655"/>
      <c r="T364" s="655"/>
      <c r="U364" s="655"/>
      <c r="V364" s="656"/>
      <c r="W364" s="42" t="s">
        <v>39</v>
      </c>
      <c r="X364" s="43">
        <f>IFERROR(X362/H362,"0")+IFERROR(X363/H363,"0")</f>
        <v>0</v>
      </c>
      <c r="Y364" s="43">
        <f>IFERROR(Y362/H362,"0")+IFERROR(Y363/H363,"0")</f>
        <v>0</v>
      </c>
      <c r="Z364" s="43">
        <f>IFERROR(IF(Z362="",0,Z362),"0")+IFERROR(IF(Z363="",0,Z363),"0")</f>
        <v>0</v>
      </c>
      <c r="AA364" s="67"/>
      <c r="AB364" s="67"/>
      <c r="AC364" s="67"/>
    </row>
    <row r="365" spans="1:68" x14ac:dyDescent="0.2">
      <c r="A365" s="657"/>
      <c r="B365" s="657"/>
      <c r="C365" s="657"/>
      <c r="D365" s="657"/>
      <c r="E365" s="657"/>
      <c r="F365" s="657"/>
      <c r="G365" s="657"/>
      <c r="H365" s="657"/>
      <c r="I365" s="657"/>
      <c r="J365" s="657"/>
      <c r="K365" s="657"/>
      <c r="L365" s="657"/>
      <c r="M365" s="657"/>
      <c r="N365" s="657"/>
      <c r="O365" s="658"/>
      <c r="P365" s="654" t="s">
        <v>40</v>
      </c>
      <c r="Q365" s="655"/>
      <c r="R365" s="655"/>
      <c r="S365" s="655"/>
      <c r="T365" s="655"/>
      <c r="U365" s="655"/>
      <c r="V365" s="656"/>
      <c r="W365" s="42" t="s">
        <v>0</v>
      </c>
      <c r="X365" s="43">
        <f>IFERROR(SUM(X362:X363),"0")</f>
        <v>0</v>
      </c>
      <c r="Y365" s="43">
        <f>IFERROR(SUM(Y362:Y363),"0")</f>
        <v>0</v>
      </c>
      <c r="Z365" s="42"/>
      <c r="AA365" s="67"/>
      <c r="AB365" s="67"/>
      <c r="AC365" s="67"/>
    </row>
    <row r="366" spans="1:68" ht="14.25" customHeight="1" x14ac:dyDescent="0.25">
      <c r="A366" s="649" t="s">
        <v>185</v>
      </c>
      <c r="B366" s="649"/>
      <c r="C366" s="649"/>
      <c r="D366" s="649"/>
      <c r="E366" s="649"/>
      <c r="F366" s="649"/>
      <c r="G366" s="649"/>
      <c r="H366" s="649"/>
      <c r="I366" s="649"/>
      <c r="J366" s="649"/>
      <c r="K366" s="649"/>
      <c r="L366" s="649"/>
      <c r="M366" s="649"/>
      <c r="N366" s="649"/>
      <c r="O366" s="649"/>
      <c r="P366" s="649"/>
      <c r="Q366" s="649"/>
      <c r="R366" s="649"/>
      <c r="S366" s="649"/>
      <c r="T366" s="649"/>
      <c r="U366" s="649"/>
      <c r="V366" s="649"/>
      <c r="W366" s="649"/>
      <c r="X366" s="649"/>
      <c r="Y366" s="649"/>
      <c r="Z366" s="649"/>
      <c r="AA366" s="66"/>
      <c r="AB366" s="66"/>
      <c r="AC366" s="80"/>
    </row>
    <row r="367" spans="1:68" ht="27" customHeight="1" x14ac:dyDescent="0.25">
      <c r="A367" s="63" t="s">
        <v>593</v>
      </c>
      <c r="B367" s="63" t="s">
        <v>594</v>
      </c>
      <c r="C367" s="36">
        <v>4301060439</v>
      </c>
      <c r="D367" s="650">
        <v>4607091384673</v>
      </c>
      <c r="E367" s="650"/>
      <c r="F367" s="62">
        <v>1.5</v>
      </c>
      <c r="G367" s="37">
        <v>6</v>
      </c>
      <c r="H367" s="62">
        <v>9</v>
      </c>
      <c r="I367" s="62">
        <v>9.5190000000000001</v>
      </c>
      <c r="J367" s="37">
        <v>64</v>
      </c>
      <c r="K367" s="37" t="s">
        <v>119</v>
      </c>
      <c r="L367" s="37" t="s">
        <v>45</v>
      </c>
      <c r="M367" s="38" t="s">
        <v>89</v>
      </c>
      <c r="N367" s="38"/>
      <c r="O367" s="37">
        <v>30</v>
      </c>
      <c r="P367" s="8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652"/>
      <c r="R367" s="652"/>
      <c r="S367" s="652"/>
      <c r="T367" s="65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6" t="s">
        <v>595</v>
      </c>
      <c r="AG367" s="78"/>
      <c r="AJ367" s="84" t="s">
        <v>45</v>
      </c>
      <c r="AK367" s="84">
        <v>0</v>
      </c>
      <c r="BB367" s="43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657"/>
      <c r="B368" s="657"/>
      <c r="C368" s="657"/>
      <c r="D368" s="657"/>
      <c r="E368" s="657"/>
      <c r="F368" s="657"/>
      <c r="G368" s="657"/>
      <c r="H368" s="657"/>
      <c r="I368" s="657"/>
      <c r="J368" s="657"/>
      <c r="K368" s="657"/>
      <c r="L368" s="657"/>
      <c r="M368" s="657"/>
      <c r="N368" s="657"/>
      <c r="O368" s="658"/>
      <c r="P368" s="654" t="s">
        <v>40</v>
      </c>
      <c r="Q368" s="655"/>
      <c r="R368" s="655"/>
      <c r="S368" s="655"/>
      <c r="T368" s="655"/>
      <c r="U368" s="655"/>
      <c r="V368" s="656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657"/>
      <c r="B369" s="657"/>
      <c r="C369" s="657"/>
      <c r="D369" s="657"/>
      <c r="E369" s="657"/>
      <c r="F369" s="657"/>
      <c r="G369" s="657"/>
      <c r="H369" s="657"/>
      <c r="I369" s="657"/>
      <c r="J369" s="657"/>
      <c r="K369" s="657"/>
      <c r="L369" s="657"/>
      <c r="M369" s="657"/>
      <c r="N369" s="657"/>
      <c r="O369" s="658"/>
      <c r="P369" s="654" t="s">
        <v>40</v>
      </c>
      <c r="Q369" s="655"/>
      <c r="R369" s="655"/>
      <c r="S369" s="655"/>
      <c r="T369" s="655"/>
      <c r="U369" s="655"/>
      <c r="V369" s="656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6.5" customHeight="1" x14ac:dyDescent="0.25">
      <c r="A370" s="648" t="s">
        <v>596</v>
      </c>
      <c r="B370" s="648"/>
      <c r="C370" s="648"/>
      <c r="D370" s="648"/>
      <c r="E370" s="648"/>
      <c r="F370" s="648"/>
      <c r="G370" s="648"/>
      <c r="H370" s="648"/>
      <c r="I370" s="648"/>
      <c r="J370" s="648"/>
      <c r="K370" s="648"/>
      <c r="L370" s="648"/>
      <c r="M370" s="648"/>
      <c r="N370" s="648"/>
      <c r="O370" s="648"/>
      <c r="P370" s="648"/>
      <c r="Q370" s="648"/>
      <c r="R370" s="648"/>
      <c r="S370" s="648"/>
      <c r="T370" s="648"/>
      <c r="U370" s="648"/>
      <c r="V370" s="648"/>
      <c r="W370" s="648"/>
      <c r="X370" s="648"/>
      <c r="Y370" s="648"/>
      <c r="Z370" s="648"/>
      <c r="AA370" s="65"/>
      <c r="AB370" s="65"/>
      <c r="AC370" s="79"/>
    </row>
    <row r="371" spans="1:68" ht="14.25" customHeight="1" x14ac:dyDescent="0.25">
      <c r="A371" s="649" t="s">
        <v>114</v>
      </c>
      <c r="B371" s="649"/>
      <c r="C371" s="649"/>
      <c r="D371" s="649"/>
      <c r="E371" s="649"/>
      <c r="F371" s="649"/>
      <c r="G371" s="649"/>
      <c r="H371" s="649"/>
      <c r="I371" s="649"/>
      <c r="J371" s="649"/>
      <c r="K371" s="649"/>
      <c r="L371" s="649"/>
      <c r="M371" s="649"/>
      <c r="N371" s="649"/>
      <c r="O371" s="649"/>
      <c r="P371" s="649"/>
      <c r="Q371" s="649"/>
      <c r="R371" s="649"/>
      <c r="S371" s="649"/>
      <c r="T371" s="649"/>
      <c r="U371" s="649"/>
      <c r="V371" s="649"/>
      <c r="W371" s="649"/>
      <c r="X371" s="649"/>
      <c r="Y371" s="649"/>
      <c r="Z371" s="649"/>
      <c r="AA371" s="66"/>
      <c r="AB371" s="66"/>
      <c r="AC371" s="80"/>
    </row>
    <row r="372" spans="1:68" ht="37.5" customHeight="1" x14ac:dyDescent="0.25">
      <c r="A372" s="63" t="s">
        <v>597</v>
      </c>
      <c r="B372" s="63" t="s">
        <v>598</v>
      </c>
      <c r="C372" s="36">
        <v>4301011873</v>
      </c>
      <c r="D372" s="650">
        <v>4680115881907</v>
      </c>
      <c r="E372" s="650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652"/>
      <c r="R372" s="652"/>
      <c r="S372" s="652"/>
      <c r="T372" s="65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600</v>
      </c>
      <c r="B373" s="63" t="s">
        <v>601</v>
      </c>
      <c r="C373" s="36">
        <v>4301011874</v>
      </c>
      <c r="D373" s="650">
        <v>4680115884892</v>
      </c>
      <c r="E373" s="650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652"/>
      <c r="R373" s="652"/>
      <c r="S373" s="652"/>
      <c r="T373" s="65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4301011875</v>
      </c>
      <c r="D374" s="650">
        <v>4680115884885</v>
      </c>
      <c r="E374" s="650"/>
      <c r="F374" s="62">
        <v>0.8</v>
      </c>
      <c r="G374" s="37">
        <v>15</v>
      </c>
      <c r="H374" s="62">
        <v>12</v>
      </c>
      <c r="I374" s="62">
        <v>12.435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652"/>
      <c r="R374" s="652"/>
      <c r="S374" s="652"/>
      <c r="T374" s="653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602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605</v>
      </c>
      <c r="B375" s="63" t="s">
        <v>606</v>
      </c>
      <c r="C375" s="36">
        <v>4301011871</v>
      </c>
      <c r="D375" s="650">
        <v>4680115884908</v>
      </c>
      <c r="E375" s="650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60</v>
      </c>
      <c r="P375" s="8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652"/>
      <c r="R375" s="652"/>
      <c r="S375" s="652"/>
      <c r="T375" s="653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4" t="s">
        <v>602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57"/>
      <c r="B376" s="657"/>
      <c r="C376" s="657"/>
      <c r="D376" s="657"/>
      <c r="E376" s="657"/>
      <c r="F376" s="657"/>
      <c r="G376" s="657"/>
      <c r="H376" s="657"/>
      <c r="I376" s="657"/>
      <c r="J376" s="657"/>
      <c r="K376" s="657"/>
      <c r="L376" s="657"/>
      <c r="M376" s="657"/>
      <c r="N376" s="657"/>
      <c r="O376" s="658"/>
      <c r="P376" s="654" t="s">
        <v>40</v>
      </c>
      <c r="Q376" s="655"/>
      <c r="R376" s="655"/>
      <c r="S376" s="655"/>
      <c r="T376" s="655"/>
      <c r="U376" s="655"/>
      <c r="V376" s="656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657"/>
      <c r="B377" s="657"/>
      <c r="C377" s="657"/>
      <c r="D377" s="657"/>
      <c r="E377" s="657"/>
      <c r="F377" s="657"/>
      <c r="G377" s="657"/>
      <c r="H377" s="657"/>
      <c r="I377" s="657"/>
      <c r="J377" s="657"/>
      <c r="K377" s="657"/>
      <c r="L377" s="657"/>
      <c r="M377" s="657"/>
      <c r="N377" s="657"/>
      <c r="O377" s="658"/>
      <c r="P377" s="654" t="s">
        <v>40</v>
      </c>
      <c r="Q377" s="655"/>
      <c r="R377" s="655"/>
      <c r="S377" s="655"/>
      <c r="T377" s="655"/>
      <c r="U377" s="655"/>
      <c r="V377" s="656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649" t="s">
        <v>78</v>
      </c>
      <c r="B378" s="649"/>
      <c r="C378" s="649"/>
      <c r="D378" s="649"/>
      <c r="E378" s="649"/>
      <c r="F378" s="649"/>
      <c r="G378" s="649"/>
      <c r="H378" s="649"/>
      <c r="I378" s="649"/>
      <c r="J378" s="649"/>
      <c r="K378" s="649"/>
      <c r="L378" s="649"/>
      <c r="M378" s="649"/>
      <c r="N378" s="649"/>
      <c r="O378" s="649"/>
      <c r="P378" s="649"/>
      <c r="Q378" s="649"/>
      <c r="R378" s="649"/>
      <c r="S378" s="649"/>
      <c r="T378" s="649"/>
      <c r="U378" s="649"/>
      <c r="V378" s="649"/>
      <c r="W378" s="649"/>
      <c r="X378" s="649"/>
      <c r="Y378" s="649"/>
      <c r="Z378" s="649"/>
      <c r="AA378" s="66"/>
      <c r="AB378" s="66"/>
      <c r="AC378" s="80"/>
    </row>
    <row r="379" spans="1:68" ht="27" customHeight="1" x14ac:dyDescent="0.25">
      <c r="A379" s="63" t="s">
        <v>607</v>
      </c>
      <c r="B379" s="63" t="s">
        <v>608</v>
      </c>
      <c r="C379" s="36">
        <v>4301031303</v>
      </c>
      <c r="D379" s="650">
        <v>4607091384802</v>
      </c>
      <c r="E379" s="650"/>
      <c r="F379" s="62">
        <v>0.73</v>
      </c>
      <c r="G379" s="37">
        <v>6</v>
      </c>
      <c r="H379" s="62">
        <v>4.38</v>
      </c>
      <c r="I379" s="62">
        <v>4.6500000000000004</v>
      </c>
      <c r="J379" s="37">
        <v>132</v>
      </c>
      <c r="K379" s="37" t="s">
        <v>122</v>
      </c>
      <c r="L379" s="37" t="s">
        <v>45</v>
      </c>
      <c r="M379" s="38" t="s">
        <v>83</v>
      </c>
      <c r="N379" s="38"/>
      <c r="O379" s="37">
        <v>35</v>
      </c>
      <c r="P379" s="8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652"/>
      <c r="R379" s="652"/>
      <c r="S379" s="652"/>
      <c r="T379" s="653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IFERROR(IF(Y379=0,"",ROUNDUP(Y379/H379,0)*0.00902),"")</f>
        <v/>
      </c>
      <c r="AA379" s="68" t="s">
        <v>45</v>
      </c>
      <c r="AB379" s="69" t="s">
        <v>45</v>
      </c>
      <c r="AC379" s="446" t="s">
        <v>609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7"/>
      <c r="B380" s="657"/>
      <c r="C380" s="657"/>
      <c r="D380" s="657"/>
      <c r="E380" s="657"/>
      <c r="F380" s="657"/>
      <c r="G380" s="657"/>
      <c r="H380" s="657"/>
      <c r="I380" s="657"/>
      <c r="J380" s="657"/>
      <c r="K380" s="657"/>
      <c r="L380" s="657"/>
      <c r="M380" s="657"/>
      <c r="N380" s="657"/>
      <c r="O380" s="658"/>
      <c r="P380" s="654" t="s">
        <v>40</v>
      </c>
      <c r="Q380" s="655"/>
      <c r="R380" s="655"/>
      <c r="S380" s="655"/>
      <c r="T380" s="655"/>
      <c r="U380" s="655"/>
      <c r="V380" s="656"/>
      <c r="W380" s="42" t="s">
        <v>39</v>
      </c>
      <c r="X380" s="43">
        <f>IFERROR(X379/H379,"0")</f>
        <v>0</v>
      </c>
      <c r="Y380" s="43">
        <f>IFERROR(Y379/H379,"0")</f>
        <v>0</v>
      </c>
      <c r="Z380" s="43">
        <f>IFERROR(IF(Z379="",0,Z379),"0")</f>
        <v>0</v>
      </c>
      <c r="AA380" s="67"/>
      <c r="AB380" s="67"/>
      <c r="AC380" s="67"/>
    </row>
    <row r="381" spans="1:68" x14ac:dyDescent="0.2">
      <c r="A381" s="657"/>
      <c r="B381" s="657"/>
      <c r="C381" s="657"/>
      <c r="D381" s="657"/>
      <c r="E381" s="657"/>
      <c r="F381" s="657"/>
      <c r="G381" s="657"/>
      <c r="H381" s="657"/>
      <c r="I381" s="657"/>
      <c r="J381" s="657"/>
      <c r="K381" s="657"/>
      <c r="L381" s="657"/>
      <c r="M381" s="657"/>
      <c r="N381" s="657"/>
      <c r="O381" s="658"/>
      <c r="P381" s="654" t="s">
        <v>40</v>
      </c>
      <c r="Q381" s="655"/>
      <c r="R381" s="655"/>
      <c r="S381" s="655"/>
      <c r="T381" s="655"/>
      <c r="U381" s="655"/>
      <c r="V381" s="656"/>
      <c r="W381" s="42" t="s">
        <v>0</v>
      </c>
      <c r="X381" s="43">
        <f>IFERROR(SUM(X379:X379),"0")</f>
        <v>0</v>
      </c>
      <c r="Y381" s="43">
        <f>IFERROR(SUM(Y379:Y379),"0")</f>
        <v>0</v>
      </c>
      <c r="Z381" s="42"/>
      <c r="AA381" s="67"/>
      <c r="AB381" s="67"/>
      <c r="AC381" s="67"/>
    </row>
    <row r="382" spans="1:68" ht="14.25" customHeight="1" x14ac:dyDescent="0.25">
      <c r="A382" s="649" t="s">
        <v>85</v>
      </c>
      <c r="B382" s="649"/>
      <c r="C382" s="649"/>
      <c r="D382" s="649"/>
      <c r="E382" s="649"/>
      <c r="F382" s="649"/>
      <c r="G382" s="649"/>
      <c r="H382" s="649"/>
      <c r="I382" s="649"/>
      <c r="J382" s="649"/>
      <c r="K382" s="649"/>
      <c r="L382" s="649"/>
      <c r="M382" s="649"/>
      <c r="N382" s="649"/>
      <c r="O382" s="649"/>
      <c r="P382" s="649"/>
      <c r="Q382" s="649"/>
      <c r="R382" s="649"/>
      <c r="S382" s="649"/>
      <c r="T382" s="649"/>
      <c r="U382" s="649"/>
      <c r="V382" s="649"/>
      <c r="W382" s="649"/>
      <c r="X382" s="649"/>
      <c r="Y382" s="649"/>
      <c r="Z382" s="649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4301051899</v>
      </c>
      <c r="D383" s="650">
        <v>4607091384246</v>
      </c>
      <c r="E383" s="650"/>
      <c r="F383" s="62">
        <v>1.5</v>
      </c>
      <c r="G383" s="37">
        <v>6</v>
      </c>
      <c r="H383" s="62">
        <v>9</v>
      </c>
      <c r="I383" s="62">
        <v>9.5190000000000001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652"/>
      <c r="R383" s="652"/>
      <c r="S383" s="652"/>
      <c r="T383" s="653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613</v>
      </c>
      <c r="B384" s="63" t="s">
        <v>614</v>
      </c>
      <c r="C384" s="36">
        <v>4301051660</v>
      </c>
      <c r="D384" s="650">
        <v>4607091384253</v>
      </c>
      <c r="E384" s="650"/>
      <c r="F384" s="62">
        <v>0.4</v>
      </c>
      <c r="G384" s="37">
        <v>6</v>
      </c>
      <c r="H384" s="62">
        <v>2.4</v>
      </c>
      <c r="I384" s="62">
        <v>2.6640000000000001</v>
      </c>
      <c r="J384" s="37">
        <v>182</v>
      </c>
      <c r="K384" s="37" t="s">
        <v>90</v>
      </c>
      <c r="L384" s="37" t="s">
        <v>45</v>
      </c>
      <c r="M384" s="38" t="s">
        <v>89</v>
      </c>
      <c r="N384" s="38"/>
      <c r="O384" s="37">
        <v>40</v>
      </c>
      <c r="P384" s="8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652"/>
      <c r="R384" s="652"/>
      <c r="S384" s="652"/>
      <c r="T384" s="65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50" t="s">
        <v>612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57"/>
      <c r="B385" s="657"/>
      <c r="C385" s="657"/>
      <c r="D385" s="657"/>
      <c r="E385" s="657"/>
      <c r="F385" s="657"/>
      <c r="G385" s="657"/>
      <c r="H385" s="657"/>
      <c r="I385" s="657"/>
      <c r="J385" s="657"/>
      <c r="K385" s="657"/>
      <c r="L385" s="657"/>
      <c r="M385" s="657"/>
      <c r="N385" s="657"/>
      <c r="O385" s="658"/>
      <c r="P385" s="654" t="s">
        <v>40</v>
      </c>
      <c r="Q385" s="655"/>
      <c r="R385" s="655"/>
      <c r="S385" s="655"/>
      <c r="T385" s="655"/>
      <c r="U385" s="655"/>
      <c r="V385" s="656"/>
      <c r="W385" s="42" t="s">
        <v>39</v>
      </c>
      <c r="X385" s="43">
        <f>IFERROR(X383/H383,"0")+IFERROR(X384/H384,"0")</f>
        <v>0</v>
      </c>
      <c r="Y385" s="43">
        <f>IFERROR(Y383/H383,"0")+IFERROR(Y384/H384,"0")</f>
        <v>0</v>
      </c>
      <c r="Z385" s="43">
        <f>IFERROR(IF(Z383="",0,Z383),"0")+IFERROR(IF(Z384="",0,Z384),"0")</f>
        <v>0</v>
      </c>
      <c r="AA385" s="67"/>
      <c r="AB385" s="67"/>
      <c r="AC385" s="67"/>
    </row>
    <row r="386" spans="1:68" x14ac:dyDescent="0.2">
      <c r="A386" s="657"/>
      <c r="B386" s="657"/>
      <c r="C386" s="657"/>
      <c r="D386" s="657"/>
      <c r="E386" s="657"/>
      <c r="F386" s="657"/>
      <c r="G386" s="657"/>
      <c r="H386" s="657"/>
      <c r="I386" s="657"/>
      <c r="J386" s="657"/>
      <c r="K386" s="657"/>
      <c r="L386" s="657"/>
      <c r="M386" s="657"/>
      <c r="N386" s="657"/>
      <c r="O386" s="658"/>
      <c r="P386" s="654" t="s">
        <v>40</v>
      </c>
      <c r="Q386" s="655"/>
      <c r="R386" s="655"/>
      <c r="S386" s="655"/>
      <c r="T386" s="655"/>
      <c r="U386" s="655"/>
      <c r="V386" s="656"/>
      <c r="W386" s="42" t="s">
        <v>0</v>
      </c>
      <c r="X386" s="43">
        <f>IFERROR(SUM(X383:X384),"0")</f>
        <v>0</v>
      </c>
      <c r="Y386" s="43">
        <f>IFERROR(SUM(Y383:Y384),"0")</f>
        <v>0</v>
      </c>
      <c r="Z386" s="42"/>
      <c r="AA386" s="67"/>
      <c r="AB386" s="67"/>
      <c r="AC386" s="67"/>
    </row>
    <row r="387" spans="1:68" ht="14.25" customHeight="1" x14ac:dyDescent="0.25">
      <c r="A387" s="649" t="s">
        <v>185</v>
      </c>
      <c r="B387" s="649"/>
      <c r="C387" s="649"/>
      <c r="D387" s="649"/>
      <c r="E387" s="649"/>
      <c r="F387" s="649"/>
      <c r="G387" s="649"/>
      <c r="H387" s="649"/>
      <c r="I387" s="649"/>
      <c r="J387" s="649"/>
      <c r="K387" s="649"/>
      <c r="L387" s="649"/>
      <c r="M387" s="649"/>
      <c r="N387" s="649"/>
      <c r="O387" s="649"/>
      <c r="P387" s="649"/>
      <c r="Q387" s="649"/>
      <c r="R387" s="649"/>
      <c r="S387" s="649"/>
      <c r="T387" s="649"/>
      <c r="U387" s="649"/>
      <c r="V387" s="649"/>
      <c r="W387" s="649"/>
      <c r="X387" s="649"/>
      <c r="Y387" s="649"/>
      <c r="Z387" s="649"/>
      <c r="AA387" s="66"/>
      <c r="AB387" s="66"/>
      <c r="AC387" s="80"/>
    </row>
    <row r="388" spans="1:68" ht="27" customHeight="1" x14ac:dyDescent="0.25">
      <c r="A388" s="63" t="s">
        <v>615</v>
      </c>
      <c r="B388" s="63" t="s">
        <v>616</v>
      </c>
      <c r="C388" s="36">
        <v>4301060441</v>
      </c>
      <c r="D388" s="650">
        <v>4607091389357</v>
      </c>
      <c r="E388" s="650"/>
      <c r="F388" s="62">
        <v>1.5</v>
      </c>
      <c r="G388" s="37">
        <v>6</v>
      </c>
      <c r="H388" s="62">
        <v>9</v>
      </c>
      <c r="I388" s="62">
        <v>9.4350000000000005</v>
      </c>
      <c r="J388" s="37">
        <v>64</v>
      </c>
      <c r="K388" s="37" t="s">
        <v>119</v>
      </c>
      <c r="L388" s="37" t="s">
        <v>45</v>
      </c>
      <c r="M388" s="38" t="s">
        <v>89</v>
      </c>
      <c r="N388" s="38"/>
      <c r="O388" s="37">
        <v>40</v>
      </c>
      <c r="P388" s="8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652"/>
      <c r="R388" s="652"/>
      <c r="S388" s="652"/>
      <c r="T388" s="65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52" t="s">
        <v>617</v>
      </c>
      <c r="AG388" s="78"/>
      <c r="AJ388" s="84" t="s">
        <v>45</v>
      </c>
      <c r="AK388" s="84">
        <v>0</v>
      </c>
      <c r="BB388" s="453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657"/>
      <c r="B389" s="657"/>
      <c r="C389" s="657"/>
      <c r="D389" s="657"/>
      <c r="E389" s="657"/>
      <c r="F389" s="657"/>
      <c r="G389" s="657"/>
      <c r="H389" s="657"/>
      <c r="I389" s="657"/>
      <c r="J389" s="657"/>
      <c r="K389" s="657"/>
      <c r="L389" s="657"/>
      <c r="M389" s="657"/>
      <c r="N389" s="657"/>
      <c r="O389" s="658"/>
      <c r="P389" s="654" t="s">
        <v>40</v>
      </c>
      <c r="Q389" s="655"/>
      <c r="R389" s="655"/>
      <c r="S389" s="655"/>
      <c r="T389" s="655"/>
      <c r="U389" s="655"/>
      <c r="V389" s="656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x14ac:dyDescent="0.2">
      <c r="A390" s="657"/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8"/>
      <c r="P390" s="654" t="s">
        <v>40</v>
      </c>
      <c r="Q390" s="655"/>
      <c r="R390" s="655"/>
      <c r="S390" s="655"/>
      <c r="T390" s="655"/>
      <c r="U390" s="655"/>
      <c r="V390" s="656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27.75" customHeight="1" x14ac:dyDescent="0.2">
      <c r="A391" s="647" t="s">
        <v>618</v>
      </c>
      <c r="B391" s="647"/>
      <c r="C391" s="647"/>
      <c r="D391" s="647"/>
      <c r="E391" s="647"/>
      <c r="F391" s="647"/>
      <c r="G391" s="647"/>
      <c r="H391" s="647"/>
      <c r="I391" s="647"/>
      <c r="J391" s="647"/>
      <c r="K391" s="647"/>
      <c r="L391" s="647"/>
      <c r="M391" s="647"/>
      <c r="N391" s="647"/>
      <c r="O391" s="647"/>
      <c r="P391" s="647"/>
      <c r="Q391" s="647"/>
      <c r="R391" s="647"/>
      <c r="S391" s="647"/>
      <c r="T391" s="647"/>
      <c r="U391" s="647"/>
      <c r="V391" s="647"/>
      <c r="W391" s="647"/>
      <c r="X391" s="647"/>
      <c r="Y391" s="647"/>
      <c r="Z391" s="647"/>
      <c r="AA391" s="54"/>
      <c r="AB391" s="54"/>
      <c r="AC391" s="54"/>
    </row>
    <row r="392" spans="1:68" ht="16.5" customHeight="1" x14ac:dyDescent="0.25">
      <c r="A392" s="648" t="s">
        <v>619</v>
      </c>
      <c r="B392" s="648"/>
      <c r="C392" s="648"/>
      <c r="D392" s="648"/>
      <c r="E392" s="648"/>
      <c r="F392" s="648"/>
      <c r="G392" s="648"/>
      <c r="H392" s="648"/>
      <c r="I392" s="648"/>
      <c r="J392" s="648"/>
      <c r="K392" s="648"/>
      <c r="L392" s="648"/>
      <c r="M392" s="648"/>
      <c r="N392" s="648"/>
      <c r="O392" s="648"/>
      <c r="P392" s="648"/>
      <c r="Q392" s="648"/>
      <c r="R392" s="648"/>
      <c r="S392" s="648"/>
      <c r="T392" s="648"/>
      <c r="U392" s="648"/>
      <c r="V392" s="648"/>
      <c r="W392" s="648"/>
      <c r="X392" s="648"/>
      <c r="Y392" s="648"/>
      <c r="Z392" s="648"/>
      <c r="AA392" s="65"/>
      <c r="AB392" s="65"/>
      <c r="AC392" s="79"/>
    </row>
    <row r="393" spans="1:68" ht="14.25" customHeight="1" x14ac:dyDescent="0.25">
      <c r="A393" s="649" t="s">
        <v>78</v>
      </c>
      <c r="B393" s="649"/>
      <c r="C393" s="649"/>
      <c r="D393" s="649"/>
      <c r="E393" s="649"/>
      <c r="F393" s="649"/>
      <c r="G393" s="649"/>
      <c r="H393" s="649"/>
      <c r="I393" s="649"/>
      <c r="J393" s="649"/>
      <c r="K393" s="649"/>
      <c r="L393" s="649"/>
      <c r="M393" s="649"/>
      <c r="N393" s="649"/>
      <c r="O393" s="649"/>
      <c r="P393" s="649"/>
      <c r="Q393" s="649"/>
      <c r="R393" s="649"/>
      <c r="S393" s="649"/>
      <c r="T393" s="649"/>
      <c r="U393" s="649"/>
      <c r="V393" s="649"/>
      <c r="W393" s="649"/>
      <c r="X393" s="649"/>
      <c r="Y393" s="649"/>
      <c r="Z393" s="649"/>
      <c r="AA393" s="66"/>
      <c r="AB393" s="66"/>
      <c r="AC393" s="80"/>
    </row>
    <row r="394" spans="1:68" ht="27" customHeight="1" x14ac:dyDescent="0.25">
      <c r="A394" s="63" t="s">
        <v>620</v>
      </c>
      <c r="B394" s="63" t="s">
        <v>621</v>
      </c>
      <c r="C394" s="36">
        <v>4301031405</v>
      </c>
      <c r="D394" s="650">
        <v>4680115886100</v>
      </c>
      <c r="E394" s="650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4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652"/>
      <c r="R394" s="652"/>
      <c r="S394" s="652"/>
      <c r="T394" s="653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ref="Y394:Y403" si="57"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ref="BM394:BM403" si="58">IFERROR(X394*I394/H394,"0")</f>
        <v>0</v>
      </c>
      <c r="BN394" s="78">
        <f t="shared" ref="BN394:BN403" si="59">IFERROR(Y394*I394/H394,"0")</f>
        <v>0</v>
      </c>
      <c r="BO394" s="78">
        <f t="shared" ref="BO394:BO403" si="60">IFERROR(1/J394*(X394/H394),"0")</f>
        <v>0</v>
      </c>
      <c r="BP394" s="78">
        <f t="shared" ref="BP394:BP403" si="61">IFERROR(1/J394*(Y394/H394),"0")</f>
        <v>0</v>
      </c>
    </row>
    <row r="395" spans="1:68" ht="27" customHeight="1" x14ac:dyDescent="0.25">
      <c r="A395" s="63" t="s">
        <v>623</v>
      </c>
      <c r="B395" s="63" t="s">
        <v>624</v>
      </c>
      <c r="C395" s="36">
        <v>4301031382</v>
      </c>
      <c r="D395" s="650">
        <v>4680115886117</v>
      </c>
      <c r="E395" s="650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652"/>
      <c r="R395" s="652"/>
      <c r="S395" s="652"/>
      <c r="T395" s="65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623</v>
      </c>
      <c r="B396" s="63" t="s">
        <v>626</v>
      </c>
      <c r="C396" s="36">
        <v>4301031406</v>
      </c>
      <c r="D396" s="650">
        <v>4680115886117</v>
      </c>
      <c r="E396" s="650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2"/>
      <c r="R396" s="652"/>
      <c r="S396" s="652"/>
      <c r="T396" s="65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4301031402</v>
      </c>
      <c r="D397" s="650">
        <v>4680115886124</v>
      </c>
      <c r="E397" s="650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652"/>
      <c r="R397" s="652"/>
      <c r="S397" s="652"/>
      <c r="T397" s="65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4301031366</v>
      </c>
      <c r="D398" s="650">
        <v>4680115883147</v>
      </c>
      <c r="E398" s="650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652"/>
      <c r="R398" s="652"/>
      <c r="S398" s="652"/>
      <c r="T398" s="65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ref="Z398:Z403" si="62">IFERROR(IF(Y398=0,"",ROUNDUP(Y398/H398,0)*0.00502),"")</f>
        <v/>
      </c>
      <c r="AA398" s="68" t="s">
        <v>45</v>
      </c>
      <c r="AB398" s="69" t="s">
        <v>45</v>
      </c>
      <c r="AC398" s="462" t="s">
        <v>622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 x14ac:dyDescent="0.25">
      <c r="A399" s="63" t="s">
        <v>632</v>
      </c>
      <c r="B399" s="63" t="s">
        <v>633</v>
      </c>
      <c r="C399" s="36">
        <v>4301031362</v>
      </c>
      <c r="D399" s="650">
        <v>4607091384338</v>
      </c>
      <c r="E399" s="650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652"/>
      <c r="R399" s="652"/>
      <c r="S399" s="652"/>
      <c r="T399" s="65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622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37.5" customHeight="1" x14ac:dyDescent="0.25">
      <c r="A400" s="63" t="s">
        <v>634</v>
      </c>
      <c r="B400" s="63" t="s">
        <v>635</v>
      </c>
      <c r="C400" s="36">
        <v>4301031361</v>
      </c>
      <c r="D400" s="650">
        <v>4607091389524</v>
      </c>
      <c r="E400" s="650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652"/>
      <c r="R400" s="652"/>
      <c r="S400" s="652"/>
      <c r="T400" s="65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637</v>
      </c>
      <c r="B401" s="63" t="s">
        <v>638</v>
      </c>
      <c r="C401" s="36">
        <v>4301031364</v>
      </c>
      <c r="D401" s="650">
        <v>4680115883161</v>
      </c>
      <c r="E401" s="650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652"/>
      <c r="R401" s="652"/>
      <c r="S401" s="652"/>
      <c r="T401" s="653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4301031358</v>
      </c>
      <c r="D402" s="650">
        <v>4607091389531</v>
      </c>
      <c r="E402" s="650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652"/>
      <c r="R402" s="652"/>
      <c r="S402" s="652"/>
      <c r="T402" s="653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37.5" customHeight="1" x14ac:dyDescent="0.25">
      <c r="A403" s="63" t="s">
        <v>643</v>
      </c>
      <c r="B403" s="63" t="s">
        <v>644</v>
      </c>
      <c r="C403" s="36">
        <v>4301031360</v>
      </c>
      <c r="D403" s="650">
        <v>4607091384345</v>
      </c>
      <c r="E403" s="650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652"/>
      <c r="R403" s="652"/>
      <c r="S403" s="652"/>
      <c r="T403" s="653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639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x14ac:dyDescent="0.2">
      <c r="A404" s="657"/>
      <c r="B404" s="657"/>
      <c r="C404" s="657"/>
      <c r="D404" s="657"/>
      <c r="E404" s="657"/>
      <c r="F404" s="657"/>
      <c r="G404" s="657"/>
      <c r="H404" s="657"/>
      <c r="I404" s="657"/>
      <c r="J404" s="657"/>
      <c r="K404" s="657"/>
      <c r="L404" s="657"/>
      <c r="M404" s="657"/>
      <c r="N404" s="657"/>
      <c r="O404" s="658"/>
      <c r="P404" s="654" t="s">
        <v>40</v>
      </c>
      <c r="Q404" s="655"/>
      <c r="R404" s="655"/>
      <c r="S404" s="655"/>
      <c r="T404" s="655"/>
      <c r="U404" s="655"/>
      <c r="V404" s="656"/>
      <c r="W404" s="42" t="s">
        <v>39</v>
      </c>
      <c r="X404" s="43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3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43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657"/>
      <c r="B405" s="657"/>
      <c r="C405" s="657"/>
      <c r="D405" s="657"/>
      <c r="E405" s="657"/>
      <c r="F405" s="657"/>
      <c r="G405" s="657"/>
      <c r="H405" s="657"/>
      <c r="I405" s="657"/>
      <c r="J405" s="657"/>
      <c r="K405" s="657"/>
      <c r="L405" s="657"/>
      <c r="M405" s="657"/>
      <c r="N405" s="657"/>
      <c r="O405" s="658"/>
      <c r="P405" s="654" t="s">
        <v>40</v>
      </c>
      <c r="Q405" s="655"/>
      <c r="R405" s="655"/>
      <c r="S405" s="655"/>
      <c r="T405" s="655"/>
      <c r="U405" s="655"/>
      <c r="V405" s="656"/>
      <c r="W405" s="42" t="s">
        <v>0</v>
      </c>
      <c r="X405" s="43">
        <f>IFERROR(SUM(X394:X403),"0")</f>
        <v>0</v>
      </c>
      <c r="Y405" s="43">
        <f>IFERROR(SUM(Y394:Y403),"0")</f>
        <v>0</v>
      </c>
      <c r="Z405" s="42"/>
      <c r="AA405" s="67"/>
      <c r="AB405" s="67"/>
      <c r="AC405" s="67"/>
    </row>
    <row r="406" spans="1:68" ht="14.25" customHeight="1" x14ac:dyDescent="0.25">
      <c r="A406" s="649" t="s">
        <v>85</v>
      </c>
      <c r="B406" s="649"/>
      <c r="C406" s="649"/>
      <c r="D406" s="649"/>
      <c r="E406" s="649"/>
      <c r="F406" s="649"/>
      <c r="G406" s="649"/>
      <c r="H406" s="649"/>
      <c r="I406" s="649"/>
      <c r="J406" s="649"/>
      <c r="K406" s="649"/>
      <c r="L406" s="649"/>
      <c r="M406" s="649"/>
      <c r="N406" s="649"/>
      <c r="O406" s="649"/>
      <c r="P406" s="649"/>
      <c r="Q406" s="649"/>
      <c r="R406" s="649"/>
      <c r="S406" s="649"/>
      <c r="T406" s="649"/>
      <c r="U406" s="649"/>
      <c r="V406" s="649"/>
      <c r="W406" s="649"/>
      <c r="X406" s="649"/>
      <c r="Y406" s="649"/>
      <c r="Z406" s="649"/>
      <c r="AA406" s="66"/>
      <c r="AB406" s="66"/>
      <c r="AC406" s="80"/>
    </row>
    <row r="407" spans="1:68" ht="27" customHeight="1" x14ac:dyDescent="0.25">
      <c r="A407" s="63" t="s">
        <v>645</v>
      </c>
      <c r="B407" s="63" t="s">
        <v>646</v>
      </c>
      <c r="C407" s="36">
        <v>4301051284</v>
      </c>
      <c r="D407" s="650">
        <v>4607091384352</v>
      </c>
      <c r="E407" s="650"/>
      <c r="F407" s="62">
        <v>0.6</v>
      </c>
      <c r="G407" s="37">
        <v>4</v>
      </c>
      <c r="H407" s="62">
        <v>2.4</v>
      </c>
      <c r="I407" s="62">
        <v>2.6459999999999999</v>
      </c>
      <c r="J407" s="37">
        <v>132</v>
      </c>
      <c r="K407" s="37" t="s">
        <v>122</v>
      </c>
      <c r="L407" s="37" t="s">
        <v>45</v>
      </c>
      <c r="M407" s="38" t="s">
        <v>89</v>
      </c>
      <c r="N407" s="38"/>
      <c r="O407" s="37">
        <v>45</v>
      </c>
      <c r="P407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652"/>
      <c r="R407" s="652"/>
      <c r="S407" s="652"/>
      <c r="T407" s="65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648</v>
      </c>
      <c r="B408" s="63" t="s">
        <v>649</v>
      </c>
      <c r="C408" s="36">
        <v>4301051431</v>
      </c>
      <c r="D408" s="650">
        <v>4607091389654</v>
      </c>
      <c r="E408" s="650"/>
      <c r="F408" s="62">
        <v>0.33</v>
      </c>
      <c r="G408" s="37">
        <v>6</v>
      </c>
      <c r="H408" s="62">
        <v>1.98</v>
      </c>
      <c r="I408" s="62">
        <v>2.238</v>
      </c>
      <c r="J408" s="37">
        <v>182</v>
      </c>
      <c r="K408" s="37" t="s">
        <v>90</v>
      </c>
      <c r="L408" s="37" t="s">
        <v>45</v>
      </c>
      <c r="M408" s="38" t="s">
        <v>89</v>
      </c>
      <c r="N408" s="38"/>
      <c r="O408" s="37">
        <v>45</v>
      </c>
      <c r="P408" s="8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652"/>
      <c r="R408" s="652"/>
      <c r="S408" s="652"/>
      <c r="T408" s="653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57"/>
      <c r="B409" s="657"/>
      <c r="C409" s="657"/>
      <c r="D409" s="657"/>
      <c r="E409" s="657"/>
      <c r="F409" s="657"/>
      <c r="G409" s="657"/>
      <c r="H409" s="657"/>
      <c r="I409" s="657"/>
      <c r="J409" s="657"/>
      <c r="K409" s="657"/>
      <c r="L409" s="657"/>
      <c r="M409" s="657"/>
      <c r="N409" s="657"/>
      <c r="O409" s="658"/>
      <c r="P409" s="654" t="s">
        <v>40</v>
      </c>
      <c r="Q409" s="655"/>
      <c r="R409" s="655"/>
      <c r="S409" s="655"/>
      <c r="T409" s="655"/>
      <c r="U409" s="655"/>
      <c r="V409" s="656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657"/>
      <c r="B410" s="657"/>
      <c r="C410" s="657"/>
      <c r="D410" s="657"/>
      <c r="E410" s="657"/>
      <c r="F410" s="657"/>
      <c r="G410" s="657"/>
      <c r="H410" s="657"/>
      <c r="I410" s="657"/>
      <c r="J410" s="657"/>
      <c r="K410" s="657"/>
      <c r="L410" s="657"/>
      <c r="M410" s="657"/>
      <c r="N410" s="657"/>
      <c r="O410" s="658"/>
      <c r="P410" s="654" t="s">
        <v>40</v>
      </c>
      <c r="Q410" s="655"/>
      <c r="R410" s="655"/>
      <c r="S410" s="655"/>
      <c r="T410" s="655"/>
      <c r="U410" s="655"/>
      <c r="V410" s="656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648" t="s">
        <v>651</v>
      </c>
      <c r="B411" s="648"/>
      <c r="C411" s="648"/>
      <c r="D411" s="648"/>
      <c r="E411" s="648"/>
      <c r="F411" s="648"/>
      <c r="G411" s="648"/>
      <c r="H411" s="648"/>
      <c r="I411" s="648"/>
      <c r="J411" s="648"/>
      <c r="K411" s="648"/>
      <c r="L411" s="648"/>
      <c r="M411" s="648"/>
      <c r="N411" s="648"/>
      <c r="O411" s="648"/>
      <c r="P411" s="648"/>
      <c r="Q411" s="648"/>
      <c r="R411" s="648"/>
      <c r="S411" s="648"/>
      <c r="T411" s="648"/>
      <c r="U411" s="648"/>
      <c r="V411" s="648"/>
      <c r="W411" s="648"/>
      <c r="X411" s="648"/>
      <c r="Y411" s="648"/>
      <c r="Z411" s="648"/>
      <c r="AA411" s="65"/>
      <c r="AB411" s="65"/>
      <c r="AC411" s="79"/>
    </row>
    <row r="412" spans="1:68" ht="14.25" customHeight="1" x14ac:dyDescent="0.25">
      <c r="A412" s="649" t="s">
        <v>150</v>
      </c>
      <c r="B412" s="649"/>
      <c r="C412" s="649"/>
      <c r="D412" s="649"/>
      <c r="E412" s="649"/>
      <c r="F412" s="649"/>
      <c r="G412" s="649"/>
      <c r="H412" s="649"/>
      <c r="I412" s="649"/>
      <c r="J412" s="649"/>
      <c r="K412" s="649"/>
      <c r="L412" s="649"/>
      <c r="M412" s="649"/>
      <c r="N412" s="649"/>
      <c r="O412" s="649"/>
      <c r="P412" s="649"/>
      <c r="Q412" s="649"/>
      <c r="R412" s="649"/>
      <c r="S412" s="649"/>
      <c r="T412" s="649"/>
      <c r="U412" s="649"/>
      <c r="V412" s="649"/>
      <c r="W412" s="649"/>
      <c r="X412" s="649"/>
      <c r="Y412" s="649"/>
      <c r="Z412" s="649"/>
      <c r="AA412" s="66"/>
      <c r="AB412" s="66"/>
      <c r="AC412" s="80"/>
    </row>
    <row r="413" spans="1:68" ht="27" customHeight="1" x14ac:dyDescent="0.25">
      <c r="A413" s="63" t="s">
        <v>652</v>
      </c>
      <c r="B413" s="63" t="s">
        <v>653</v>
      </c>
      <c r="C413" s="36">
        <v>4301020319</v>
      </c>
      <c r="D413" s="650">
        <v>4680115885240</v>
      </c>
      <c r="E413" s="650"/>
      <c r="F413" s="62">
        <v>0.35</v>
      </c>
      <c r="G413" s="37">
        <v>6</v>
      </c>
      <c r="H413" s="62">
        <v>2.1</v>
      </c>
      <c r="I413" s="62">
        <v>2.31</v>
      </c>
      <c r="J413" s="37">
        <v>182</v>
      </c>
      <c r="K413" s="37" t="s">
        <v>90</v>
      </c>
      <c r="L413" s="37" t="s">
        <v>45</v>
      </c>
      <c r="M413" s="38" t="s">
        <v>83</v>
      </c>
      <c r="N413" s="38"/>
      <c r="O413" s="37">
        <v>40</v>
      </c>
      <c r="P413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652"/>
      <c r="R413" s="652"/>
      <c r="S413" s="652"/>
      <c r="T413" s="653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478" t="s">
        <v>654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657"/>
      <c r="B414" s="657"/>
      <c r="C414" s="657"/>
      <c r="D414" s="657"/>
      <c r="E414" s="657"/>
      <c r="F414" s="657"/>
      <c r="G414" s="657"/>
      <c r="H414" s="657"/>
      <c r="I414" s="657"/>
      <c r="J414" s="657"/>
      <c r="K414" s="657"/>
      <c r="L414" s="657"/>
      <c r="M414" s="657"/>
      <c r="N414" s="657"/>
      <c r="O414" s="658"/>
      <c r="P414" s="654" t="s">
        <v>40</v>
      </c>
      <c r="Q414" s="655"/>
      <c r="R414" s="655"/>
      <c r="S414" s="655"/>
      <c r="T414" s="655"/>
      <c r="U414" s="655"/>
      <c r="V414" s="656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 x14ac:dyDescent="0.2">
      <c r="A415" s="657"/>
      <c r="B415" s="657"/>
      <c r="C415" s="657"/>
      <c r="D415" s="657"/>
      <c r="E415" s="657"/>
      <c r="F415" s="657"/>
      <c r="G415" s="657"/>
      <c r="H415" s="657"/>
      <c r="I415" s="657"/>
      <c r="J415" s="657"/>
      <c r="K415" s="657"/>
      <c r="L415" s="657"/>
      <c r="M415" s="657"/>
      <c r="N415" s="657"/>
      <c r="O415" s="658"/>
      <c r="P415" s="654" t="s">
        <v>40</v>
      </c>
      <c r="Q415" s="655"/>
      <c r="R415" s="655"/>
      <c r="S415" s="655"/>
      <c r="T415" s="655"/>
      <c r="U415" s="655"/>
      <c r="V415" s="656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4.25" customHeight="1" x14ac:dyDescent="0.25">
      <c r="A416" s="649" t="s">
        <v>78</v>
      </c>
      <c r="B416" s="649"/>
      <c r="C416" s="649"/>
      <c r="D416" s="649"/>
      <c r="E416" s="649"/>
      <c r="F416" s="649"/>
      <c r="G416" s="649"/>
      <c r="H416" s="649"/>
      <c r="I416" s="649"/>
      <c r="J416" s="649"/>
      <c r="K416" s="649"/>
      <c r="L416" s="649"/>
      <c r="M416" s="649"/>
      <c r="N416" s="649"/>
      <c r="O416" s="649"/>
      <c r="P416" s="649"/>
      <c r="Q416" s="649"/>
      <c r="R416" s="649"/>
      <c r="S416" s="649"/>
      <c r="T416" s="649"/>
      <c r="U416" s="649"/>
      <c r="V416" s="649"/>
      <c r="W416" s="649"/>
      <c r="X416" s="649"/>
      <c r="Y416" s="649"/>
      <c r="Z416" s="649"/>
      <c r="AA416" s="66"/>
      <c r="AB416" s="66"/>
      <c r="AC416" s="80"/>
    </row>
    <row r="417" spans="1:68" ht="27" customHeight="1" x14ac:dyDescent="0.25">
      <c r="A417" s="63" t="s">
        <v>655</v>
      </c>
      <c r="B417" s="63" t="s">
        <v>656</v>
      </c>
      <c r="C417" s="36">
        <v>4301031403</v>
      </c>
      <c r="D417" s="650">
        <v>4680115886094</v>
      </c>
      <c r="E417" s="650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118</v>
      </c>
      <c r="N417" s="38"/>
      <c r="O417" s="37">
        <v>50</v>
      </c>
      <c r="P417" s="85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652"/>
      <c r="R417" s="652"/>
      <c r="S417" s="652"/>
      <c r="T417" s="65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658</v>
      </c>
      <c r="B418" s="63" t="s">
        <v>659</v>
      </c>
      <c r="C418" s="36">
        <v>4301031363</v>
      </c>
      <c r="D418" s="650">
        <v>4607091389425</v>
      </c>
      <c r="E418" s="650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652"/>
      <c r="R418" s="652"/>
      <c r="S418" s="652"/>
      <c r="T418" s="653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661</v>
      </c>
      <c r="B419" s="63" t="s">
        <v>662</v>
      </c>
      <c r="C419" s="36">
        <v>4301031373</v>
      </c>
      <c r="D419" s="650">
        <v>4680115880771</v>
      </c>
      <c r="E419" s="650"/>
      <c r="F419" s="62">
        <v>0.28000000000000003</v>
      </c>
      <c r="G419" s="37">
        <v>6</v>
      </c>
      <c r="H419" s="62">
        <v>1.68</v>
      </c>
      <c r="I419" s="62">
        <v>1.81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652"/>
      <c r="R419" s="652"/>
      <c r="S419" s="652"/>
      <c r="T419" s="653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664</v>
      </c>
      <c r="B420" s="63" t="s">
        <v>665</v>
      </c>
      <c r="C420" s="36">
        <v>4301031359</v>
      </c>
      <c r="D420" s="650">
        <v>4607091389500</v>
      </c>
      <c r="E420" s="650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652"/>
      <c r="R420" s="652"/>
      <c r="S420" s="652"/>
      <c r="T420" s="653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57"/>
      <c r="B421" s="657"/>
      <c r="C421" s="657"/>
      <c r="D421" s="657"/>
      <c r="E421" s="657"/>
      <c r="F421" s="657"/>
      <c r="G421" s="657"/>
      <c r="H421" s="657"/>
      <c r="I421" s="657"/>
      <c r="J421" s="657"/>
      <c r="K421" s="657"/>
      <c r="L421" s="657"/>
      <c r="M421" s="657"/>
      <c r="N421" s="657"/>
      <c r="O421" s="658"/>
      <c r="P421" s="654" t="s">
        <v>40</v>
      </c>
      <c r="Q421" s="655"/>
      <c r="R421" s="655"/>
      <c r="S421" s="655"/>
      <c r="T421" s="655"/>
      <c r="U421" s="655"/>
      <c r="V421" s="656"/>
      <c r="W421" s="42" t="s">
        <v>39</v>
      </c>
      <c r="X421" s="43">
        <f>IFERROR(X417/H417,"0")+IFERROR(X418/H418,"0")+IFERROR(X419/H419,"0")+IFERROR(X420/H420,"0")</f>
        <v>0</v>
      </c>
      <c r="Y421" s="43">
        <f>IFERROR(Y417/H417,"0")+IFERROR(Y418/H418,"0")+IFERROR(Y419/H419,"0")+IFERROR(Y420/H420,"0")</f>
        <v>0</v>
      </c>
      <c r="Z421" s="43">
        <f>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657"/>
      <c r="B422" s="657"/>
      <c r="C422" s="657"/>
      <c r="D422" s="657"/>
      <c r="E422" s="657"/>
      <c r="F422" s="657"/>
      <c r="G422" s="657"/>
      <c r="H422" s="657"/>
      <c r="I422" s="657"/>
      <c r="J422" s="657"/>
      <c r="K422" s="657"/>
      <c r="L422" s="657"/>
      <c r="M422" s="657"/>
      <c r="N422" s="657"/>
      <c r="O422" s="658"/>
      <c r="P422" s="654" t="s">
        <v>40</v>
      </c>
      <c r="Q422" s="655"/>
      <c r="R422" s="655"/>
      <c r="S422" s="655"/>
      <c r="T422" s="655"/>
      <c r="U422" s="655"/>
      <c r="V422" s="656"/>
      <c r="W422" s="42" t="s">
        <v>0</v>
      </c>
      <c r="X422" s="43">
        <f>IFERROR(SUM(X417:X420),"0")</f>
        <v>0</v>
      </c>
      <c r="Y422" s="43">
        <f>IFERROR(SUM(Y417:Y420),"0")</f>
        <v>0</v>
      </c>
      <c r="Z422" s="42"/>
      <c r="AA422" s="67"/>
      <c r="AB422" s="67"/>
      <c r="AC422" s="67"/>
    </row>
    <row r="423" spans="1:68" ht="16.5" customHeight="1" x14ac:dyDescent="0.25">
      <c r="A423" s="648" t="s">
        <v>666</v>
      </c>
      <c r="B423" s="648"/>
      <c r="C423" s="648"/>
      <c r="D423" s="648"/>
      <c r="E423" s="648"/>
      <c r="F423" s="648"/>
      <c r="G423" s="648"/>
      <c r="H423" s="648"/>
      <c r="I423" s="648"/>
      <c r="J423" s="648"/>
      <c r="K423" s="648"/>
      <c r="L423" s="648"/>
      <c r="M423" s="648"/>
      <c r="N423" s="648"/>
      <c r="O423" s="648"/>
      <c r="P423" s="648"/>
      <c r="Q423" s="648"/>
      <c r="R423" s="648"/>
      <c r="S423" s="648"/>
      <c r="T423" s="648"/>
      <c r="U423" s="648"/>
      <c r="V423" s="648"/>
      <c r="W423" s="648"/>
      <c r="X423" s="648"/>
      <c r="Y423" s="648"/>
      <c r="Z423" s="648"/>
      <c r="AA423" s="65"/>
      <c r="AB423" s="65"/>
      <c r="AC423" s="79"/>
    </row>
    <row r="424" spans="1:68" ht="14.25" customHeight="1" x14ac:dyDescent="0.25">
      <c r="A424" s="649" t="s">
        <v>78</v>
      </c>
      <c r="B424" s="649"/>
      <c r="C424" s="649"/>
      <c r="D424" s="649"/>
      <c r="E424" s="649"/>
      <c r="F424" s="649"/>
      <c r="G424" s="649"/>
      <c r="H424" s="649"/>
      <c r="I424" s="649"/>
      <c r="J424" s="649"/>
      <c r="K424" s="649"/>
      <c r="L424" s="649"/>
      <c r="M424" s="649"/>
      <c r="N424" s="649"/>
      <c r="O424" s="649"/>
      <c r="P424" s="649"/>
      <c r="Q424" s="649"/>
      <c r="R424" s="649"/>
      <c r="S424" s="649"/>
      <c r="T424" s="649"/>
      <c r="U424" s="649"/>
      <c r="V424" s="649"/>
      <c r="W424" s="649"/>
      <c r="X424" s="649"/>
      <c r="Y424" s="649"/>
      <c r="Z424" s="649"/>
      <c r="AA424" s="66"/>
      <c r="AB424" s="66"/>
      <c r="AC424" s="80"/>
    </row>
    <row r="425" spans="1:68" ht="27" customHeight="1" x14ac:dyDescent="0.25">
      <c r="A425" s="63" t="s">
        <v>667</v>
      </c>
      <c r="B425" s="63" t="s">
        <v>668</v>
      </c>
      <c r="C425" s="36">
        <v>4301031347</v>
      </c>
      <c r="D425" s="650">
        <v>4680115885110</v>
      </c>
      <c r="E425" s="650"/>
      <c r="F425" s="62">
        <v>0.2</v>
      </c>
      <c r="G425" s="37">
        <v>6</v>
      </c>
      <c r="H425" s="62">
        <v>1.2</v>
      </c>
      <c r="I425" s="62">
        <v>2.1</v>
      </c>
      <c r="J425" s="37">
        <v>182</v>
      </c>
      <c r="K425" s="37" t="s">
        <v>90</v>
      </c>
      <c r="L425" s="37" t="s">
        <v>45</v>
      </c>
      <c r="M425" s="38" t="s">
        <v>83</v>
      </c>
      <c r="N425" s="38"/>
      <c r="O425" s="37">
        <v>50</v>
      </c>
      <c r="P425" s="85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652"/>
      <c r="R425" s="652"/>
      <c r="S425" s="652"/>
      <c r="T425" s="653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8" t="s">
        <v>669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57"/>
      <c r="B426" s="657"/>
      <c r="C426" s="657"/>
      <c r="D426" s="657"/>
      <c r="E426" s="657"/>
      <c r="F426" s="657"/>
      <c r="G426" s="657"/>
      <c r="H426" s="657"/>
      <c r="I426" s="657"/>
      <c r="J426" s="657"/>
      <c r="K426" s="657"/>
      <c r="L426" s="657"/>
      <c r="M426" s="657"/>
      <c r="N426" s="657"/>
      <c r="O426" s="658"/>
      <c r="P426" s="654" t="s">
        <v>40</v>
      </c>
      <c r="Q426" s="655"/>
      <c r="R426" s="655"/>
      <c r="S426" s="655"/>
      <c r="T426" s="655"/>
      <c r="U426" s="655"/>
      <c r="V426" s="656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57"/>
      <c r="B427" s="657"/>
      <c r="C427" s="657"/>
      <c r="D427" s="657"/>
      <c r="E427" s="657"/>
      <c r="F427" s="657"/>
      <c r="G427" s="657"/>
      <c r="H427" s="657"/>
      <c r="I427" s="657"/>
      <c r="J427" s="657"/>
      <c r="K427" s="657"/>
      <c r="L427" s="657"/>
      <c r="M427" s="657"/>
      <c r="N427" s="657"/>
      <c r="O427" s="658"/>
      <c r="P427" s="654" t="s">
        <v>40</v>
      </c>
      <c r="Q427" s="655"/>
      <c r="R427" s="655"/>
      <c r="S427" s="655"/>
      <c r="T427" s="655"/>
      <c r="U427" s="655"/>
      <c r="V427" s="656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customHeight="1" x14ac:dyDescent="0.25">
      <c r="A428" s="648" t="s">
        <v>670</v>
      </c>
      <c r="B428" s="648"/>
      <c r="C428" s="648"/>
      <c r="D428" s="648"/>
      <c r="E428" s="648"/>
      <c r="F428" s="648"/>
      <c r="G428" s="648"/>
      <c r="H428" s="648"/>
      <c r="I428" s="648"/>
      <c r="J428" s="648"/>
      <c r="K428" s="648"/>
      <c r="L428" s="648"/>
      <c r="M428" s="648"/>
      <c r="N428" s="648"/>
      <c r="O428" s="648"/>
      <c r="P428" s="648"/>
      <c r="Q428" s="648"/>
      <c r="R428" s="648"/>
      <c r="S428" s="648"/>
      <c r="T428" s="648"/>
      <c r="U428" s="648"/>
      <c r="V428" s="648"/>
      <c r="W428" s="648"/>
      <c r="X428" s="648"/>
      <c r="Y428" s="648"/>
      <c r="Z428" s="648"/>
      <c r="AA428" s="65"/>
      <c r="AB428" s="65"/>
      <c r="AC428" s="79"/>
    </row>
    <row r="429" spans="1:68" ht="14.25" customHeight="1" x14ac:dyDescent="0.25">
      <c r="A429" s="649" t="s">
        <v>78</v>
      </c>
      <c r="B429" s="649"/>
      <c r="C429" s="649"/>
      <c r="D429" s="649"/>
      <c r="E429" s="649"/>
      <c r="F429" s="649"/>
      <c r="G429" s="649"/>
      <c r="H429" s="649"/>
      <c r="I429" s="649"/>
      <c r="J429" s="649"/>
      <c r="K429" s="649"/>
      <c r="L429" s="649"/>
      <c r="M429" s="649"/>
      <c r="N429" s="649"/>
      <c r="O429" s="649"/>
      <c r="P429" s="649"/>
      <c r="Q429" s="649"/>
      <c r="R429" s="649"/>
      <c r="S429" s="649"/>
      <c r="T429" s="649"/>
      <c r="U429" s="649"/>
      <c r="V429" s="649"/>
      <c r="W429" s="649"/>
      <c r="X429" s="649"/>
      <c r="Y429" s="649"/>
      <c r="Z429" s="649"/>
      <c r="AA429" s="66"/>
      <c r="AB429" s="66"/>
      <c r="AC429" s="80"/>
    </row>
    <row r="430" spans="1:68" ht="27" customHeight="1" x14ac:dyDescent="0.25">
      <c r="A430" s="63" t="s">
        <v>671</v>
      </c>
      <c r="B430" s="63" t="s">
        <v>672</v>
      </c>
      <c r="C430" s="36">
        <v>4301031261</v>
      </c>
      <c r="D430" s="650">
        <v>4680115885103</v>
      </c>
      <c r="E430" s="650"/>
      <c r="F430" s="62">
        <v>0.27</v>
      </c>
      <c r="G430" s="37">
        <v>6</v>
      </c>
      <c r="H430" s="62">
        <v>1.62</v>
      </c>
      <c r="I430" s="62">
        <v>1.8</v>
      </c>
      <c r="J430" s="37">
        <v>182</v>
      </c>
      <c r="K430" s="37" t="s">
        <v>90</v>
      </c>
      <c r="L430" s="37" t="s">
        <v>45</v>
      </c>
      <c r="M430" s="38" t="s">
        <v>83</v>
      </c>
      <c r="N430" s="38"/>
      <c r="O430" s="37">
        <v>40</v>
      </c>
      <c r="P43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652"/>
      <c r="R430" s="652"/>
      <c r="S430" s="652"/>
      <c r="T430" s="653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657"/>
      <c r="B431" s="657"/>
      <c r="C431" s="657"/>
      <c r="D431" s="657"/>
      <c r="E431" s="657"/>
      <c r="F431" s="657"/>
      <c r="G431" s="657"/>
      <c r="H431" s="657"/>
      <c r="I431" s="657"/>
      <c r="J431" s="657"/>
      <c r="K431" s="657"/>
      <c r="L431" s="657"/>
      <c r="M431" s="657"/>
      <c r="N431" s="657"/>
      <c r="O431" s="658"/>
      <c r="P431" s="654" t="s">
        <v>40</v>
      </c>
      <c r="Q431" s="655"/>
      <c r="R431" s="655"/>
      <c r="S431" s="655"/>
      <c r="T431" s="655"/>
      <c r="U431" s="655"/>
      <c r="V431" s="656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x14ac:dyDescent="0.2">
      <c r="A432" s="657"/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8"/>
      <c r="P432" s="654" t="s">
        <v>40</v>
      </c>
      <c r="Q432" s="655"/>
      <c r="R432" s="655"/>
      <c r="S432" s="655"/>
      <c r="T432" s="655"/>
      <c r="U432" s="655"/>
      <c r="V432" s="656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 x14ac:dyDescent="0.2">
      <c r="A433" s="647" t="s">
        <v>674</v>
      </c>
      <c r="B433" s="647"/>
      <c r="C433" s="647"/>
      <c r="D433" s="647"/>
      <c r="E433" s="647"/>
      <c r="F433" s="647"/>
      <c r="G433" s="647"/>
      <c r="H433" s="647"/>
      <c r="I433" s="647"/>
      <c r="J433" s="647"/>
      <c r="K433" s="647"/>
      <c r="L433" s="647"/>
      <c r="M433" s="647"/>
      <c r="N433" s="647"/>
      <c r="O433" s="647"/>
      <c r="P433" s="647"/>
      <c r="Q433" s="647"/>
      <c r="R433" s="647"/>
      <c r="S433" s="647"/>
      <c r="T433" s="647"/>
      <c r="U433" s="647"/>
      <c r="V433" s="647"/>
      <c r="W433" s="647"/>
      <c r="X433" s="647"/>
      <c r="Y433" s="647"/>
      <c r="Z433" s="647"/>
      <c r="AA433" s="54"/>
      <c r="AB433" s="54"/>
      <c r="AC433" s="54"/>
    </row>
    <row r="434" spans="1:68" ht="16.5" customHeight="1" x14ac:dyDescent="0.25">
      <c r="A434" s="648" t="s">
        <v>674</v>
      </c>
      <c r="B434" s="648"/>
      <c r="C434" s="648"/>
      <c r="D434" s="648"/>
      <c r="E434" s="648"/>
      <c r="F434" s="648"/>
      <c r="G434" s="648"/>
      <c r="H434" s="648"/>
      <c r="I434" s="648"/>
      <c r="J434" s="648"/>
      <c r="K434" s="648"/>
      <c r="L434" s="648"/>
      <c r="M434" s="648"/>
      <c r="N434" s="648"/>
      <c r="O434" s="648"/>
      <c r="P434" s="648"/>
      <c r="Q434" s="648"/>
      <c r="R434" s="648"/>
      <c r="S434" s="648"/>
      <c r="T434" s="648"/>
      <c r="U434" s="648"/>
      <c r="V434" s="648"/>
      <c r="W434" s="648"/>
      <c r="X434" s="648"/>
      <c r="Y434" s="648"/>
      <c r="Z434" s="648"/>
      <c r="AA434" s="65"/>
      <c r="AB434" s="65"/>
      <c r="AC434" s="79"/>
    </row>
    <row r="435" spans="1:68" ht="14.25" customHeight="1" x14ac:dyDescent="0.25">
      <c r="A435" s="649" t="s">
        <v>114</v>
      </c>
      <c r="B435" s="649"/>
      <c r="C435" s="649"/>
      <c r="D435" s="649"/>
      <c r="E435" s="649"/>
      <c r="F435" s="649"/>
      <c r="G435" s="649"/>
      <c r="H435" s="649"/>
      <c r="I435" s="649"/>
      <c r="J435" s="649"/>
      <c r="K435" s="649"/>
      <c r="L435" s="649"/>
      <c r="M435" s="649"/>
      <c r="N435" s="649"/>
      <c r="O435" s="649"/>
      <c r="P435" s="649"/>
      <c r="Q435" s="649"/>
      <c r="R435" s="649"/>
      <c r="S435" s="649"/>
      <c r="T435" s="649"/>
      <c r="U435" s="649"/>
      <c r="V435" s="649"/>
      <c r="W435" s="649"/>
      <c r="X435" s="649"/>
      <c r="Y435" s="649"/>
      <c r="Z435" s="649"/>
      <c r="AA435" s="66"/>
      <c r="AB435" s="66"/>
      <c r="AC435" s="80"/>
    </row>
    <row r="436" spans="1:68" ht="27" customHeight="1" x14ac:dyDescent="0.25">
      <c r="A436" s="63" t="s">
        <v>675</v>
      </c>
      <c r="B436" s="63" t="s">
        <v>676</v>
      </c>
      <c r="C436" s="36">
        <v>4301011795</v>
      </c>
      <c r="D436" s="650">
        <v>4607091389067</v>
      </c>
      <c r="E436" s="65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652"/>
      <c r="R436" s="652"/>
      <c r="S436" s="652"/>
      <c r="T436" s="65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50" si="63">IFERROR(IF(X436="",0,CEILING((X436/$H436),1)*$H436),"")</f>
        <v>0</v>
      </c>
      <c r="Z436" s="41" t="str">
        <f t="shared" ref="Z436:Z442" si="64">IFERROR(IF(Y436=0,"",ROUNDUP(Y436/H436,0)*0.01196),"")</f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ref="BM436:BM450" si="65">IFERROR(X436*I436/H436,"0")</f>
        <v>0</v>
      </c>
      <c r="BN436" s="78">
        <f t="shared" ref="BN436:BN450" si="66">IFERROR(Y436*I436/H436,"0")</f>
        <v>0</v>
      </c>
      <c r="BO436" s="78">
        <f t="shared" ref="BO436:BO450" si="67">IFERROR(1/J436*(X436/H436),"0")</f>
        <v>0</v>
      </c>
      <c r="BP436" s="78">
        <f t="shared" ref="BP436:BP450" si="68">IFERROR(1/J436*(Y436/H436),"0")</f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4301011961</v>
      </c>
      <c r="D437" s="650">
        <v>4680115885271</v>
      </c>
      <c r="E437" s="650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652"/>
      <c r="R437" s="652"/>
      <c r="S437" s="652"/>
      <c r="T437" s="65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4301011376</v>
      </c>
      <c r="D438" s="650">
        <v>4680115885226</v>
      </c>
      <c r="E438" s="650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652"/>
      <c r="R438" s="652"/>
      <c r="S438" s="652"/>
      <c r="T438" s="65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683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4301012145</v>
      </c>
      <c r="D439" s="650">
        <v>4607091383522</v>
      </c>
      <c r="E439" s="65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4" t="s">
        <v>686</v>
      </c>
      <c r="Q439" s="652"/>
      <c r="R439" s="652"/>
      <c r="S439" s="652"/>
      <c r="T439" s="65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4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16.5" customHeight="1" x14ac:dyDescent="0.25">
      <c r="A440" s="63" t="s">
        <v>688</v>
      </c>
      <c r="B440" s="63" t="s">
        <v>689</v>
      </c>
      <c r="C440" s="36">
        <v>4301011774</v>
      </c>
      <c r="D440" s="650">
        <v>4680115884502</v>
      </c>
      <c r="E440" s="650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652"/>
      <c r="R440" s="652"/>
      <c r="S440" s="652"/>
      <c r="T440" s="65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4301011771</v>
      </c>
      <c r="D441" s="650">
        <v>4607091389104</v>
      </c>
      <c r="E441" s="650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652"/>
      <c r="R441" s="652"/>
      <c r="S441" s="652"/>
      <c r="T441" s="65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16.5" customHeight="1" x14ac:dyDescent="0.25">
      <c r="A442" s="63" t="s">
        <v>694</v>
      </c>
      <c r="B442" s="63" t="s">
        <v>695</v>
      </c>
      <c r="C442" s="36">
        <v>4301011799</v>
      </c>
      <c r="D442" s="650">
        <v>4680115884519</v>
      </c>
      <c r="E442" s="650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652"/>
      <c r="R442" s="652"/>
      <c r="S442" s="652"/>
      <c r="T442" s="65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696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697</v>
      </c>
      <c r="B443" s="63" t="s">
        <v>698</v>
      </c>
      <c r="C443" s="36">
        <v>4301012125</v>
      </c>
      <c r="D443" s="650">
        <v>4680115886391</v>
      </c>
      <c r="E443" s="650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89</v>
      </c>
      <c r="N443" s="38"/>
      <c r="O443" s="37">
        <v>60</v>
      </c>
      <c r="P443" s="86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652"/>
      <c r="R443" s="652"/>
      <c r="S443" s="652"/>
      <c r="T443" s="65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699</v>
      </c>
      <c r="B444" s="63" t="s">
        <v>700</v>
      </c>
      <c r="C444" s="36">
        <v>4301011778</v>
      </c>
      <c r="D444" s="650">
        <v>4680115880603</v>
      </c>
      <c r="E444" s="650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652"/>
      <c r="R444" s="652"/>
      <c r="S444" s="652"/>
      <c r="T444" s="65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677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699</v>
      </c>
      <c r="B445" s="63" t="s">
        <v>701</v>
      </c>
      <c r="C445" s="36">
        <v>4301012035</v>
      </c>
      <c r="D445" s="650">
        <v>4680115880603</v>
      </c>
      <c r="E445" s="650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652"/>
      <c r="R445" s="652"/>
      <c r="S445" s="652"/>
      <c r="T445" s="65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677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4301012146</v>
      </c>
      <c r="D446" s="650">
        <v>4607091389999</v>
      </c>
      <c r="E446" s="650"/>
      <c r="F446" s="62">
        <v>0.6</v>
      </c>
      <c r="G446" s="37">
        <v>8</v>
      </c>
      <c r="H446" s="62">
        <v>4.8</v>
      </c>
      <c r="I446" s="62">
        <v>5.01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1" t="s">
        <v>704</v>
      </c>
      <c r="Q446" s="652"/>
      <c r="R446" s="652"/>
      <c r="S446" s="652"/>
      <c r="T446" s="65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4301012036</v>
      </c>
      <c r="D447" s="650">
        <v>4680115882782</v>
      </c>
      <c r="E447" s="650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652"/>
      <c r="R447" s="652"/>
      <c r="S447" s="652"/>
      <c r="T447" s="65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680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4301012050</v>
      </c>
      <c r="D448" s="650">
        <v>4680115885479</v>
      </c>
      <c r="E448" s="650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90</v>
      </c>
      <c r="L448" s="37" t="s">
        <v>45</v>
      </c>
      <c r="M448" s="38" t="s">
        <v>118</v>
      </c>
      <c r="N448" s="38"/>
      <c r="O448" s="37">
        <v>60</v>
      </c>
      <c r="P448" s="87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652"/>
      <c r="R448" s="652"/>
      <c r="S448" s="652"/>
      <c r="T448" s="65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6" t="s">
        <v>693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709</v>
      </c>
      <c r="B449" s="63" t="s">
        <v>710</v>
      </c>
      <c r="C449" s="36">
        <v>4301011784</v>
      </c>
      <c r="D449" s="650">
        <v>4607091389982</v>
      </c>
      <c r="E449" s="650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652"/>
      <c r="R449" s="652"/>
      <c r="S449" s="652"/>
      <c r="T449" s="65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693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 x14ac:dyDescent="0.25">
      <c r="A450" s="63" t="s">
        <v>709</v>
      </c>
      <c r="B450" s="63" t="s">
        <v>711</v>
      </c>
      <c r="C450" s="36">
        <v>4301012034</v>
      </c>
      <c r="D450" s="650">
        <v>4607091389982</v>
      </c>
      <c r="E450" s="650"/>
      <c r="F450" s="62">
        <v>0.6</v>
      </c>
      <c r="G450" s="37">
        <v>8</v>
      </c>
      <c r="H450" s="62">
        <v>4.8</v>
      </c>
      <c r="I450" s="62">
        <v>6.96</v>
      </c>
      <c r="J450" s="37">
        <v>120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652"/>
      <c r="R450" s="652"/>
      <c r="S450" s="652"/>
      <c r="T450" s="65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20" t="s">
        <v>693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x14ac:dyDescent="0.2">
      <c r="A451" s="657"/>
      <c r="B451" s="657"/>
      <c r="C451" s="657"/>
      <c r="D451" s="657"/>
      <c r="E451" s="657"/>
      <c r="F451" s="657"/>
      <c r="G451" s="657"/>
      <c r="H451" s="657"/>
      <c r="I451" s="657"/>
      <c r="J451" s="657"/>
      <c r="K451" s="657"/>
      <c r="L451" s="657"/>
      <c r="M451" s="657"/>
      <c r="N451" s="657"/>
      <c r="O451" s="658"/>
      <c r="P451" s="654" t="s">
        <v>40</v>
      </c>
      <c r="Q451" s="655"/>
      <c r="R451" s="655"/>
      <c r="S451" s="655"/>
      <c r="T451" s="655"/>
      <c r="U451" s="655"/>
      <c r="V451" s="656"/>
      <c r="W451" s="42" t="s">
        <v>39</v>
      </c>
      <c r="X451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657"/>
      <c r="B452" s="657"/>
      <c r="C452" s="657"/>
      <c r="D452" s="657"/>
      <c r="E452" s="657"/>
      <c r="F452" s="657"/>
      <c r="G452" s="657"/>
      <c r="H452" s="657"/>
      <c r="I452" s="657"/>
      <c r="J452" s="657"/>
      <c r="K452" s="657"/>
      <c r="L452" s="657"/>
      <c r="M452" s="657"/>
      <c r="N452" s="657"/>
      <c r="O452" s="658"/>
      <c r="P452" s="654" t="s">
        <v>40</v>
      </c>
      <c r="Q452" s="655"/>
      <c r="R452" s="655"/>
      <c r="S452" s="655"/>
      <c r="T452" s="655"/>
      <c r="U452" s="655"/>
      <c r="V452" s="656"/>
      <c r="W452" s="42" t="s">
        <v>0</v>
      </c>
      <c r="X452" s="43">
        <f>IFERROR(SUM(X436:X450),"0")</f>
        <v>0</v>
      </c>
      <c r="Y452" s="43">
        <f>IFERROR(SUM(Y436:Y450),"0")</f>
        <v>0</v>
      </c>
      <c r="Z452" s="42"/>
      <c r="AA452" s="67"/>
      <c r="AB452" s="67"/>
      <c r="AC452" s="67"/>
    </row>
    <row r="453" spans="1:68" ht="14.25" customHeight="1" x14ac:dyDescent="0.25">
      <c r="A453" s="649" t="s">
        <v>150</v>
      </c>
      <c r="B453" s="649"/>
      <c r="C453" s="649"/>
      <c r="D453" s="649"/>
      <c r="E453" s="649"/>
      <c r="F453" s="649"/>
      <c r="G453" s="649"/>
      <c r="H453" s="649"/>
      <c r="I453" s="649"/>
      <c r="J453" s="649"/>
      <c r="K453" s="649"/>
      <c r="L453" s="649"/>
      <c r="M453" s="649"/>
      <c r="N453" s="649"/>
      <c r="O453" s="649"/>
      <c r="P453" s="649"/>
      <c r="Q453" s="649"/>
      <c r="R453" s="649"/>
      <c r="S453" s="649"/>
      <c r="T453" s="649"/>
      <c r="U453" s="649"/>
      <c r="V453" s="649"/>
      <c r="W453" s="649"/>
      <c r="X453" s="649"/>
      <c r="Y453" s="649"/>
      <c r="Z453" s="649"/>
      <c r="AA453" s="66"/>
      <c r="AB453" s="66"/>
      <c r="AC453" s="80"/>
    </row>
    <row r="454" spans="1:68" ht="16.5" customHeight="1" x14ac:dyDescent="0.25">
      <c r="A454" s="63" t="s">
        <v>712</v>
      </c>
      <c r="B454" s="63" t="s">
        <v>713</v>
      </c>
      <c r="C454" s="36">
        <v>4301020334</v>
      </c>
      <c r="D454" s="650">
        <v>4607091388930</v>
      </c>
      <c r="E454" s="650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89</v>
      </c>
      <c r="N454" s="38"/>
      <c r="O454" s="37">
        <v>70</v>
      </c>
      <c r="P454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652"/>
      <c r="R454" s="652"/>
      <c r="S454" s="652"/>
      <c r="T454" s="653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714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16.5" customHeight="1" x14ac:dyDescent="0.25">
      <c r="A455" s="63" t="s">
        <v>715</v>
      </c>
      <c r="B455" s="63" t="s">
        <v>716</v>
      </c>
      <c r="C455" s="36">
        <v>4301020384</v>
      </c>
      <c r="D455" s="650">
        <v>4680115886407</v>
      </c>
      <c r="E455" s="650"/>
      <c r="F455" s="62">
        <v>0.4</v>
      </c>
      <c r="G455" s="37">
        <v>6</v>
      </c>
      <c r="H455" s="62">
        <v>2.4</v>
      </c>
      <c r="I455" s="62">
        <v>2.58</v>
      </c>
      <c r="J455" s="37">
        <v>182</v>
      </c>
      <c r="K455" s="37" t="s">
        <v>90</v>
      </c>
      <c r="L455" s="37" t="s">
        <v>45</v>
      </c>
      <c r="M455" s="38" t="s">
        <v>89</v>
      </c>
      <c r="N455" s="38"/>
      <c r="O455" s="37">
        <v>70</v>
      </c>
      <c r="P455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652"/>
      <c r="R455" s="652"/>
      <c r="S455" s="652"/>
      <c r="T455" s="653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IFERROR(IF(Y455=0,"",ROUNDUP(Y455/H455,0)*0.00651),"")</f>
        <v/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t="16.5" customHeight="1" x14ac:dyDescent="0.25">
      <c r="A456" s="63" t="s">
        <v>717</v>
      </c>
      <c r="B456" s="63" t="s">
        <v>718</v>
      </c>
      <c r="C456" s="36">
        <v>4301020385</v>
      </c>
      <c r="D456" s="650">
        <v>4680115880054</v>
      </c>
      <c r="E456" s="650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652"/>
      <c r="R456" s="652"/>
      <c r="S456" s="652"/>
      <c r="T456" s="65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x14ac:dyDescent="0.2">
      <c r="A457" s="657"/>
      <c r="B457" s="657"/>
      <c r="C457" s="657"/>
      <c r="D457" s="657"/>
      <c r="E457" s="657"/>
      <c r="F457" s="657"/>
      <c r="G457" s="657"/>
      <c r="H457" s="657"/>
      <c r="I457" s="657"/>
      <c r="J457" s="657"/>
      <c r="K457" s="657"/>
      <c r="L457" s="657"/>
      <c r="M457" s="657"/>
      <c r="N457" s="657"/>
      <c r="O457" s="658"/>
      <c r="P457" s="654" t="s">
        <v>40</v>
      </c>
      <c r="Q457" s="655"/>
      <c r="R457" s="655"/>
      <c r="S457" s="655"/>
      <c r="T457" s="655"/>
      <c r="U457" s="655"/>
      <c r="V457" s="656"/>
      <c r="W457" s="42" t="s">
        <v>39</v>
      </c>
      <c r="X457" s="43">
        <f>IFERROR(X454/H454,"0")+IFERROR(X455/H455,"0")+IFERROR(X456/H456,"0")</f>
        <v>0</v>
      </c>
      <c r="Y457" s="43">
        <f>IFERROR(Y454/H454,"0")+IFERROR(Y455/H455,"0")+IFERROR(Y456/H456,"0")</f>
        <v>0</v>
      </c>
      <c r="Z457" s="43">
        <f>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657"/>
      <c r="B458" s="657"/>
      <c r="C458" s="657"/>
      <c r="D458" s="657"/>
      <c r="E458" s="657"/>
      <c r="F458" s="657"/>
      <c r="G458" s="657"/>
      <c r="H458" s="657"/>
      <c r="I458" s="657"/>
      <c r="J458" s="657"/>
      <c r="K458" s="657"/>
      <c r="L458" s="657"/>
      <c r="M458" s="657"/>
      <c r="N458" s="657"/>
      <c r="O458" s="658"/>
      <c r="P458" s="654" t="s">
        <v>40</v>
      </c>
      <c r="Q458" s="655"/>
      <c r="R458" s="655"/>
      <c r="S458" s="655"/>
      <c r="T458" s="655"/>
      <c r="U458" s="655"/>
      <c r="V458" s="656"/>
      <c r="W458" s="42" t="s">
        <v>0</v>
      </c>
      <c r="X458" s="43">
        <f>IFERROR(SUM(X454:X456),"0")</f>
        <v>0</v>
      </c>
      <c r="Y458" s="43">
        <f>IFERROR(SUM(Y454:Y456),"0")</f>
        <v>0</v>
      </c>
      <c r="Z458" s="42"/>
      <c r="AA458" s="67"/>
      <c r="AB458" s="67"/>
      <c r="AC458" s="67"/>
    </row>
    <row r="459" spans="1:68" ht="14.25" customHeight="1" x14ac:dyDescent="0.25">
      <c r="A459" s="649" t="s">
        <v>78</v>
      </c>
      <c r="B459" s="649"/>
      <c r="C459" s="649"/>
      <c r="D459" s="649"/>
      <c r="E459" s="649"/>
      <c r="F459" s="649"/>
      <c r="G459" s="649"/>
      <c r="H459" s="649"/>
      <c r="I459" s="649"/>
      <c r="J459" s="649"/>
      <c r="K459" s="649"/>
      <c r="L459" s="649"/>
      <c r="M459" s="649"/>
      <c r="N459" s="649"/>
      <c r="O459" s="649"/>
      <c r="P459" s="649"/>
      <c r="Q459" s="649"/>
      <c r="R459" s="649"/>
      <c r="S459" s="649"/>
      <c r="T459" s="649"/>
      <c r="U459" s="649"/>
      <c r="V459" s="649"/>
      <c r="W459" s="649"/>
      <c r="X459" s="649"/>
      <c r="Y459" s="649"/>
      <c r="Z459" s="649"/>
      <c r="AA459" s="66"/>
      <c r="AB459" s="66"/>
      <c r="AC459" s="80"/>
    </row>
    <row r="460" spans="1:68" ht="27" customHeight="1" x14ac:dyDescent="0.25">
      <c r="A460" s="63" t="s">
        <v>719</v>
      </c>
      <c r="B460" s="63" t="s">
        <v>720</v>
      </c>
      <c r="C460" s="36">
        <v>4301031349</v>
      </c>
      <c r="D460" s="650">
        <v>4680115883116</v>
      </c>
      <c r="E460" s="650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118</v>
      </c>
      <c r="N460" s="38"/>
      <c r="O460" s="37">
        <v>70</v>
      </c>
      <c r="P460" s="8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652"/>
      <c r="R460" s="652"/>
      <c r="S460" s="652"/>
      <c r="T460" s="653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ref="Y460:Y466" si="69"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ref="BM460:BM466" si="70">IFERROR(X460*I460/H460,"0")</f>
        <v>0</v>
      </c>
      <c r="BN460" s="78">
        <f t="shared" ref="BN460:BN466" si="71">IFERROR(Y460*I460/H460,"0")</f>
        <v>0</v>
      </c>
      <c r="BO460" s="78">
        <f t="shared" ref="BO460:BO466" si="72">IFERROR(1/J460*(X460/H460),"0")</f>
        <v>0</v>
      </c>
      <c r="BP460" s="78">
        <f t="shared" ref="BP460:BP466" si="73">IFERROR(1/J460*(Y460/H460),"0")</f>
        <v>0</v>
      </c>
    </row>
    <row r="461" spans="1:68" ht="27" customHeight="1" x14ac:dyDescent="0.25">
      <c r="A461" s="63" t="s">
        <v>722</v>
      </c>
      <c r="B461" s="63" t="s">
        <v>723</v>
      </c>
      <c r="C461" s="36">
        <v>4301031350</v>
      </c>
      <c r="D461" s="650">
        <v>4680115883093</v>
      </c>
      <c r="E461" s="650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88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652"/>
      <c r="R461" s="652"/>
      <c r="S461" s="652"/>
      <c r="T461" s="653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9"/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27" customHeight="1" x14ac:dyDescent="0.25">
      <c r="A462" s="63" t="s">
        <v>725</v>
      </c>
      <c r="B462" s="63" t="s">
        <v>726</v>
      </c>
      <c r="C462" s="36">
        <v>4301031353</v>
      </c>
      <c r="D462" s="650">
        <v>4680115883109</v>
      </c>
      <c r="E462" s="650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88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652"/>
      <c r="R462" s="652"/>
      <c r="S462" s="652"/>
      <c r="T462" s="65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727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728</v>
      </c>
      <c r="B463" s="63" t="s">
        <v>729</v>
      </c>
      <c r="C463" s="36">
        <v>4301031351</v>
      </c>
      <c r="D463" s="650">
        <v>4680115882072</v>
      </c>
      <c r="E463" s="650"/>
      <c r="F463" s="62">
        <v>0.6</v>
      </c>
      <c r="G463" s="37">
        <v>6</v>
      </c>
      <c r="H463" s="62">
        <v>3.6</v>
      </c>
      <c r="I463" s="62">
        <v>3.81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88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652"/>
      <c r="R463" s="652"/>
      <c r="S463" s="652"/>
      <c r="T463" s="653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721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730</v>
      </c>
      <c r="C464" s="36">
        <v>4301031419</v>
      </c>
      <c r="D464" s="650">
        <v>4680115882072</v>
      </c>
      <c r="E464" s="650"/>
      <c r="F464" s="62">
        <v>0.6</v>
      </c>
      <c r="G464" s="37">
        <v>8</v>
      </c>
      <c r="H464" s="62">
        <v>4.8</v>
      </c>
      <c r="I464" s="62">
        <v>6.93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8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652"/>
      <c r="R464" s="652"/>
      <c r="S464" s="652"/>
      <c r="T464" s="65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4301031418</v>
      </c>
      <c r="D465" s="650">
        <v>4680115882102</v>
      </c>
      <c r="E465" s="650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8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652"/>
      <c r="R465" s="652"/>
      <c r="S465" s="652"/>
      <c r="T465" s="65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4301031417</v>
      </c>
      <c r="D466" s="650">
        <v>4680115882096</v>
      </c>
      <c r="E466" s="650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8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652"/>
      <c r="R466" s="652"/>
      <c r="S466" s="652"/>
      <c r="T466" s="65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727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x14ac:dyDescent="0.2">
      <c r="A467" s="657"/>
      <c r="B467" s="657"/>
      <c r="C467" s="657"/>
      <c r="D467" s="657"/>
      <c r="E467" s="657"/>
      <c r="F467" s="657"/>
      <c r="G467" s="657"/>
      <c r="H467" s="657"/>
      <c r="I467" s="657"/>
      <c r="J467" s="657"/>
      <c r="K467" s="657"/>
      <c r="L467" s="657"/>
      <c r="M467" s="657"/>
      <c r="N467" s="657"/>
      <c r="O467" s="658"/>
      <c r="P467" s="654" t="s">
        <v>40</v>
      </c>
      <c r="Q467" s="655"/>
      <c r="R467" s="655"/>
      <c r="S467" s="655"/>
      <c r="T467" s="655"/>
      <c r="U467" s="655"/>
      <c r="V467" s="656"/>
      <c r="W467" s="42" t="s">
        <v>39</v>
      </c>
      <c r="X467" s="43">
        <f>IFERROR(X460/H460,"0")+IFERROR(X461/H461,"0")+IFERROR(X462/H462,"0")+IFERROR(X463/H463,"0")+IFERROR(X464/H464,"0")+IFERROR(X465/H465,"0")+IFERROR(X466/H466,"0")</f>
        <v>0</v>
      </c>
      <c r="Y467" s="43">
        <f>IFERROR(Y460/H460,"0")+IFERROR(Y461/H461,"0")+IFERROR(Y462/H462,"0")+IFERROR(Y463/H463,"0")+IFERROR(Y464/H464,"0")+IFERROR(Y465/H465,"0")+IFERROR(Y466/H466,"0")</f>
        <v>0</v>
      </c>
      <c r="Z467" s="43">
        <f>IFERROR(IF(Z460="",0,Z460),"0")+IFERROR(IF(Z461="",0,Z461),"0")+IFERROR(IF(Z462="",0,Z462),"0")+IFERROR(IF(Z463="",0,Z463),"0")+IFERROR(IF(Z464="",0,Z464),"0")+IFERROR(IF(Z465="",0,Z465),"0")+IFERROR(IF(Z466="",0,Z466),"0")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657"/>
      <c r="B468" s="657"/>
      <c r="C468" s="657"/>
      <c r="D468" s="657"/>
      <c r="E468" s="657"/>
      <c r="F468" s="657"/>
      <c r="G468" s="657"/>
      <c r="H468" s="657"/>
      <c r="I468" s="657"/>
      <c r="J468" s="657"/>
      <c r="K468" s="657"/>
      <c r="L468" s="657"/>
      <c r="M468" s="657"/>
      <c r="N468" s="657"/>
      <c r="O468" s="658"/>
      <c r="P468" s="654" t="s">
        <v>40</v>
      </c>
      <c r="Q468" s="655"/>
      <c r="R468" s="655"/>
      <c r="S468" s="655"/>
      <c r="T468" s="655"/>
      <c r="U468" s="655"/>
      <c r="V468" s="656"/>
      <c r="W468" s="42" t="s">
        <v>0</v>
      </c>
      <c r="X468" s="43">
        <f>IFERROR(SUM(X460:X466),"0")</f>
        <v>0</v>
      </c>
      <c r="Y468" s="43">
        <f>IFERROR(SUM(Y460:Y466),"0")</f>
        <v>0</v>
      </c>
      <c r="Z468" s="42"/>
      <c r="AA468" s="67"/>
      <c r="AB468" s="67"/>
      <c r="AC468" s="67"/>
    </row>
    <row r="469" spans="1:68" ht="14.25" customHeight="1" x14ac:dyDescent="0.25">
      <c r="A469" s="649" t="s">
        <v>85</v>
      </c>
      <c r="B469" s="649"/>
      <c r="C469" s="649"/>
      <c r="D469" s="649"/>
      <c r="E469" s="649"/>
      <c r="F469" s="649"/>
      <c r="G469" s="649"/>
      <c r="H469" s="649"/>
      <c r="I469" s="649"/>
      <c r="J469" s="649"/>
      <c r="K469" s="649"/>
      <c r="L469" s="649"/>
      <c r="M469" s="649"/>
      <c r="N469" s="649"/>
      <c r="O469" s="649"/>
      <c r="P469" s="649"/>
      <c r="Q469" s="649"/>
      <c r="R469" s="649"/>
      <c r="S469" s="649"/>
      <c r="T469" s="649"/>
      <c r="U469" s="649"/>
      <c r="V469" s="649"/>
      <c r="W469" s="649"/>
      <c r="X469" s="649"/>
      <c r="Y469" s="649"/>
      <c r="Z469" s="649"/>
      <c r="AA469" s="66"/>
      <c r="AB469" s="66"/>
      <c r="AC469" s="80"/>
    </row>
    <row r="470" spans="1:68" ht="16.5" customHeight="1" x14ac:dyDescent="0.25">
      <c r="A470" s="63" t="s">
        <v>735</v>
      </c>
      <c r="B470" s="63" t="s">
        <v>736</v>
      </c>
      <c r="C470" s="36">
        <v>4301051232</v>
      </c>
      <c r="D470" s="650">
        <v>4607091383409</v>
      </c>
      <c r="E470" s="650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8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652"/>
      <c r="R470" s="652"/>
      <c r="S470" s="652"/>
      <c r="T470" s="65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16.5" customHeight="1" x14ac:dyDescent="0.25">
      <c r="A471" s="63" t="s">
        <v>738</v>
      </c>
      <c r="B471" s="63" t="s">
        <v>739</v>
      </c>
      <c r="C471" s="36">
        <v>4301051233</v>
      </c>
      <c r="D471" s="650">
        <v>4607091383416</v>
      </c>
      <c r="E471" s="650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8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652"/>
      <c r="R471" s="652"/>
      <c r="S471" s="652"/>
      <c r="T471" s="65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4301051064</v>
      </c>
      <c r="D472" s="650">
        <v>4680115883536</v>
      </c>
      <c r="E472" s="650"/>
      <c r="F472" s="62">
        <v>0.3</v>
      </c>
      <c r="G472" s="37">
        <v>6</v>
      </c>
      <c r="H472" s="62">
        <v>1.8</v>
      </c>
      <c r="I472" s="62">
        <v>2.0459999999999998</v>
      </c>
      <c r="J472" s="37">
        <v>182</v>
      </c>
      <c r="K472" s="37" t="s">
        <v>90</v>
      </c>
      <c r="L472" s="37" t="s">
        <v>45</v>
      </c>
      <c r="M472" s="38" t="s">
        <v>89</v>
      </c>
      <c r="N472" s="38"/>
      <c r="O472" s="37">
        <v>45</v>
      </c>
      <c r="P472" s="8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652"/>
      <c r="R472" s="652"/>
      <c r="S472" s="652"/>
      <c r="T472" s="65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6" t="s">
        <v>743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57"/>
      <c r="B473" s="657"/>
      <c r="C473" s="657"/>
      <c r="D473" s="657"/>
      <c r="E473" s="657"/>
      <c r="F473" s="657"/>
      <c r="G473" s="657"/>
      <c r="H473" s="657"/>
      <c r="I473" s="657"/>
      <c r="J473" s="657"/>
      <c r="K473" s="657"/>
      <c r="L473" s="657"/>
      <c r="M473" s="657"/>
      <c r="N473" s="657"/>
      <c r="O473" s="658"/>
      <c r="P473" s="654" t="s">
        <v>40</v>
      </c>
      <c r="Q473" s="655"/>
      <c r="R473" s="655"/>
      <c r="S473" s="655"/>
      <c r="T473" s="655"/>
      <c r="U473" s="655"/>
      <c r="V473" s="656"/>
      <c r="W473" s="42" t="s">
        <v>39</v>
      </c>
      <c r="X473" s="43">
        <f>IFERROR(X470/H470,"0")+IFERROR(X471/H471,"0")+IFERROR(X472/H472,"0")</f>
        <v>0</v>
      </c>
      <c r="Y473" s="43">
        <f>IFERROR(Y470/H470,"0")+IFERROR(Y471/H471,"0")+IFERROR(Y472/H472,"0")</f>
        <v>0</v>
      </c>
      <c r="Z473" s="43">
        <f>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57"/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8"/>
      <c r="P474" s="654" t="s">
        <v>40</v>
      </c>
      <c r="Q474" s="655"/>
      <c r="R474" s="655"/>
      <c r="S474" s="655"/>
      <c r="T474" s="655"/>
      <c r="U474" s="655"/>
      <c r="V474" s="656"/>
      <c r="W474" s="42" t="s">
        <v>0</v>
      </c>
      <c r="X474" s="43">
        <f>IFERROR(SUM(X470:X472),"0")</f>
        <v>0</v>
      </c>
      <c r="Y474" s="43">
        <f>IFERROR(SUM(Y470:Y472),"0")</f>
        <v>0</v>
      </c>
      <c r="Z474" s="42"/>
      <c r="AA474" s="67"/>
      <c r="AB474" s="67"/>
      <c r="AC474" s="67"/>
    </row>
    <row r="475" spans="1:68" ht="27.75" customHeight="1" x14ac:dyDescent="0.2">
      <c r="A475" s="647" t="s">
        <v>744</v>
      </c>
      <c r="B475" s="647"/>
      <c r="C475" s="647"/>
      <c r="D475" s="647"/>
      <c r="E475" s="647"/>
      <c r="F475" s="647"/>
      <c r="G475" s="647"/>
      <c r="H475" s="647"/>
      <c r="I475" s="647"/>
      <c r="J475" s="647"/>
      <c r="K475" s="647"/>
      <c r="L475" s="647"/>
      <c r="M475" s="647"/>
      <c r="N475" s="647"/>
      <c r="O475" s="647"/>
      <c r="P475" s="647"/>
      <c r="Q475" s="647"/>
      <c r="R475" s="647"/>
      <c r="S475" s="647"/>
      <c r="T475" s="647"/>
      <c r="U475" s="647"/>
      <c r="V475" s="647"/>
      <c r="W475" s="647"/>
      <c r="X475" s="647"/>
      <c r="Y475" s="647"/>
      <c r="Z475" s="647"/>
      <c r="AA475" s="54"/>
      <c r="AB475" s="54"/>
      <c r="AC475" s="54"/>
    </row>
    <row r="476" spans="1:68" ht="16.5" customHeight="1" x14ac:dyDescent="0.25">
      <c r="A476" s="648" t="s">
        <v>744</v>
      </c>
      <c r="B476" s="648"/>
      <c r="C476" s="648"/>
      <c r="D476" s="648"/>
      <c r="E476" s="648"/>
      <c r="F476" s="648"/>
      <c r="G476" s="648"/>
      <c r="H476" s="648"/>
      <c r="I476" s="648"/>
      <c r="J476" s="648"/>
      <c r="K476" s="648"/>
      <c r="L476" s="648"/>
      <c r="M476" s="648"/>
      <c r="N476" s="648"/>
      <c r="O476" s="648"/>
      <c r="P476" s="648"/>
      <c r="Q476" s="648"/>
      <c r="R476" s="648"/>
      <c r="S476" s="648"/>
      <c r="T476" s="648"/>
      <c r="U476" s="648"/>
      <c r="V476" s="648"/>
      <c r="W476" s="648"/>
      <c r="X476" s="648"/>
      <c r="Y476" s="648"/>
      <c r="Z476" s="648"/>
      <c r="AA476" s="65"/>
      <c r="AB476" s="65"/>
      <c r="AC476" s="79"/>
    </row>
    <row r="477" spans="1:68" ht="14.25" customHeight="1" x14ac:dyDescent="0.25">
      <c r="A477" s="649" t="s">
        <v>114</v>
      </c>
      <c r="B477" s="649"/>
      <c r="C477" s="649"/>
      <c r="D477" s="649"/>
      <c r="E477" s="649"/>
      <c r="F477" s="649"/>
      <c r="G477" s="649"/>
      <c r="H477" s="649"/>
      <c r="I477" s="649"/>
      <c r="J477" s="649"/>
      <c r="K477" s="649"/>
      <c r="L477" s="649"/>
      <c r="M477" s="649"/>
      <c r="N477" s="649"/>
      <c r="O477" s="649"/>
      <c r="P477" s="649"/>
      <c r="Q477" s="649"/>
      <c r="R477" s="649"/>
      <c r="S477" s="649"/>
      <c r="T477" s="649"/>
      <c r="U477" s="649"/>
      <c r="V477" s="649"/>
      <c r="W477" s="649"/>
      <c r="X477" s="649"/>
      <c r="Y477" s="649"/>
      <c r="Z477" s="649"/>
      <c r="AA477" s="66"/>
      <c r="AB477" s="66"/>
      <c r="AC477" s="80"/>
    </row>
    <row r="478" spans="1:68" ht="27" customHeight="1" x14ac:dyDescent="0.25">
      <c r="A478" s="63" t="s">
        <v>745</v>
      </c>
      <c r="B478" s="63" t="s">
        <v>746</v>
      </c>
      <c r="C478" s="36">
        <v>4301011763</v>
      </c>
      <c r="D478" s="650">
        <v>4640242181011</v>
      </c>
      <c r="E478" s="650"/>
      <c r="F478" s="62">
        <v>1.35</v>
      </c>
      <c r="G478" s="37">
        <v>8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89</v>
      </c>
      <c r="N478" s="38"/>
      <c r="O478" s="37">
        <v>55</v>
      </c>
      <c r="P478" s="889" t="s">
        <v>747</v>
      </c>
      <c r="Q478" s="652"/>
      <c r="R478" s="652"/>
      <c r="S478" s="652"/>
      <c r="T478" s="653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748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749</v>
      </c>
      <c r="B479" s="63" t="s">
        <v>750</v>
      </c>
      <c r="C479" s="36">
        <v>4301011585</v>
      </c>
      <c r="D479" s="650">
        <v>4640242180441</v>
      </c>
      <c r="E479" s="650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890" t="s">
        <v>751</v>
      </c>
      <c r="Q479" s="652"/>
      <c r="R479" s="652"/>
      <c r="S479" s="652"/>
      <c r="T479" s="653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752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753</v>
      </c>
      <c r="B480" s="63" t="s">
        <v>754</v>
      </c>
      <c r="C480" s="36">
        <v>4301011584</v>
      </c>
      <c r="D480" s="650">
        <v>4640242180564</v>
      </c>
      <c r="E480" s="650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91" t="s">
        <v>755</v>
      </c>
      <c r="Q480" s="652"/>
      <c r="R480" s="652"/>
      <c r="S480" s="652"/>
      <c r="T480" s="653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756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757</v>
      </c>
      <c r="B481" s="63" t="s">
        <v>758</v>
      </c>
      <c r="C481" s="36">
        <v>4301011764</v>
      </c>
      <c r="D481" s="650">
        <v>4640242181189</v>
      </c>
      <c r="E481" s="650"/>
      <c r="F481" s="62">
        <v>0.4</v>
      </c>
      <c r="G481" s="37">
        <v>10</v>
      </c>
      <c r="H481" s="62">
        <v>4</v>
      </c>
      <c r="I481" s="62">
        <v>4.21</v>
      </c>
      <c r="J481" s="37">
        <v>132</v>
      </c>
      <c r="K481" s="37" t="s">
        <v>122</v>
      </c>
      <c r="L481" s="37" t="s">
        <v>45</v>
      </c>
      <c r="M481" s="38" t="s">
        <v>89</v>
      </c>
      <c r="N481" s="38"/>
      <c r="O481" s="37">
        <v>55</v>
      </c>
      <c r="P481" s="892" t="s">
        <v>759</v>
      </c>
      <c r="Q481" s="652"/>
      <c r="R481" s="652"/>
      <c r="S481" s="652"/>
      <c r="T481" s="65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54" t="s">
        <v>748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57"/>
      <c r="B482" s="657"/>
      <c r="C482" s="657"/>
      <c r="D482" s="657"/>
      <c r="E482" s="657"/>
      <c r="F482" s="657"/>
      <c r="G482" s="657"/>
      <c r="H482" s="657"/>
      <c r="I482" s="657"/>
      <c r="J482" s="657"/>
      <c r="K482" s="657"/>
      <c r="L482" s="657"/>
      <c r="M482" s="657"/>
      <c r="N482" s="657"/>
      <c r="O482" s="658"/>
      <c r="P482" s="654" t="s">
        <v>40</v>
      </c>
      <c r="Q482" s="655"/>
      <c r="R482" s="655"/>
      <c r="S482" s="655"/>
      <c r="T482" s="655"/>
      <c r="U482" s="655"/>
      <c r="V482" s="656"/>
      <c r="W482" s="42" t="s">
        <v>39</v>
      </c>
      <c r="X482" s="43">
        <f>IFERROR(X478/H478,"0")+IFERROR(X479/H479,"0")+IFERROR(X480/H480,"0")+IFERROR(X481/H481,"0")</f>
        <v>0</v>
      </c>
      <c r="Y482" s="43">
        <f>IFERROR(Y478/H478,"0")+IFERROR(Y479/H479,"0")+IFERROR(Y480/H480,"0")+IFERROR(Y481/H481,"0")</f>
        <v>0</v>
      </c>
      <c r="Z482" s="43">
        <f>IFERROR(IF(Z478="",0,Z478),"0")+IFERROR(IF(Z479="",0,Z479),"0")+IFERROR(IF(Z480="",0,Z480),"0")+IFERROR(IF(Z481="",0,Z481),"0")</f>
        <v>0</v>
      </c>
      <c r="AA482" s="67"/>
      <c r="AB482" s="67"/>
      <c r="AC482" s="67"/>
    </row>
    <row r="483" spans="1:68" x14ac:dyDescent="0.2">
      <c r="A483" s="657"/>
      <c r="B483" s="657"/>
      <c r="C483" s="657"/>
      <c r="D483" s="657"/>
      <c r="E483" s="657"/>
      <c r="F483" s="657"/>
      <c r="G483" s="657"/>
      <c r="H483" s="657"/>
      <c r="I483" s="657"/>
      <c r="J483" s="657"/>
      <c r="K483" s="657"/>
      <c r="L483" s="657"/>
      <c r="M483" s="657"/>
      <c r="N483" s="657"/>
      <c r="O483" s="658"/>
      <c r="P483" s="654" t="s">
        <v>40</v>
      </c>
      <c r="Q483" s="655"/>
      <c r="R483" s="655"/>
      <c r="S483" s="655"/>
      <c r="T483" s="655"/>
      <c r="U483" s="655"/>
      <c r="V483" s="656"/>
      <c r="W483" s="42" t="s">
        <v>0</v>
      </c>
      <c r="X483" s="43">
        <f>IFERROR(SUM(X478:X481),"0")</f>
        <v>0</v>
      </c>
      <c r="Y483" s="43">
        <f>IFERROR(SUM(Y478:Y481),"0")</f>
        <v>0</v>
      </c>
      <c r="Z483" s="42"/>
      <c r="AA483" s="67"/>
      <c r="AB483" s="67"/>
      <c r="AC483" s="67"/>
    </row>
    <row r="484" spans="1:68" ht="14.25" customHeight="1" x14ac:dyDescent="0.25">
      <c r="A484" s="649" t="s">
        <v>150</v>
      </c>
      <c r="B484" s="649"/>
      <c r="C484" s="649"/>
      <c r="D484" s="649"/>
      <c r="E484" s="649"/>
      <c r="F484" s="649"/>
      <c r="G484" s="649"/>
      <c r="H484" s="649"/>
      <c r="I484" s="649"/>
      <c r="J484" s="649"/>
      <c r="K484" s="649"/>
      <c r="L484" s="649"/>
      <c r="M484" s="649"/>
      <c r="N484" s="649"/>
      <c r="O484" s="649"/>
      <c r="P484" s="649"/>
      <c r="Q484" s="649"/>
      <c r="R484" s="649"/>
      <c r="S484" s="649"/>
      <c r="T484" s="649"/>
      <c r="U484" s="649"/>
      <c r="V484" s="649"/>
      <c r="W484" s="649"/>
      <c r="X484" s="649"/>
      <c r="Y484" s="649"/>
      <c r="Z484" s="649"/>
      <c r="AA484" s="66"/>
      <c r="AB484" s="66"/>
      <c r="AC484" s="80"/>
    </row>
    <row r="485" spans="1:68" ht="27" customHeight="1" x14ac:dyDescent="0.25">
      <c r="A485" s="63" t="s">
        <v>760</v>
      </c>
      <c r="B485" s="63" t="s">
        <v>761</v>
      </c>
      <c r="C485" s="36">
        <v>4301020269</v>
      </c>
      <c r="D485" s="650">
        <v>4640242180519</v>
      </c>
      <c r="E485" s="650"/>
      <c r="F485" s="62">
        <v>1.35</v>
      </c>
      <c r="G485" s="37">
        <v>8</v>
      </c>
      <c r="H485" s="62">
        <v>10.8</v>
      </c>
      <c r="I485" s="62">
        <v>11.234999999999999</v>
      </c>
      <c r="J485" s="37">
        <v>64</v>
      </c>
      <c r="K485" s="37" t="s">
        <v>119</v>
      </c>
      <c r="L485" s="37" t="s">
        <v>45</v>
      </c>
      <c r="M485" s="38" t="s">
        <v>89</v>
      </c>
      <c r="N485" s="38"/>
      <c r="O485" s="37">
        <v>50</v>
      </c>
      <c r="P485" s="893" t="s">
        <v>762</v>
      </c>
      <c r="Q485" s="652"/>
      <c r="R485" s="652"/>
      <c r="S485" s="652"/>
      <c r="T485" s="653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760</v>
      </c>
      <c r="B486" s="63" t="s">
        <v>764</v>
      </c>
      <c r="C486" s="36">
        <v>4301020400</v>
      </c>
      <c r="D486" s="650">
        <v>4640242180519</v>
      </c>
      <c r="E486" s="650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894" t="s">
        <v>765</v>
      </c>
      <c r="Q486" s="652"/>
      <c r="R486" s="652"/>
      <c r="S486" s="652"/>
      <c r="T486" s="653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766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767</v>
      </c>
      <c r="B487" s="63" t="s">
        <v>768</v>
      </c>
      <c r="C487" s="36">
        <v>4301020260</v>
      </c>
      <c r="D487" s="650">
        <v>4640242180526</v>
      </c>
      <c r="E487" s="650"/>
      <c r="F487" s="62">
        <v>1.8</v>
      </c>
      <c r="G487" s="37">
        <v>6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895" t="s">
        <v>769</v>
      </c>
      <c r="Q487" s="652"/>
      <c r="R487" s="652"/>
      <c r="S487" s="652"/>
      <c r="T487" s="65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763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770</v>
      </c>
      <c r="B488" s="63" t="s">
        <v>771</v>
      </c>
      <c r="C488" s="36">
        <v>4301020295</v>
      </c>
      <c r="D488" s="650">
        <v>4640242181363</v>
      </c>
      <c r="E488" s="650"/>
      <c r="F488" s="62">
        <v>0.4</v>
      </c>
      <c r="G488" s="37">
        <v>10</v>
      </c>
      <c r="H488" s="62">
        <v>4</v>
      </c>
      <c r="I488" s="62">
        <v>4.21</v>
      </c>
      <c r="J488" s="37">
        <v>132</v>
      </c>
      <c r="K488" s="37" t="s">
        <v>122</v>
      </c>
      <c r="L488" s="37" t="s">
        <v>45</v>
      </c>
      <c r="M488" s="38" t="s">
        <v>118</v>
      </c>
      <c r="N488" s="38"/>
      <c r="O488" s="37">
        <v>50</v>
      </c>
      <c r="P488" s="896" t="s">
        <v>772</v>
      </c>
      <c r="Q488" s="652"/>
      <c r="R488" s="652"/>
      <c r="S488" s="652"/>
      <c r="T488" s="65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57"/>
      <c r="B489" s="657"/>
      <c r="C489" s="657"/>
      <c r="D489" s="657"/>
      <c r="E489" s="657"/>
      <c r="F489" s="657"/>
      <c r="G489" s="657"/>
      <c r="H489" s="657"/>
      <c r="I489" s="657"/>
      <c r="J489" s="657"/>
      <c r="K489" s="657"/>
      <c r="L489" s="657"/>
      <c r="M489" s="657"/>
      <c r="N489" s="657"/>
      <c r="O489" s="658"/>
      <c r="P489" s="654" t="s">
        <v>40</v>
      </c>
      <c r="Q489" s="655"/>
      <c r="R489" s="655"/>
      <c r="S489" s="655"/>
      <c r="T489" s="655"/>
      <c r="U489" s="655"/>
      <c r="V489" s="656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657"/>
      <c r="B490" s="657"/>
      <c r="C490" s="657"/>
      <c r="D490" s="657"/>
      <c r="E490" s="657"/>
      <c r="F490" s="657"/>
      <c r="G490" s="657"/>
      <c r="H490" s="657"/>
      <c r="I490" s="657"/>
      <c r="J490" s="657"/>
      <c r="K490" s="657"/>
      <c r="L490" s="657"/>
      <c r="M490" s="657"/>
      <c r="N490" s="657"/>
      <c r="O490" s="658"/>
      <c r="P490" s="654" t="s">
        <v>40</v>
      </c>
      <c r="Q490" s="655"/>
      <c r="R490" s="655"/>
      <c r="S490" s="655"/>
      <c r="T490" s="655"/>
      <c r="U490" s="655"/>
      <c r="V490" s="656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 x14ac:dyDescent="0.25">
      <c r="A491" s="649" t="s">
        <v>78</v>
      </c>
      <c r="B491" s="649"/>
      <c r="C491" s="649"/>
      <c r="D491" s="649"/>
      <c r="E491" s="649"/>
      <c r="F491" s="649"/>
      <c r="G491" s="649"/>
      <c r="H491" s="649"/>
      <c r="I491" s="649"/>
      <c r="J491" s="649"/>
      <c r="K491" s="649"/>
      <c r="L491" s="649"/>
      <c r="M491" s="649"/>
      <c r="N491" s="649"/>
      <c r="O491" s="649"/>
      <c r="P491" s="649"/>
      <c r="Q491" s="649"/>
      <c r="R491" s="649"/>
      <c r="S491" s="649"/>
      <c r="T491" s="649"/>
      <c r="U491" s="649"/>
      <c r="V491" s="649"/>
      <c r="W491" s="649"/>
      <c r="X491" s="649"/>
      <c r="Y491" s="649"/>
      <c r="Z491" s="649"/>
      <c r="AA491" s="66"/>
      <c r="AB491" s="66"/>
      <c r="AC491" s="80"/>
    </row>
    <row r="492" spans="1:68" ht="27" customHeight="1" x14ac:dyDescent="0.25">
      <c r="A492" s="63" t="s">
        <v>774</v>
      </c>
      <c r="B492" s="63" t="s">
        <v>775</v>
      </c>
      <c r="C492" s="36">
        <v>4301031280</v>
      </c>
      <c r="D492" s="650">
        <v>4640242180816</v>
      </c>
      <c r="E492" s="650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897" t="s">
        <v>776</v>
      </c>
      <c r="Q492" s="652"/>
      <c r="R492" s="652"/>
      <c r="S492" s="652"/>
      <c r="T492" s="65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777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778</v>
      </c>
      <c r="B493" s="63" t="s">
        <v>779</v>
      </c>
      <c r="C493" s="36">
        <v>4301031244</v>
      </c>
      <c r="D493" s="650">
        <v>4640242180595</v>
      </c>
      <c r="E493" s="650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898" t="s">
        <v>780</v>
      </c>
      <c r="Q493" s="652"/>
      <c r="R493" s="652"/>
      <c r="S493" s="652"/>
      <c r="T493" s="65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781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57"/>
      <c r="B494" s="657"/>
      <c r="C494" s="657"/>
      <c r="D494" s="657"/>
      <c r="E494" s="657"/>
      <c r="F494" s="657"/>
      <c r="G494" s="657"/>
      <c r="H494" s="657"/>
      <c r="I494" s="657"/>
      <c r="J494" s="657"/>
      <c r="K494" s="657"/>
      <c r="L494" s="657"/>
      <c r="M494" s="657"/>
      <c r="N494" s="657"/>
      <c r="O494" s="658"/>
      <c r="P494" s="654" t="s">
        <v>40</v>
      </c>
      <c r="Q494" s="655"/>
      <c r="R494" s="655"/>
      <c r="S494" s="655"/>
      <c r="T494" s="655"/>
      <c r="U494" s="655"/>
      <c r="V494" s="65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57"/>
      <c r="B495" s="657"/>
      <c r="C495" s="657"/>
      <c r="D495" s="657"/>
      <c r="E495" s="657"/>
      <c r="F495" s="657"/>
      <c r="G495" s="657"/>
      <c r="H495" s="657"/>
      <c r="I495" s="657"/>
      <c r="J495" s="657"/>
      <c r="K495" s="657"/>
      <c r="L495" s="657"/>
      <c r="M495" s="657"/>
      <c r="N495" s="657"/>
      <c r="O495" s="658"/>
      <c r="P495" s="654" t="s">
        <v>40</v>
      </c>
      <c r="Q495" s="655"/>
      <c r="R495" s="655"/>
      <c r="S495" s="655"/>
      <c r="T495" s="655"/>
      <c r="U495" s="655"/>
      <c r="V495" s="65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49" t="s">
        <v>85</v>
      </c>
      <c r="B496" s="649"/>
      <c r="C496" s="649"/>
      <c r="D496" s="649"/>
      <c r="E496" s="649"/>
      <c r="F496" s="649"/>
      <c r="G496" s="649"/>
      <c r="H496" s="649"/>
      <c r="I496" s="649"/>
      <c r="J496" s="649"/>
      <c r="K496" s="649"/>
      <c r="L496" s="649"/>
      <c r="M496" s="649"/>
      <c r="N496" s="649"/>
      <c r="O496" s="649"/>
      <c r="P496" s="649"/>
      <c r="Q496" s="649"/>
      <c r="R496" s="649"/>
      <c r="S496" s="649"/>
      <c r="T496" s="649"/>
      <c r="U496" s="649"/>
      <c r="V496" s="649"/>
      <c r="W496" s="649"/>
      <c r="X496" s="649"/>
      <c r="Y496" s="649"/>
      <c r="Z496" s="649"/>
      <c r="AA496" s="66"/>
      <c r="AB496" s="66"/>
      <c r="AC496" s="80"/>
    </row>
    <row r="497" spans="1:68" ht="27" customHeight="1" x14ac:dyDescent="0.25">
      <c r="A497" s="63" t="s">
        <v>782</v>
      </c>
      <c r="B497" s="63" t="s">
        <v>783</v>
      </c>
      <c r="C497" s="36">
        <v>4301052046</v>
      </c>
      <c r="D497" s="650">
        <v>4640242180533</v>
      </c>
      <c r="E497" s="650"/>
      <c r="F497" s="62">
        <v>1.5</v>
      </c>
      <c r="G497" s="37">
        <v>6</v>
      </c>
      <c r="H497" s="62">
        <v>9</v>
      </c>
      <c r="I497" s="62">
        <v>9.5190000000000001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45</v>
      </c>
      <c r="P497" s="899" t="s">
        <v>784</v>
      </c>
      <c r="Q497" s="652"/>
      <c r="R497" s="652"/>
      <c r="S497" s="652"/>
      <c r="T497" s="65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785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786</v>
      </c>
      <c r="B498" s="63" t="s">
        <v>787</v>
      </c>
      <c r="C498" s="36">
        <v>4301051920</v>
      </c>
      <c r="D498" s="650">
        <v>4640242181233</v>
      </c>
      <c r="E498" s="650"/>
      <c r="F498" s="62">
        <v>0.3</v>
      </c>
      <c r="G498" s="37">
        <v>6</v>
      </c>
      <c r="H498" s="62">
        <v>1.8</v>
      </c>
      <c r="I498" s="62">
        <v>2.0640000000000001</v>
      </c>
      <c r="J498" s="37">
        <v>182</v>
      </c>
      <c r="K498" s="37" t="s">
        <v>90</v>
      </c>
      <c r="L498" s="37" t="s">
        <v>45</v>
      </c>
      <c r="M498" s="38" t="s">
        <v>105</v>
      </c>
      <c r="N498" s="38"/>
      <c r="O498" s="37">
        <v>45</v>
      </c>
      <c r="P498" s="900" t="s">
        <v>788</v>
      </c>
      <c r="Q498" s="652"/>
      <c r="R498" s="652"/>
      <c r="S498" s="652"/>
      <c r="T498" s="65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70" t="s">
        <v>785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57"/>
      <c r="B499" s="657"/>
      <c r="C499" s="657"/>
      <c r="D499" s="657"/>
      <c r="E499" s="657"/>
      <c r="F499" s="657"/>
      <c r="G499" s="657"/>
      <c r="H499" s="657"/>
      <c r="I499" s="657"/>
      <c r="J499" s="657"/>
      <c r="K499" s="657"/>
      <c r="L499" s="657"/>
      <c r="M499" s="657"/>
      <c r="N499" s="657"/>
      <c r="O499" s="658"/>
      <c r="P499" s="654" t="s">
        <v>40</v>
      </c>
      <c r="Q499" s="655"/>
      <c r="R499" s="655"/>
      <c r="S499" s="655"/>
      <c r="T499" s="655"/>
      <c r="U499" s="655"/>
      <c r="V499" s="656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57"/>
      <c r="B500" s="657"/>
      <c r="C500" s="657"/>
      <c r="D500" s="657"/>
      <c r="E500" s="657"/>
      <c r="F500" s="657"/>
      <c r="G500" s="657"/>
      <c r="H500" s="657"/>
      <c r="I500" s="657"/>
      <c r="J500" s="657"/>
      <c r="K500" s="657"/>
      <c r="L500" s="657"/>
      <c r="M500" s="657"/>
      <c r="N500" s="657"/>
      <c r="O500" s="658"/>
      <c r="P500" s="654" t="s">
        <v>40</v>
      </c>
      <c r="Q500" s="655"/>
      <c r="R500" s="655"/>
      <c r="S500" s="655"/>
      <c r="T500" s="655"/>
      <c r="U500" s="655"/>
      <c r="V500" s="656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4.25" customHeight="1" x14ac:dyDescent="0.25">
      <c r="A501" s="649" t="s">
        <v>185</v>
      </c>
      <c r="B501" s="649"/>
      <c r="C501" s="649"/>
      <c r="D501" s="649"/>
      <c r="E501" s="649"/>
      <c r="F501" s="649"/>
      <c r="G501" s="649"/>
      <c r="H501" s="649"/>
      <c r="I501" s="649"/>
      <c r="J501" s="649"/>
      <c r="K501" s="649"/>
      <c r="L501" s="649"/>
      <c r="M501" s="649"/>
      <c r="N501" s="649"/>
      <c r="O501" s="649"/>
      <c r="P501" s="649"/>
      <c r="Q501" s="649"/>
      <c r="R501" s="649"/>
      <c r="S501" s="649"/>
      <c r="T501" s="649"/>
      <c r="U501" s="649"/>
      <c r="V501" s="649"/>
      <c r="W501" s="649"/>
      <c r="X501" s="649"/>
      <c r="Y501" s="649"/>
      <c r="Z501" s="649"/>
      <c r="AA501" s="66"/>
      <c r="AB501" s="66"/>
      <c r="AC501" s="80"/>
    </row>
    <row r="502" spans="1:68" ht="27" customHeight="1" x14ac:dyDescent="0.25">
      <c r="A502" s="63" t="s">
        <v>789</v>
      </c>
      <c r="B502" s="63" t="s">
        <v>790</v>
      </c>
      <c r="C502" s="36">
        <v>4301060491</v>
      </c>
      <c r="D502" s="650">
        <v>4640242180120</v>
      </c>
      <c r="E502" s="650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40</v>
      </c>
      <c r="P502" s="901" t="s">
        <v>791</v>
      </c>
      <c r="Q502" s="652"/>
      <c r="R502" s="652"/>
      <c r="S502" s="652"/>
      <c r="T502" s="653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792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793</v>
      </c>
      <c r="B503" s="63" t="s">
        <v>794</v>
      </c>
      <c r="C503" s="36">
        <v>4301060498</v>
      </c>
      <c r="D503" s="650">
        <v>4640242180137</v>
      </c>
      <c r="E503" s="650"/>
      <c r="F503" s="62">
        <v>1.5</v>
      </c>
      <c r="G503" s="37">
        <v>6</v>
      </c>
      <c r="H503" s="62">
        <v>9</v>
      </c>
      <c r="I503" s="62">
        <v>9.4350000000000005</v>
      </c>
      <c r="J503" s="37">
        <v>64</v>
      </c>
      <c r="K503" s="37" t="s">
        <v>119</v>
      </c>
      <c r="L503" s="37" t="s">
        <v>45</v>
      </c>
      <c r="M503" s="38" t="s">
        <v>105</v>
      </c>
      <c r="N503" s="38"/>
      <c r="O503" s="37">
        <v>40</v>
      </c>
      <c r="P503" s="902" t="s">
        <v>795</v>
      </c>
      <c r="Q503" s="652"/>
      <c r="R503" s="652"/>
      <c r="S503" s="652"/>
      <c r="T503" s="65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796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57"/>
      <c r="B504" s="657"/>
      <c r="C504" s="657"/>
      <c r="D504" s="657"/>
      <c r="E504" s="657"/>
      <c r="F504" s="657"/>
      <c r="G504" s="657"/>
      <c r="H504" s="657"/>
      <c r="I504" s="657"/>
      <c r="J504" s="657"/>
      <c r="K504" s="657"/>
      <c r="L504" s="657"/>
      <c r="M504" s="657"/>
      <c r="N504" s="657"/>
      <c r="O504" s="658"/>
      <c r="P504" s="654" t="s">
        <v>40</v>
      </c>
      <c r="Q504" s="655"/>
      <c r="R504" s="655"/>
      <c r="S504" s="655"/>
      <c r="T504" s="655"/>
      <c r="U504" s="655"/>
      <c r="V504" s="656"/>
      <c r="W504" s="42" t="s">
        <v>39</v>
      </c>
      <c r="X504" s="43">
        <f>IFERROR(X502/H502,"0")+IFERROR(X503/H503,"0")</f>
        <v>0</v>
      </c>
      <c r="Y504" s="43">
        <f>IFERROR(Y502/H502,"0")+IFERROR(Y503/H503,"0")</f>
        <v>0</v>
      </c>
      <c r="Z504" s="43">
        <f>IFERROR(IF(Z502="",0,Z502),"0")+IFERROR(IF(Z503="",0,Z503),"0")</f>
        <v>0</v>
      </c>
      <c r="AA504" s="67"/>
      <c r="AB504" s="67"/>
      <c r="AC504" s="67"/>
    </row>
    <row r="505" spans="1:68" x14ac:dyDescent="0.2">
      <c r="A505" s="657"/>
      <c r="B505" s="657"/>
      <c r="C505" s="657"/>
      <c r="D505" s="657"/>
      <c r="E505" s="657"/>
      <c r="F505" s="657"/>
      <c r="G505" s="657"/>
      <c r="H505" s="657"/>
      <c r="I505" s="657"/>
      <c r="J505" s="657"/>
      <c r="K505" s="657"/>
      <c r="L505" s="657"/>
      <c r="M505" s="657"/>
      <c r="N505" s="657"/>
      <c r="O505" s="658"/>
      <c r="P505" s="654" t="s">
        <v>40</v>
      </c>
      <c r="Q505" s="655"/>
      <c r="R505" s="655"/>
      <c r="S505" s="655"/>
      <c r="T505" s="655"/>
      <c r="U505" s="655"/>
      <c r="V505" s="656"/>
      <c r="W505" s="42" t="s">
        <v>0</v>
      </c>
      <c r="X505" s="43">
        <f>IFERROR(SUM(X502:X503),"0")</f>
        <v>0</v>
      </c>
      <c r="Y505" s="43">
        <f>IFERROR(SUM(Y502:Y503),"0")</f>
        <v>0</v>
      </c>
      <c r="Z505" s="42"/>
      <c r="AA505" s="67"/>
      <c r="AB505" s="67"/>
      <c r="AC505" s="67"/>
    </row>
    <row r="506" spans="1:68" ht="16.5" customHeight="1" x14ac:dyDescent="0.25">
      <c r="A506" s="648" t="s">
        <v>797</v>
      </c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8"/>
      <c r="P506" s="648"/>
      <c r="Q506" s="648"/>
      <c r="R506" s="648"/>
      <c r="S506" s="648"/>
      <c r="T506" s="648"/>
      <c r="U506" s="648"/>
      <c r="V506" s="648"/>
      <c r="W506" s="648"/>
      <c r="X506" s="648"/>
      <c r="Y506" s="648"/>
      <c r="Z506" s="648"/>
      <c r="AA506" s="65"/>
      <c r="AB506" s="65"/>
      <c r="AC506" s="79"/>
    </row>
    <row r="507" spans="1:68" ht="14.25" customHeight="1" x14ac:dyDescent="0.25">
      <c r="A507" s="649" t="s">
        <v>150</v>
      </c>
      <c r="B507" s="649"/>
      <c r="C507" s="649"/>
      <c r="D507" s="649"/>
      <c r="E507" s="649"/>
      <c r="F507" s="649"/>
      <c r="G507" s="649"/>
      <c r="H507" s="649"/>
      <c r="I507" s="649"/>
      <c r="J507" s="649"/>
      <c r="K507" s="649"/>
      <c r="L507" s="649"/>
      <c r="M507" s="649"/>
      <c r="N507" s="649"/>
      <c r="O507" s="649"/>
      <c r="P507" s="649"/>
      <c r="Q507" s="649"/>
      <c r="R507" s="649"/>
      <c r="S507" s="649"/>
      <c r="T507" s="649"/>
      <c r="U507" s="649"/>
      <c r="V507" s="649"/>
      <c r="W507" s="649"/>
      <c r="X507" s="649"/>
      <c r="Y507" s="649"/>
      <c r="Z507" s="649"/>
      <c r="AA507" s="66"/>
      <c r="AB507" s="66"/>
      <c r="AC507" s="80"/>
    </row>
    <row r="508" spans="1:68" ht="27" customHeight="1" x14ac:dyDescent="0.25">
      <c r="A508" s="63" t="s">
        <v>798</v>
      </c>
      <c r="B508" s="63" t="s">
        <v>799</v>
      </c>
      <c r="C508" s="36">
        <v>4301020314</v>
      </c>
      <c r="D508" s="650">
        <v>4640242180090</v>
      </c>
      <c r="E508" s="650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119</v>
      </c>
      <c r="L508" s="37" t="s">
        <v>45</v>
      </c>
      <c r="M508" s="38" t="s">
        <v>118</v>
      </c>
      <c r="N508" s="38"/>
      <c r="O508" s="37">
        <v>50</v>
      </c>
      <c r="P508" s="903" t="s">
        <v>800</v>
      </c>
      <c r="Q508" s="652"/>
      <c r="R508" s="652"/>
      <c r="S508" s="652"/>
      <c r="T508" s="65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6" t="s">
        <v>801</v>
      </c>
      <c r="AG508" s="78"/>
      <c r="AJ508" s="84" t="s">
        <v>45</v>
      </c>
      <c r="AK508" s="84">
        <v>0</v>
      </c>
      <c r="BB508" s="57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657"/>
      <c r="B509" s="657"/>
      <c r="C509" s="657"/>
      <c r="D509" s="657"/>
      <c r="E509" s="657"/>
      <c r="F509" s="657"/>
      <c r="G509" s="657"/>
      <c r="H509" s="657"/>
      <c r="I509" s="657"/>
      <c r="J509" s="657"/>
      <c r="K509" s="657"/>
      <c r="L509" s="657"/>
      <c r="M509" s="657"/>
      <c r="N509" s="657"/>
      <c r="O509" s="658"/>
      <c r="P509" s="654" t="s">
        <v>40</v>
      </c>
      <c r="Q509" s="655"/>
      <c r="R509" s="655"/>
      <c r="S509" s="655"/>
      <c r="T509" s="655"/>
      <c r="U509" s="655"/>
      <c r="V509" s="656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657"/>
      <c r="B510" s="657"/>
      <c r="C510" s="657"/>
      <c r="D510" s="657"/>
      <c r="E510" s="657"/>
      <c r="F510" s="657"/>
      <c r="G510" s="657"/>
      <c r="H510" s="657"/>
      <c r="I510" s="657"/>
      <c r="J510" s="657"/>
      <c r="K510" s="657"/>
      <c r="L510" s="657"/>
      <c r="M510" s="657"/>
      <c r="N510" s="657"/>
      <c r="O510" s="658"/>
      <c r="P510" s="654" t="s">
        <v>40</v>
      </c>
      <c r="Q510" s="655"/>
      <c r="R510" s="655"/>
      <c r="S510" s="655"/>
      <c r="T510" s="655"/>
      <c r="U510" s="655"/>
      <c r="V510" s="656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5" customHeight="1" x14ac:dyDescent="0.2">
      <c r="A511" s="657"/>
      <c r="B511" s="657"/>
      <c r="C511" s="657"/>
      <c r="D511" s="657"/>
      <c r="E511" s="657"/>
      <c r="F511" s="657"/>
      <c r="G511" s="657"/>
      <c r="H511" s="657"/>
      <c r="I511" s="657"/>
      <c r="J511" s="657"/>
      <c r="K511" s="657"/>
      <c r="L511" s="657"/>
      <c r="M511" s="657"/>
      <c r="N511" s="657"/>
      <c r="O511" s="907"/>
      <c r="P511" s="904" t="s">
        <v>33</v>
      </c>
      <c r="Q511" s="905"/>
      <c r="R511" s="905"/>
      <c r="S511" s="905"/>
      <c r="T511" s="905"/>
      <c r="U511" s="905"/>
      <c r="V511" s="906"/>
      <c r="W511" s="42" t="s">
        <v>0</v>
      </c>
      <c r="X511" s="43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0</v>
      </c>
      <c r="Y511" s="43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0</v>
      </c>
      <c r="Z511" s="42"/>
      <c r="AA511" s="67"/>
      <c r="AB511" s="67"/>
      <c r="AC511" s="67"/>
    </row>
    <row r="512" spans="1:68" x14ac:dyDescent="0.2">
      <c r="A512" s="657"/>
      <c r="B512" s="657"/>
      <c r="C512" s="657"/>
      <c r="D512" s="657"/>
      <c r="E512" s="657"/>
      <c r="F512" s="657"/>
      <c r="G512" s="657"/>
      <c r="H512" s="657"/>
      <c r="I512" s="657"/>
      <c r="J512" s="657"/>
      <c r="K512" s="657"/>
      <c r="L512" s="657"/>
      <c r="M512" s="657"/>
      <c r="N512" s="657"/>
      <c r="O512" s="907"/>
      <c r="P512" s="904" t="s">
        <v>34</v>
      </c>
      <c r="Q512" s="905"/>
      <c r="R512" s="905"/>
      <c r="S512" s="905"/>
      <c r="T512" s="905"/>
      <c r="U512" s="905"/>
      <c r="V512" s="906"/>
      <c r="W512" s="42" t="s">
        <v>0</v>
      </c>
      <c r="X512" s="43">
        <f>IFERROR(SUM(BM22:BM508),"0")</f>
        <v>0</v>
      </c>
      <c r="Y512" s="43">
        <f>IFERROR(SUM(BN22:BN508),"0")</f>
        <v>0</v>
      </c>
      <c r="Z512" s="42"/>
      <c r="AA512" s="67"/>
      <c r="AB512" s="67"/>
      <c r="AC512" s="67"/>
    </row>
    <row r="513" spans="1:32" x14ac:dyDescent="0.2">
      <c r="A513" s="657"/>
      <c r="B513" s="657"/>
      <c r="C513" s="657"/>
      <c r="D513" s="657"/>
      <c r="E513" s="657"/>
      <c r="F513" s="657"/>
      <c r="G513" s="657"/>
      <c r="H513" s="657"/>
      <c r="I513" s="657"/>
      <c r="J513" s="657"/>
      <c r="K513" s="657"/>
      <c r="L513" s="657"/>
      <c r="M513" s="657"/>
      <c r="N513" s="657"/>
      <c r="O513" s="907"/>
      <c r="P513" s="904" t="s">
        <v>35</v>
      </c>
      <c r="Q513" s="905"/>
      <c r="R513" s="905"/>
      <c r="S513" s="905"/>
      <c r="T513" s="905"/>
      <c r="U513" s="905"/>
      <c r="V513" s="906"/>
      <c r="W513" s="42" t="s">
        <v>20</v>
      </c>
      <c r="X513" s="44">
        <f>ROUNDUP(SUM(BO22:BO508),0)</f>
        <v>0</v>
      </c>
      <c r="Y513" s="44">
        <f>ROUNDUP(SUM(BP22:BP508),0)</f>
        <v>0</v>
      </c>
      <c r="Z513" s="42"/>
      <c r="AA513" s="67"/>
      <c r="AB513" s="67"/>
      <c r="AC513" s="67"/>
    </row>
    <row r="514" spans="1:32" x14ac:dyDescent="0.2">
      <c r="A514" s="657"/>
      <c r="B514" s="657"/>
      <c r="C514" s="657"/>
      <c r="D514" s="657"/>
      <c r="E514" s="657"/>
      <c r="F514" s="657"/>
      <c r="G514" s="657"/>
      <c r="H514" s="657"/>
      <c r="I514" s="657"/>
      <c r="J514" s="657"/>
      <c r="K514" s="657"/>
      <c r="L514" s="657"/>
      <c r="M514" s="657"/>
      <c r="N514" s="657"/>
      <c r="O514" s="907"/>
      <c r="P514" s="904" t="s">
        <v>36</v>
      </c>
      <c r="Q514" s="905"/>
      <c r="R514" s="905"/>
      <c r="S514" s="905"/>
      <c r="T514" s="905"/>
      <c r="U514" s="905"/>
      <c r="V514" s="906"/>
      <c r="W514" s="42" t="s">
        <v>0</v>
      </c>
      <c r="X514" s="43">
        <f>GrossWeightTotal+PalletQtyTotal*25</f>
        <v>0</v>
      </c>
      <c r="Y514" s="43">
        <f>GrossWeightTotalR+PalletQtyTotalR*25</f>
        <v>0</v>
      </c>
      <c r="Z514" s="42"/>
      <c r="AA514" s="67"/>
      <c r="AB514" s="67"/>
      <c r="AC514" s="67"/>
    </row>
    <row r="515" spans="1:32" x14ac:dyDescent="0.2">
      <c r="A515" s="657"/>
      <c r="B515" s="657"/>
      <c r="C515" s="657"/>
      <c r="D515" s="657"/>
      <c r="E515" s="657"/>
      <c r="F515" s="657"/>
      <c r="G515" s="657"/>
      <c r="H515" s="657"/>
      <c r="I515" s="657"/>
      <c r="J515" s="657"/>
      <c r="K515" s="657"/>
      <c r="L515" s="657"/>
      <c r="M515" s="657"/>
      <c r="N515" s="657"/>
      <c r="O515" s="907"/>
      <c r="P515" s="904" t="s">
        <v>37</v>
      </c>
      <c r="Q515" s="905"/>
      <c r="R515" s="905"/>
      <c r="S515" s="905"/>
      <c r="T515" s="905"/>
      <c r="U515" s="905"/>
      <c r="V515" s="906"/>
      <c r="W515" s="42" t="s">
        <v>20</v>
      </c>
      <c r="X515" s="43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0</v>
      </c>
      <c r="Y515" s="43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0</v>
      </c>
      <c r="Z515" s="42"/>
      <c r="AA515" s="67"/>
      <c r="AB515" s="67"/>
      <c r="AC515" s="67"/>
    </row>
    <row r="516" spans="1:32" ht="14.25" x14ac:dyDescent="0.2">
      <c r="A516" s="657"/>
      <c r="B516" s="657"/>
      <c r="C516" s="657"/>
      <c r="D516" s="657"/>
      <c r="E516" s="657"/>
      <c r="F516" s="657"/>
      <c r="G516" s="657"/>
      <c r="H516" s="657"/>
      <c r="I516" s="657"/>
      <c r="J516" s="657"/>
      <c r="K516" s="657"/>
      <c r="L516" s="657"/>
      <c r="M516" s="657"/>
      <c r="N516" s="657"/>
      <c r="O516" s="907"/>
      <c r="P516" s="904" t="s">
        <v>38</v>
      </c>
      <c r="Q516" s="905"/>
      <c r="R516" s="905"/>
      <c r="S516" s="905"/>
      <c r="T516" s="905"/>
      <c r="U516" s="905"/>
      <c r="V516" s="906"/>
      <c r="W516" s="45" t="s">
        <v>51</v>
      </c>
      <c r="X516" s="42"/>
      <c r="Y516" s="42"/>
      <c r="Z516" s="42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0</v>
      </c>
      <c r="AA516" s="67"/>
      <c r="AB516" s="67"/>
      <c r="AC516" s="67"/>
    </row>
    <row r="517" spans="1:32" ht="13.5" thickBot="1" x14ac:dyDescent="0.25"/>
    <row r="518" spans="1:32" ht="27" thickTop="1" thickBot="1" x14ac:dyDescent="0.25">
      <c r="A518" s="46" t="s">
        <v>9</v>
      </c>
      <c r="B518" s="85" t="s">
        <v>77</v>
      </c>
      <c r="C518" s="910" t="s">
        <v>112</v>
      </c>
      <c r="D518" s="910" t="s">
        <v>112</v>
      </c>
      <c r="E518" s="910" t="s">
        <v>112</v>
      </c>
      <c r="F518" s="910" t="s">
        <v>112</v>
      </c>
      <c r="G518" s="910" t="s">
        <v>112</v>
      </c>
      <c r="H518" s="910" t="s">
        <v>112</v>
      </c>
      <c r="I518" s="910" t="s">
        <v>272</v>
      </c>
      <c r="J518" s="910" t="s">
        <v>272</v>
      </c>
      <c r="K518" s="910" t="s">
        <v>272</v>
      </c>
      <c r="L518" s="910" t="s">
        <v>272</v>
      </c>
      <c r="M518" s="910" t="s">
        <v>272</v>
      </c>
      <c r="N518" s="911"/>
      <c r="O518" s="910" t="s">
        <v>272</v>
      </c>
      <c r="P518" s="910" t="s">
        <v>272</v>
      </c>
      <c r="Q518" s="910" t="s">
        <v>272</v>
      </c>
      <c r="R518" s="910" t="s">
        <v>272</v>
      </c>
      <c r="S518" s="910" t="s">
        <v>272</v>
      </c>
      <c r="T518" s="910" t="s">
        <v>561</v>
      </c>
      <c r="U518" s="910" t="s">
        <v>561</v>
      </c>
      <c r="V518" s="910" t="s">
        <v>618</v>
      </c>
      <c r="W518" s="910" t="s">
        <v>618</v>
      </c>
      <c r="X518" s="910" t="s">
        <v>618</v>
      </c>
      <c r="Y518" s="910" t="s">
        <v>618</v>
      </c>
      <c r="Z518" s="85" t="s">
        <v>674</v>
      </c>
      <c r="AA518" s="910" t="s">
        <v>744</v>
      </c>
      <c r="AB518" s="910" t="s">
        <v>744</v>
      </c>
      <c r="AC518" s="60"/>
      <c r="AF518" s="1"/>
    </row>
    <row r="519" spans="1:32" ht="14.25" customHeight="1" thickTop="1" x14ac:dyDescent="0.2">
      <c r="A519" s="908" t="s">
        <v>10</v>
      </c>
      <c r="B519" s="910" t="s">
        <v>77</v>
      </c>
      <c r="C519" s="910" t="s">
        <v>113</v>
      </c>
      <c r="D519" s="910" t="s">
        <v>130</v>
      </c>
      <c r="E519" s="910" t="s">
        <v>192</v>
      </c>
      <c r="F519" s="910" t="s">
        <v>215</v>
      </c>
      <c r="G519" s="910" t="s">
        <v>248</v>
      </c>
      <c r="H519" s="910" t="s">
        <v>112</v>
      </c>
      <c r="I519" s="910" t="s">
        <v>273</v>
      </c>
      <c r="J519" s="910" t="s">
        <v>313</v>
      </c>
      <c r="K519" s="910" t="s">
        <v>374</v>
      </c>
      <c r="L519" s="910" t="s">
        <v>415</v>
      </c>
      <c r="M519" s="910" t="s">
        <v>431</v>
      </c>
      <c r="N519" s="1"/>
      <c r="O519" s="910" t="s">
        <v>444</v>
      </c>
      <c r="P519" s="910" t="s">
        <v>454</v>
      </c>
      <c r="Q519" s="910" t="s">
        <v>461</v>
      </c>
      <c r="R519" s="910" t="s">
        <v>466</v>
      </c>
      <c r="S519" s="910" t="s">
        <v>551</v>
      </c>
      <c r="T519" s="910" t="s">
        <v>562</v>
      </c>
      <c r="U519" s="910" t="s">
        <v>596</v>
      </c>
      <c r="V519" s="910" t="s">
        <v>619</v>
      </c>
      <c r="W519" s="910" t="s">
        <v>651</v>
      </c>
      <c r="X519" s="910" t="s">
        <v>666</v>
      </c>
      <c r="Y519" s="910" t="s">
        <v>670</v>
      </c>
      <c r="Z519" s="910" t="s">
        <v>674</v>
      </c>
      <c r="AA519" s="910" t="s">
        <v>744</v>
      </c>
      <c r="AB519" s="910" t="s">
        <v>797</v>
      </c>
      <c r="AC519" s="60"/>
      <c r="AF519" s="1"/>
    </row>
    <row r="520" spans="1:32" ht="13.5" thickBot="1" x14ac:dyDescent="0.25">
      <c r="A520" s="909"/>
      <c r="B520" s="910"/>
      <c r="C520" s="910"/>
      <c r="D520" s="910"/>
      <c r="E520" s="910"/>
      <c r="F520" s="910"/>
      <c r="G520" s="910"/>
      <c r="H520" s="910"/>
      <c r="I520" s="910"/>
      <c r="J520" s="910"/>
      <c r="K520" s="910"/>
      <c r="L520" s="910"/>
      <c r="M520" s="910"/>
      <c r="N520" s="1"/>
      <c r="O520" s="910"/>
      <c r="P520" s="910"/>
      <c r="Q520" s="910"/>
      <c r="R520" s="910"/>
      <c r="S520" s="910"/>
      <c r="T520" s="910"/>
      <c r="U520" s="910"/>
      <c r="V520" s="910"/>
      <c r="W520" s="910"/>
      <c r="X520" s="910"/>
      <c r="Y520" s="910"/>
      <c r="Z520" s="910"/>
      <c r="AA520" s="910"/>
      <c r="AB520" s="910"/>
      <c r="AC520" s="60"/>
      <c r="AF520" s="1"/>
    </row>
    <row r="521" spans="1:32" ht="18" thickTop="1" thickBot="1" x14ac:dyDescent="0.25">
      <c r="A521" s="46" t="s">
        <v>13</v>
      </c>
      <c r="B521" s="52">
        <f>IFERROR(Y22*1,"0")+IFERROR(Y26*1,"0")+IFERROR(Y27*1,"0")+IFERROR(Y28*1,"0")+IFERROR(Y29*1,"0")+IFERROR(Y30*1,"0")+IFERROR(Y31*1,"0")+IFERROR(Y35*1,"0")</f>
        <v>0</v>
      </c>
      <c r="C521" s="52">
        <f>IFERROR(Y41*1,"0")+IFERROR(Y42*1,"0")+IFERROR(Y43*1,"0")+IFERROR(Y47*1,"0")</f>
        <v>0</v>
      </c>
      <c r="D52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1" s="52">
        <f>IFERROR(Y89*1,"0")+IFERROR(Y90*1,"0")+IFERROR(Y91*1,"0")+IFERROR(Y95*1,"0")+IFERROR(Y96*1,"0")+IFERROR(Y97*1,"0")+IFERROR(Y98*1,"0")+IFERROR(Y99*1,"0")+IFERROR(Y100*1,"0")</f>
        <v>0</v>
      </c>
      <c r="F521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1" s="52">
        <f>IFERROR(Y131*1,"0")+IFERROR(Y132*1,"0")+IFERROR(Y136*1,"0")+IFERROR(Y137*1,"0")+IFERROR(Y141*1,"0")+IFERROR(Y142*1,"0")</f>
        <v>0</v>
      </c>
      <c r="H521" s="52">
        <f>IFERROR(Y147*1,"0")+IFERROR(Y151*1,"0")+IFERROR(Y152*1,"0")+IFERROR(Y153*1,"0")</f>
        <v>0</v>
      </c>
      <c r="I521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52">
        <f>IFERROR(Y253*1,"0")+IFERROR(Y254*1,"0")+IFERROR(Y255*1,"0")+IFERROR(Y256*1,"0")+IFERROR(Y257*1,"0")</f>
        <v>0</v>
      </c>
      <c r="M521" s="52">
        <f>IFERROR(Y262*1,"0")+IFERROR(Y263*1,"0")+IFERROR(Y264*1,"0")+IFERROR(Y265*1,"0")</f>
        <v>0</v>
      </c>
      <c r="N521" s="1"/>
      <c r="O521" s="52">
        <f>IFERROR(Y270*1,"0")+IFERROR(Y271*1,"0")+IFERROR(Y272*1,"0")</f>
        <v>0</v>
      </c>
      <c r="P521" s="52">
        <f>IFERROR(Y277*1,"0")+IFERROR(Y281*1,"0")</f>
        <v>0</v>
      </c>
      <c r="Q521" s="52">
        <f>IFERROR(Y286*1,"0")</f>
        <v>0</v>
      </c>
      <c r="R521" s="52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0</v>
      </c>
      <c r="S521" s="52">
        <f>IFERROR(Y339*1,"0")+IFERROR(Y340*1,"0")+IFERROR(Y341*1,"0")</f>
        <v>0</v>
      </c>
      <c r="T521" s="52">
        <f>IFERROR(Y347*1,"0")+IFERROR(Y348*1,"0")+IFERROR(Y349*1,"0")+IFERROR(Y350*1,"0")+IFERROR(Y351*1,"0")+IFERROR(Y352*1,"0")+IFERROR(Y353*1,"0")+IFERROR(Y357*1,"0")+IFERROR(Y358*1,"0")+IFERROR(Y362*1,"0")+IFERROR(Y363*1,"0")+IFERROR(Y367*1,"0")</f>
        <v>0</v>
      </c>
      <c r="U521" s="52">
        <f>IFERROR(Y372*1,"0")+IFERROR(Y373*1,"0")+IFERROR(Y374*1,"0")+IFERROR(Y375*1,"0")+IFERROR(Y379*1,"0")+IFERROR(Y383*1,"0")+IFERROR(Y384*1,"0")+IFERROR(Y388*1,"0")</f>
        <v>0</v>
      </c>
      <c r="V521" s="52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52">
        <f>IFERROR(Y413*1,"0")+IFERROR(Y417*1,"0")+IFERROR(Y418*1,"0")+IFERROR(Y419*1,"0")+IFERROR(Y420*1,"0")</f>
        <v>0</v>
      </c>
      <c r="X521" s="52">
        <f>IFERROR(Y425*1,"0")</f>
        <v>0</v>
      </c>
      <c r="Y521" s="52">
        <f>IFERROR(Y430*1,"0")</f>
        <v>0</v>
      </c>
      <c r="Z521" s="52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0</v>
      </c>
      <c r="AA521" s="52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52">
        <f>IFERROR(Y508*1,"0")</f>
        <v>0</v>
      </c>
      <c r="AC521" s="60"/>
      <c r="AF521" s="1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4">
    <mergeCell ref="U519:U520"/>
    <mergeCell ref="V519:V520"/>
    <mergeCell ref="W519:W520"/>
    <mergeCell ref="X519:X520"/>
    <mergeCell ref="Y519:Y520"/>
    <mergeCell ref="Z519:Z520"/>
    <mergeCell ref="AA519:AA520"/>
    <mergeCell ref="AB519:AB520"/>
    <mergeCell ref="C518:H518"/>
    <mergeCell ref="I518:S518"/>
    <mergeCell ref="T518:U518"/>
    <mergeCell ref="V518:Y518"/>
    <mergeCell ref="AA518:AB518"/>
    <mergeCell ref="J519:J520"/>
    <mergeCell ref="K519:K520"/>
    <mergeCell ref="L519:L520"/>
    <mergeCell ref="M519:M520"/>
    <mergeCell ref="O519:O520"/>
    <mergeCell ref="P519:P520"/>
    <mergeCell ref="Q519:Q520"/>
    <mergeCell ref="R519:R520"/>
    <mergeCell ref="S519:S520"/>
    <mergeCell ref="T519:T520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A506:Z506"/>
    <mergeCell ref="A507:Z507"/>
    <mergeCell ref="D508:E508"/>
    <mergeCell ref="P508:T508"/>
    <mergeCell ref="P509:V509"/>
    <mergeCell ref="A509:O510"/>
    <mergeCell ref="P510:V510"/>
    <mergeCell ref="P511:V511"/>
    <mergeCell ref="A511:O516"/>
    <mergeCell ref="P512:V512"/>
    <mergeCell ref="P513:V513"/>
    <mergeCell ref="P514:V514"/>
    <mergeCell ref="P515:V515"/>
    <mergeCell ref="P516:V516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P504:V504"/>
    <mergeCell ref="A504:O505"/>
    <mergeCell ref="P505:V505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A475:Z475"/>
    <mergeCell ref="A476:Z476"/>
    <mergeCell ref="A477:Z477"/>
    <mergeCell ref="D478:E478"/>
    <mergeCell ref="P478:T478"/>
    <mergeCell ref="D479:E479"/>
    <mergeCell ref="P479:T479"/>
    <mergeCell ref="D480:E480"/>
    <mergeCell ref="P480:T480"/>
    <mergeCell ref="A469:Z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59:Z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53:Z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11:Z411"/>
    <mergeCell ref="A412:Z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A387:Z387"/>
    <mergeCell ref="D388:E388"/>
    <mergeCell ref="P388:T388"/>
    <mergeCell ref="P389:V389"/>
    <mergeCell ref="A389:O390"/>
    <mergeCell ref="P390:V390"/>
    <mergeCell ref="A391:Z391"/>
    <mergeCell ref="A392:Z392"/>
    <mergeCell ref="A393:Z393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P368:V368"/>
    <mergeCell ref="A368:O369"/>
    <mergeCell ref="P369:V369"/>
    <mergeCell ref="A370:Z370"/>
    <mergeCell ref="A371:Z371"/>
    <mergeCell ref="D372:E372"/>
    <mergeCell ref="P372:T372"/>
    <mergeCell ref="D373:E373"/>
    <mergeCell ref="P373:T37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44:Z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2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7 X350 X347:X348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1026</vt:i4>
      </vt:variant>
    </vt:vector>
  </HeadingPairs>
  <TitlesOfParts>
    <vt:vector size="10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2025-07-24T06:11:01Z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