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8,25 НОРД\"/>
    </mc:Choice>
  </mc:AlternateContent>
  <xr:revisionPtr revIDLastSave="0" documentId="13_ncr:1_{EF9B2782-7125-485B-8FAF-192AD458D1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20" i="1"/>
  <c r="S17" i="1"/>
  <c r="AI20" i="1"/>
  <c r="V12" i="1"/>
  <c r="S7" i="1"/>
  <c r="AI8" i="1"/>
  <c r="S6" i="1"/>
  <c r="P7" i="1"/>
  <c r="P8" i="1"/>
  <c r="P9" i="1"/>
  <c r="P10" i="1"/>
  <c r="P11" i="1"/>
  <c r="P12" i="1"/>
  <c r="P15" i="1"/>
  <c r="P16" i="1"/>
  <c r="P18" i="1"/>
  <c r="P19" i="1"/>
  <c r="P20" i="1"/>
  <c r="P21" i="1"/>
  <c r="P6" i="1"/>
  <c r="AI10" i="1"/>
  <c r="AI11" i="1"/>
  <c r="AI12" i="1"/>
  <c r="AI13" i="1"/>
  <c r="AI14" i="1"/>
  <c r="AI15" i="1"/>
  <c r="AI16" i="1"/>
  <c r="AI17" i="1"/>
  <c r="AI18" i="1"/>
  <c r="AI19" i="1"/>
  <c r="V7" i="1"/>
  <c r="W7" i="1"/>
  <c r="V8" i="1"/>
  <c r="W8" i="1"/>
  <c r="V9" i="1"/>
  <c r="W9" i="1"/>
  <c r="V10" i="1"/>
  <c r="W10" i="1"/>
  <c r="V11" i="1"/>
  <c r="W11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W20" i="1"/>
  <c r="V21" i="1"/>
  <c r="W21" i="1"/>
  <c r="W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6" i="1"/>
  <c r="R5" i="1" s="1"/>
  <c r="AI21" i="1"/>
  <c r="L21" i="1"/>
  <c r="L20" i="1"/>
  <c r="L19" i="1"/>
  <c r="L18" i="1"/>
  <c r="L17" i="1"/>
  <c r="L16" i="1"/>
  <c r="L15" i="1"/>
  <c r="L14" i="1"/>
  <c r="L13" i="1"/>
  <c r="L12" i="1"/>
  <c r="L11" i="1"/>
  <c r="L10" i="1"/>
  <c r="AI9" i="1"/>
  <c r="L9" i="1"/>
  <c r="L8" i="1"/>
  <c r="AI7" i="1"/>
  <c r="L7" i="1"/>
  <c r="AI6" i="1"/>
  <c r="L6" i="1"/>
  <c r="AG5" i="1"/>
  <c r="AF5" i="1"/>
  <c r="AE5" i="1"/>
  <c r="AD5" i="1"/>
  <c r="AC5" i="1"/>
  <c r="AB5" i="1"/>
  <c r="AA5" i="1"/>
  <c r="Z5" i="1"/>
  <c r="Y5" i="1"/>
  <c r="X5" i="1"/>
  <c r="T5" i="1"/>
  <c r="S5" i="1"/>
  <c r="O5" i="1"/>
  <c r="N5" i="1"/>
  <c r="M5" i="1"/>
  <c r="K5" i="1"/>
  <c r="F5" i="1"/>
  <c r="E5" i="1"/>
  <c r="V20" i="1" l="1"/>
  <c r="P17" i="1"/>
  <c r="P13" i="1"/>
  <c r="AI5" i="1"/>
  <c r="L5" i="1"/>
</calcChain>
</file>

<file path=xl/sharedStrings.xml><?xml version="1.0" encoding="utf-8"?>
<sst xmlns="http://schemas.openxmlformats.org/spreadsheetml/2006/main" count="95" uniqueCount="64">
  <si>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</si>
  <si>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</si>
  <si>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</si>
  <si>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</si>
  <si>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</si>
  <si>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</si>
  <si>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</si>
  <si>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</si>
  <si>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</si>
  <si>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</si>
  <si>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</si>
  <si>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</si>
  <si>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</si>
  <si>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</si>
  <si>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</si>
  <si>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</si>
  <si>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</si>
  <si>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</si>
  <si>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</si>
  <si>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</si>
  <si>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</si>
  <si>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</si>
  <si>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</si>
  <si>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</si>
  <si>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</si>
  <si>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</si>
  <si>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</si>
  <si>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</si>
  <si>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</si>
  <si>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</si>
  <si>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</si>
  <si>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</si>
  <si>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</si>
  <si>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28,04,</t>
  </si>
  <si>
    <t>21,04,</t>
  </si>
  <si>
    <t>Горбуша б/г "Скит" 1/22  Норд</t>
  </si>
  <si>
    <t>кг</t>
  </si>
  <si>
    <t>нужно увеличить продажи!!!</t>
  </si>
  <si>
    <t>новинка</t>
  </si>
  <si>
    <t>Котлеты из лосося ИП Наумов 1/4  Ситрейд</t>
  </si>
  <si>
    <t>Креветки Королевские 30-40 1/5  Ситрейд</t>
  </si>
  <si>
    <t>Минтай б/г "Кайтес" 25+ 1/24  Норд</t>
  </si>
  <si>
    <t>Минтай б/г L КТФ 1/18  Ситрейд</t>
  </si>
  <si>
    <t>Мойва "МТФ" 1/24  Норд</t>
  </si>
  <si>
    <t>Мойва н/р ООО «Восток торг» 1/20 Норд</t>
  </si>
  <si>
    <t>Путассу н/р " Механик Сергей Агапов" 1/33  Норд</t>
  </si>
  <si>
    <t>Рыбные медальоны с морковью ИП Наумов 1/4  Ситрейд</t>
  </si>
  <si>
    <t>Сардина иваси L «ОКРФ» крупная</t>
  </si>
  <si>
    <t>Сельдь 300+"ВРФ" 1/30  Норд</t>
  </si>
  <si>
    <t>Сельдь «МТФ» 300+ 1/33 Норд</t>
  </si>
  <si>
    <t>Сельдь МТФ 300+ 1/33  Норд</t>
  </si>
  <si>
    <t>Сельдь МТФ 300+ 1/33  Ситрейд</t>
  </si>
  <si>
    <t>Скумбрия Н/Р 500-900 Перу 1/20  Норд</t>
  </si>
  <si>
    <t>Филе пангасиуса 220+ 5% 1/10  Норд</t>
  </si>
  <si>
    <t>нужно увеличить продажи</t>
  </si>
  <si>
    <t>Филе пангасиуса 220+ 5% 1/10  Ситрейд</t>
  </si>
  <si>
    <t>Форель н/р 800-1200 Турция (вес)  Норд</t>
  </si>
  <si>
    <t>цена стар</t>
  </si>
  <si>
    <t>нет</t>
  </si>
  <si>
    <t>Горбуша н/р «ДВ Рыбак» крупная</t>
  </si>
  <si>
    <t>Креветки «Ваннамей» 30-40</t>
  </si>
  <si>
    <t>нет в наличии</t>
  </si>
  <si>
    <t>Скумбрия н/р 500+</t>
  </si>
  <si>
    <t>цена 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</si>
</sst>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1" xfId="1" applyNumberFormat="1" applyBorder="1"/>
    <xf numFmtId="164" fontId="1" fillId="0" borderId="7" xfId="1" applyNumberFormat="1" applyBorder="1"/>
    <xf numFmtId="164" fontId="1" fillId="0" borderId="8" xfId="1" applyNumberFormat="1" applyFill="1" applyBorder="1"/>
    <xf numFmtId="164" fontId="1" fillId="0" borderId="9" xfId="1" applyNumberFormat="1" applyBorder="1"/>
    <xf numFmtId="164" fontId="1" fillId="0" borderId="10" xfId="1" applyNumberFormat="1" applyBorder="1"/>
    <xf numFmtId="2" fontId="0" fillId="0" borderId="1" xfId="0" applyNumberFormat="1" applyBorder="1"/>
    <xf numFmtId="2" fontId="4" fillId="2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2" fontId="1" fillId="5" borderId="1" xfId="1" applyNumberFormat="1" applyFill="1"/>
    <xf numFmtId="2" fontId="5" fillId="6" borderId="1" xfId="1" applyNumberFormat="1" applyFont="1" applyFill="1"/>
    <xf numFmtId="164" fontId="5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30-40 1/5  Норд</v>
          </cell>
          <cell r="G38">
            <v>715</v>
          </cell>
        </row>
        <row r="39">
          <cell r="F39" t="str">
            <v>Креветки Королевские 50-70 1/5  Норд</v>
          </cell>
          <cell r="G39">
            <v>605</v>
          </cell>
        </row>
        <row r="40">
          <cell r="F40" t="str">
            <v>Минтай  б/г "Гаврилов" L 1/24  НОРД</v>
          </cell>
          <cell r="G40">
            <v>125</v>
          </cell>
        </row>
        <row r="41">
          <cell r="F41" t="str">
            <v>Минтай б/г " Св.Владимир" 1/26  Норд</v>
          </cell>
          <cell r="G41">
            <v>178</v>
          </cell>
        </row>
        <row r="42">
          <cell r="F42" t="str">
            <v>Минтай б/г "Алаид" L 1/18  Норд</v>
          </cell>
          <cell r="G42">
            <v>146</v>
          </cell>
        </row>
        <row r="43">
          <cell r="F43" t="str">
            <v>Минтай б/г "Алайд" L 1/22  Норд</v>
          </cell>
          <cell r="G43">
            <v>145</v>
          </cell>
        </row>
        <row r="44">
          <cell r="F44" t="str">
            <v>Минтай б/г "Гидрострой" 30-35 1/20  Норд</v>
          </cell>
          <cell r="G44">
            <v>150</v>
          </cell>
        </row>
        <row r="45">
          <cell r="F45" t="str">
            <v>Минтай б/г "Город 415" 30+ 1/24  Норд</v>
          </cell>
          <cell r="G45">
            <v>155</v>
          </cell>
        </row>
        <row r="46">
          <cell r="F46" t="str">
            <v>Минтай б/г "Елизово" 30+ 1/17  Норд</v>
          </cell>
          <cell r="G46">
            <v>148</v>
          </cell>
        </row>
        <row r="47">
          <cell r="F47" t="str">
            <v>Минтай б/г "Кайтес" 25+ 1/24  Норд</v>
          </cell>
          <cell r="G47">
            <v>185</v>
          </cell>
        </row>
        <row r="48">
          <cell r="F48" t="str">
            <v>Минтай б/г "Кайтес" 30+ 1/24  Норд</v>
          </cell>
          <cell r="G48">
            <v>195</v>
          </cell>
        </row>
        <row r="49">
          <cell r="F49" t="str">
            <v>Минтай б/г "Камчатские промыслы" 30+ 1/24  Норд</v>
          </cell>
          <cell r="G49">
            <v>210</v>
          </cell>
        </row>
        <row r="50">
          <cell r="F50" t="str">
            <v>Минтай б/г "Командор" 2Л 1/24  Норд</v>
          </cell>
          <cell r="G50">
            <v>150</v>
          </cell>
        </row>
        <row r="51">
          <cell r="F51" t="str">
            <v>Минтай б/г "Океанрыбфлот" 30+ 1/22  Норд</v>
          </cell>
          <cell r="G51">
            <v>178</v>
          </cell>
        </row>
        <row r="52">
          <cell r="F52" t="str">
            <v>Минтай б/г "Октябрьский-1" 30+ 1/24  Норд</v>
          </cell>
          <cell r="G52">
            <v>155</v>
          </cell>
        </row>
        <row r="53">
          <cell r="F53" t="str">
            <v>Минтай б/г "Остров Монеров" 25+ 1/25  Норд</v>
          </cell>
          <cell r="G53">
            <v>130</v>
          </cell>
        </row>
        <row r="54">
          <cell r="F54" t="str">
            <v>Минтай б/г "С.Новоселов" L 1/22  Норд</v>
          </cell>
          <cell r="G54">
            <v>135</v>
          </cell>
        </row>
        <row r="55">
          <cell r="F55" t="str">
            <v>Минтай б/г "СКБСФ" L 30-35 1/24  Норд</v>
          </cell>
          <cell r="G55">
            <v>205</v>
          </cell>
        </row>
        <row r="56">
          <cell r="F56" t="str">
            <v>Минтай б/г "Тенор" 25+ 1/22  Норд</v>
          </cell>
          <cell r="G56">
            <v>135</v>
          </cell>
        </row>
        <row r="57">
          <cell r="F57" t="str">
            <v>Минтай б/г "Теплюков" 30+ 1/22  Норд</v>
          </cell>
          <cell r="G57">
            <v>145</v>
          </cell>
        </row>
        <row r="58">
          <cell r="F58" t="str">
            <v>Минтай б/г 25-30+Крабозаводск 1/20  Норд</v>
          </cell>
          <cell r="G58">
            <v>125</v>
          </cell>
        </row>
        <row r="59">
          <cell r="F59" t="str">
            <v>Минтай б/г 25+ СРТМ "Герои Даманского" 1/24  Норд</v>
          </cell>
          <cell r="G59">
            <v>135</v>
          </cell>
        </row>
        <row r="60">
          <cell r="F60" t="str">
            <v>Минтай б/г 30+ "Колхоз Октябрьский" 1/22  Норд</v>
          </cell>
          <cell r="G60">
            <v>140</v>
          </cell>
        </row>
        <row r="61">
          <cell r="F61" t="str">
            <v>Минтай б/г 30+ "Мыс Чупрова" 1/15  Норд</v>
          </cell>
          <cell r="G61">
            <v>150</v>
          </cell>
        </row>
        <row r="62">
          <cell r="F62" t="str">
            <v>Минтай б/г 30+ "Укинский лиман" 1/24  Норд</v>
          </cell>
          <cell r="G62">
            <v>198</v>
          </cell>
        </row>
        <row r="63">
          <cell r="F63" t="str">
            <v>Минтай б/г 30+ Озерновский РК 1/20  Норд</v>
          </cell>
          <cell r="G63">
            <v>178</v>
          </cell>
        </row>
        <row r="64">
          <cell r="F64" t="str">
            <v>Минтай б/г L КТФ 1/18  Норд</v>
          </cell>
          <cell r="G64">
            <v>205</v>
          </cell>
        </row>
        <row r="65">
          <cell r="F65" t="str">
            <v>Минтай б/т 30-35 "Укинский лиман" 1/24  Норд</v>
          </cell>
          <cell r="G65">
            <v>183</v>
          </cell>
        </row>
        <row r="66">
          <cell r="F66" t="str">
            <v>Мойва "Карелия" 1/33  Норд</v>
          </cell>
          <cell r="G66">
            <v>95</v>
          </cell>
        </row>
        <row r="67">
          <cell r="F67" t="str">
            <v>Мойва "МТФ" 1/24  Норд</v>
          </cell>
          <cell r="G67">
            <v>95</v>
          </cell>
        </row>
        <row r="68">
          <cell r="F68" t="str">
            <v>Мойва "ФОР" 1/30  Норд</v>
          </cell>
          <cell r="G68">
            <v>100</v>
          </cell>
        </row>
        <row r="69">
          <cell r="F69" t="str">
            <v>Мойва ИП Хон 1/20  Норд</v>
          </cell>
          <cell r="G69">
            <v>175</v>
          </cell>
        </row>
        <row r="70">
          <cell r="F70" t="str">
            <v>Мойва сахалин "Доримп" 1/20  Норд</v>
          </cell>
          <cell r="G70">
            <v>385</v>
          </cell>
        </row>
        <row r="71">
          <cell r="F71" t="str">
            <v>Окунь 150-300 "Мыс Слепиковского" 1/24  Норд</v>
          </cell>
          <cell r="G71">
            <v>370</v>
          </cell>
        </row>
        <row r="72">
          <cell r="F72" t="str">
            <v>Окунь б/г 300-500 "Запморфлот" 1/27  Норд</v>
          </cell>
          <cell r="G72">
            <v>360</v>
          </cell>
        </row>
        <row r="73">
          <cell r="F73" t="str">
            <v>Путассу "ВРФ" 1/30  Норд</v>
          </cell>
          <cell r="G73">
            <v>90</v>
          </cell>
        </row>
        <row r="74">
          <cell r="F74" t="str">
            <v>Путассу "ФОР" 1/30  Норд</v>
          </cell>
          <cell r="G74">
            <v>70</v>
          </cell>
        </row>
        <row r="75">
          <cell r="F75" t="str">
            <v>Путассу н/р " Механик Сергей Агапов" 1/33  Норд</v>
          </cell>
          <cell r="G75">
            <v>105</v>
          </cell>
        </row>
        <row r="76">
          <cell r="F76" t="str">
            <v>Путассу н/р "Карелия" 1/30  Норд</v>
          </cell>
          <cell r="G76">
            <v>80</v>
          </cell>
        </row>
        <row r="77">
          <cell r="F77" t="str">
            <v>Путассу н/р "Карелия" 21+ 1/33  Норд</v>
          </cell>
          <cell r="G77">
            <v>95</v>
          </cell>
        </row>
        <row r="78">
          <cell r="F78" t="str">
            <v>Путассу н/р 21+ МТФ 1/24  Норд</v>
          </cell>
          <cell r="G78">
            <v>88</v>
          </cell>
        </row>
        <row r="79">
          <cell r="F79" t="str">
            <v>Путассу Робинзон Сулимов 1/30  Норд</v>
          </cell>
          <cell r="G79">
            <v>83</v>
          </cell>
        </row>
        <row r="80">
          <cell r="F80" t="str">
            <v>Сельдь "Карелия" 300+ 1/30  Норд</v>
          </cell>
          <cell r="G80">
            <v>125</v>
          </cell>
        </row>
        <row r="81">
          <cell r="F81" t="str">
            <v>Сельдь "КРФ Арктика" 300+1/24  Норд</v>
          </cell>
          <cell r="G81">
            <v>135</v>
          </cell>
        </row>
        <row r="82">
          <cell r="F82" t="str">
            <v>Сельдь "МТФ" 300+ 1/22  Норд</v>
          </cell>
          <cell r="G82">
            <v>135</v>
          </cell>
        </row>
        <row r="83">
          <cell r="F83" t="str">
            <v>Сельдь "Робинзон Агапов" 300+ 1/30  Норд</v>
          </cell>
          <cell r="G83">
            <v>155</v>
          </cell>
        </row>
        <row r="84">
          <cell r="F84" t="str">
            <v>Сельдь "Фареры" 350+ 1/29  Норд</v>
          </cell>
          <cell r="G84">
            <v>165</v>
          </cell>
        </row>
        <row r="85">
          <cell r="F85" t="str">
            <v>Сельдь "ФОР" 300+ 1/30  Норд</v>
          </cell>
          <cell r="G85">
            <v>240</v>
          </cell>
        </row>
        <row r="86">
          <cell r="F86" t="str">
            <v>Сельдь 300+ "Солидарность" эл.вес  Норд</v>
          </cell>
          <cell r="G86">
            <v>120</v>
          </cell>
        </row>
        <row r="87">
          <cell r="F87" t="str">
            <v>Сельдь 300+"ВРФ" 1/30  Норд</v>
          </cell>
          <cell r="G87">
            <v>240</v>
          </cell>
        </row>
        <row r="88">
          <cell r="F88" t="str">
            <v>Сельдь 300+"Мурманфлот" вес  Норд</v>
          </cell>
          <cell r="G88">
            <v>213</v>
          </cell>
        </row>
        <row r="89">
          <cell r="F89" t="str">
            <v>Сельдь МТФ 300+ 1/33  Норд</v>
          </cell>
          <cell r="G89">
            <v>155</v>
          </cell>
        </row>
        <row r="90">
          <cell r="F90" t="str">
            <v>Сельдь н/р 300-400 L ФБОР 1/20,5  Норд</v>
          </cell>
          <cell r="G90">
            <v>150</v>
          </cell>
        </row>
        <row r="91">
          <cell r="F91" t="str">
            <v>Сельдь н/р ФОР 300+ 1/24  Норд</v>
          </cell>
          <cell r="G91">
            <v>230</v>
          </cell>
        </row>
        <row r="92">
          <cell r="F92" t="str">
            <v>Сельдь т/о н/р 300+ Механик Ковтун 1/18  Норд</v>
          </cell>
          <cell r="G92">
            <v>163</v>
          </cell>
        </row>
        <row r="93">
          <cell r="F93" t="str">
            <v>Скумбрия н/р "ВРФ" 300-600 Июль 1/30  Норд</v>
          </cell>
          <cell r="G93">
            <v>338</v>
          </cell>
        </row>
        <row r="94">
          <cell r="F94" t="str">
            <v>Скумбрия н/р "ВРФ" 400-600 1/30  Норд</v>
          </cell>
          <cell r="G94">
            <v>275</v>
          </cell>
        </row>
        <row r="95">
          <cell r="F95" t="str">
            <v>Скумбрия н/р "Запморфлот" 300-600 июль 1/27  Норд</v>
          </cell>
          <cell r="G95">
            <v>225</v>
          </cell>
        </row>
        <row r="96">
          <cell r="F96" t="str">
            <v>Скумбрия н/р "МТФ" 400-600 1/30  Норд</v>
          </cell>
          <cell r="G96">
            <v>275</v>
          </cell>
        </row>
        <row r="97">
          <cell r="F97" t="str">
            <v>Скумбрия н/р "Робинзон Агапов" 300-600 1/27  Норд</v>
          </cell>
          <cell r="G97">
            <v>305</v>
          </cell>
        </row>
        <row r="98">
          <cell r="F98" t="str">
            <v>Скумбрия н/р "Янтарный" 300-600 1/30  Норд</v>
          </cell>
          <cell r="G98">
            <v>240</v>
          </cell>
        </row>
        <row r="99">
          <cell r="F99" t="str">
            <v>Скумбрия н/р 300-600 "ВРФ" Август 1/30  Норд</v>
          </cell>
          <cell r="G99">
            <v>250</v>
          </cell>
        </row>
        <row r="100">
          <cell r="F100" t="str">
            <v>Скумбрия н/р 400-600 КРФ 1/30  Норд</v>
          </cell>
          <cell r="G100">
            <v>270</v>
          </cell>
        </row>
        <row r="101">
          <cell r="F101" t="str">
            <v>Скумбрия н/р 500-700 Китай 1/10  Норд</v>
          </cell>
          <cell r="G101">
            <v>285</v>
          </cell>
        </row>
        <row r="102">
          <cell r="F102" t="str">
            <v>Скумбрия Н/Р 500-900 Перу 1/20  Норд</v>
          </cell>
          <cell r="G102">
            <v>275</v>
          </cell>
        </row>
        <row r="103">
          <cell r="F103" t="str">
            <v>Скумбрия н/р 500+ Корея 1/20  Норд</v>
          </cell>
          <cell r="G103">
            <v>270</v>
          </cell>
        </row>
        <row r="104">
          <cell r="F104" t="str">
            <v>Скумбрия н/р 500+ Чили 1/20  Норд</v>
          </cell>
          <cell r="G104">
            <v>285</v>
          </cell>
        </row>
        <row r="105">
          <cell r="F105" t="str">
            <v>Скумбрия н/р 500+"Фареры" Июль 1/25  Норд</v>
          </cell>
          <cell r="G105">
            <v>365</v>
          </cell>
        </row>
        <row r="106">
          <cell r="F106" t="str">
            <v>Филе пангасиуса 220+ 5% 1/10  Норд</v>
          </cell>
          <cell r="G106">
            <v>250</v>
          </cell>
        </row>
        <row r="107">
          <cell r="F107" t="str">
            <v>Форель н/р 0,8-1,2 (вес) Турция  НОРД</v>
          </cell>
          <cell r="G107">
            <v>530</v>
          </cell>
        </row>
        <row r="108">
          <cell r="F108" t="str">
            <v>Форель н/р 800-1200 Турция (вес)  Норд</v>
          </cell>
          <cell r="G108">
            <v>757</v>
          </cell>
        </row>
        <row r="109">
          <cell r="F109" t="str">
            <v>Хек тушка 300-500 1/10  Норд</v>
          </cell>
          <cell r="G109">
            <v>345</v>
          </cell>
        </row>
        <row r="110">
          <cell r="F110" t="str">
            <v>Хек тушка 500-800 Аргентина вес  Норд</v>
          </cell>
          <cell r="G110">
            <v>380</v>
          </cell>
        </row>
        <row r="112">
          <cell r="F112" t="str">
            <v>Котлеты из лосося ИП Наумов 1/4  Ситрейд</v>
          </cell>
          <cell r="G112">
            <v>205</v>
          </cell>
        </row>
        <row r="113">
          <cell r="F113" t="str">
            <v>Минтай б/г L КТФ 1/18  Ситрейд</v>
          </cell>
          <cell r="G113">
            <v>205</v>
          </cell>
        </row>
        <row r="114">
          <cell r="F114" t="str">
            <v>Мойва н/р Сахалин "восток торг" 1/20  Ситрейд</v>
          </cell>
          <cell r="G114">
            <v>385</v>
          </cell>
        </row>
        <row r="115">
          <cell r="F115" t="str">
            <v>Рыбные медальоны с морковью ИП Наумов 1/4  Ситрейд</v>
          </cell>
          <cell r="G115">
            <v>205</v>
          </cell>
        </row>
        <row r="116">
          <cell r="F116" t="str">
            <v>Сельдь МТФ 300+ 1/33  Ситрейд</v>
          </cell>
          <cell r="G116">
            <v>240</v>
          </cell>
        </row>
        <row r="117">
          <cell r="F117" t="str">
            <v>Филе пангасиуса 220+ 5% 1/10  Ситрейд</v>
          </cell>
          <cell r="G117">
            <v>250</v>
          </cell>
        </row>
        <row r="119">
          <cell r="F119" t="str">
            <v>Креветки Королевские 30-40 1/5  Ситрейд</v>
          </cell>
          <cell r="G119">
            <v>715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3" sqref="U2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0.85546875" customWidth="1"/>
    <col min="9" max="9" width="0.5703125" customWidth="1"/>
    <col min="10" max="10" width="1" customWidth="1"/>
    <col min="11" max="12" width="7" customWidth="1"/>
    <col min="13" max="15" width="1.140625" customWidth="1"/>
    <col min="16" max="16" width="10" style="23" customWidth="1"/>
    <col min="17" max="17" width="13.5703125" style="23" customWidth="1"/>
    <col min="18" max="20" width="7" customWidth="1"/>
    <col min="21" max="21" width="21" customWidth="1"/>
    <col min="22" max="23" width="5" customWidth="1"/>
    <col min="24" max="33" width="6" customWidth="1"/>
    <col min="34" max="34" width="54.2851562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4" t="s">
        <v>57</v>
      </c>
      <c r="Q3" s="24" t="s">
        <v>63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25" t="s">
        <v>58</v>
      </c>
      <c r="P4" s="8"/>
      <c r="Q4" s="8"/>
      <c r="R4" s="1" t="s">
        <v>24</v>
      </c>
      <c r="S4" s="1"/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358.73599999999999</v>
      </c>
      <c r="F5" s="4">
        <f>SUM(F6:F496)</f>
        <v>589.2059999999999</v>
      </c>
      <c r="G5" s="8"/>
      <c r="H5" s="1"/>
      <c r="I5" s="1"/>
      <c r="J5" s="1"/>
      <c r="K5" s="4">
        <f>SUM(K6:K496)</f>
        <v>351.5</v>
      </c>
      <c r="L5" s="4">
        <f>SUM(L6:L496)</f>
        <v>7.2359999999999971</v>
      </c>
      <c r="M5" s="4">
        <f>SUM(M6:M496)</f>
        <v>0</v>
      </c>
      <c r="N5" s="4">
        <f>SUM(N6:N496)</f>
        <v>0</v>
      </c>
      <c r="O5" s="4">
        <f>SUM(O6:O496)</f>
        <v>0</v>
      </c>
      <c r="P5" s="8"/>
      <c r="Q5" s="8"/>
      <c r="R5" s="4">
        <f>SUM(R6:R496)</f>
        <v>71.747200000000007</v>
      </c>
      <c r="S5" s="4">
        <f>SUM(S6:S496)</f>
        <v>402.53000000000003</v>
      </c>
      <c r="T5" s="4">
        <f>SUM(T6:T496)</f>
        <v>0</v>
      </c>
      <c r="U5" s="1"/>
      <c r="V5" s="1"/>
      <c r="W5" s="1"/>
      <c r="X5" s="4">
        <f t="shared" ref="X5:AG5" si="0">SUM(X6:X496)</f>
        <v>27.393599999999999</v>
      </c>
      <c r="Y5" s="4">
        <f t="shared" si="0"/>
        <v>58.589999999999996</v>
      </c>
      <c r="Z5" s="4">
        <f t="shared" si="0"/>
        <v>30.404399999999999</v>
      </c>
      <c r="AA5" s="4">
        <f t="shared" si="0"/>
        <v>0</v>
      </c>
      <c r="AB5" s="4">
        <f t="shared" si="0"/>
        <v>11.851999999999999</v>
      </c>
      <c r="AC5" s="4">
        <f t="shared" si="0"/>
        <v>29.634000000000004</v>
      </c>
      <c r="AD5" s="4">
        <f t="shared" si="0"/>
        <v>8.7279999999999998</v>
      </c>
      <c r="AE5" s="4">
        <f t="shared" si="0"/>
        <v>17.968</v>
      </c>
      <c r="AF5" s="4">
        <f t="shared" si="0"/>
        <v>-0.89420000000000011</v>
      </c>
      <c r="AG5" s="4">
        <f t="shared" si="0"/>
        <v>30.62</v>
      </c>
      <c r="AH5" s="1"/>
      <c r="AI5" s="4">
        <f>SUM(AI6:AI496)</f>
        <v>402.53000000000003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59.41</v>
      </c>
      <c r="D6" s="1"/>
      <c r="E6" s="1">
        <v>22</v>
      </c>
      <c r="F6" s="1">
        <v>37.409999999999997</v>
      </c>
      <c r="G6" s="8">
        <v>1</v>
      </c>
      <c r="H6" s="1"/>
      <c r="I6" s="1"/>
      <c r="J6" s="1"/>
      <c r="K6" s="1">
        <v>22</v>
      </c>
      <c r="L6" s="1">
        <f t="shared" ref="L6:L21" si="1">E6-K6</f>
        <v>0</v>
      </c>
      <c r="M6" s="1"/>
      <c r="N6" s="1"/>
      <c r="O6" s="1"/>
      <c r="P6" s="8">
        <f>VLOOKUP(A6,[1]TDSheet!$F:$G,2,0)</f>
        <v>465</v>
      </c>
      <c r="Q6" s="27">
        <v>485</v>
      </c>
      <c r="R6" s="1">
        <f>E6/5</f>
        <v>4.4000000000000004</v>
      </c>
      <c r="S6" s="29">
        <f>14*R6-F6</f>
        <v>24.190000000000012</v>
      </c>
      <c r="T6" s="5"/>
      <c r="U6" s="1"/>
      <c r="V6" s="1">
        <f>(F6+S6)/R6</f>
        <v>14</v>
      </c>
      <c r="W6" s="1">
        <f>F6/R6</f>
        <v>8.5022727272727252</v>
      </c>
      <c r="X6" s="1">
        <v>0</v>
      </c>
      <c r="Y6" s="1">
        <v>4.4000000000000004</v>
      </c>
      <c r="Z6" s="1">
        <v>4.9855999999999998</v>
      </c>
      <c r="AA6" s="1">
        <v>0</v>
      </c>
      <c r="AB6" s="1">
        <v>2.68</v>
      </c>
      <c r="AC6" s="1">
        <v>0</v>
      </c>
      <c r="AD6" s="1">
        <v>0</v>
      </c>
      <c r="AE6" s="1">
        <v>0</v>
      </c>
      <c r="AF6" s="1">
        <v>-4.0773999999999999</v>
      </c>
      <c r="AG6" s="1">
        <v>0</v>
      </c>
      <c r="AH6" s="26" t="s">
        <v>59</v>
      </c>
      <c r="AI6" s="1">
        <f>G6*S6</f>
        <v>24.190000000000012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0" t="s">
        <v>39</v>
      </c>
      <c r="B7" s="10" t="s">
        <v>36</v>
      </c>
      <c r="C7" s="10"/>
      <c r="D7" s="10">
        <v>60</v>
      </c>
      <c r="E7" s="10">
        <v>56</v>
      </c>
      <c r="F7" s="10">
        <v>4</v>
      </c>
      <c r="G7" s="8">
        <v>1</v>
      </c>
      <c r="H7" s="1"/>
      <c r="I7" s="1"/>
      <c r="J7" s="1"/>
      <c r="K7" s="1">
        <v>56</v>
      </c>
      <c r="L7" s="1">
        <f t="shared" si="1"/>
        <v>0</v>
      </c>
      <c r="M7" s="1"/>
      <c r="N7" s="1"/>
      <c r="O7" s="1"/>
      <c r="P7" s="8">
        <f>VLOOKUP(A7,[1]TDSheet!$F:$G,2,0)</f>
        <v>205</v>
      </c>
      <c r="Q7" s="8">
        <v>205</v>
      </c>
      <c r="R7" s="1">
        <f t="shared" ref="R7:R21" si="2">E7/5</f>
        <v>11.2</v>
      </c>
      <c r="S7" s="29">
        <f t="shared" ref="S7:S8" si="3">14*R7-F7</f>
        <v>152.79999999999998</v>
      </c>
      <c r="T7" s="5"/>
      <c r="U7" s="1"/>
      <c r="V7" s="1">
        <f t="shared" ref="V7:V21" si="4">(F7+S7)/R7</f>
        <v>14</v>
      </c>
      <c r="W7" s="1">
        <f t="shared" ref="W7:W21" si="5">F7/R7</f>
        <v>0.35714285714285715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38</v>
      </c>
      <c r="AI7" s="1">
        <f>G7*S7</f>
        <v>152.79999999999998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15.75" thickBot="1" x14ac:dyDescent="0.3">
      <c r="A8" s="10" t="s">
        <v>40</v>
      </c>
      <c r="B8" s="10" t="s">
        <v>36</v>
      </c>
      <c r="C8" s="10"/>
      <c r="D8" s="10">
        <v>15</v>
      </c>
      <c r="E8" s="10">
        <v>10</v>
      </c>
      <c r="F8" s="10">
        <v>5</v>
      </c>
      <c r="G8" s="8">
        <v>1</v>
      </c>
      <c r="H8" s="1"/>
      <c r="I8" s="1"/>
      <c r="J8" s="1"/>
      <c r="K8" s="1">
        <v>10</v>
      </c>
      <c r="L8" s="1">
        <f t="shared" si="1"/>
        <v>0</v>
      </c>
      <c r="M8" s="1"/>
      <c r="N8" s="1"/>
      <c r="O8" s="1"/>
      <c r="P8" s="8">
        <f>VLOOKUP(A8,[1]TDSheet!$F:$G,2,0)</f>
        <v>715</v>
      </c>
      <c r="Q8" s="27">
        <v>825</v>
      </c>
      <c r="R8" s="1">
        <f t="shared" si="2"/>
        <v>2</v>
      </c>
      <c r="S8" s="29">
        <f t="shared" si="3"/>
        <v>23</v>
      </c>
      <c r="T8" s="5"/>
      <c r="U8" s="1"/>
      <c r="V8" s="1">
        <f t="shared" si="4"/>
        <v>14</v>
      </c>
      <c r="W8" s="1">
        <f t="shared" si="5"/>
        <v>2.5</v>
      </c>
      <c r="X8" s="1">
        <v>4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26" t="s">
        <v>60</v>
      </c>
      <c r="AI8" s="1">
        <f>G8*S8</f>
        <v>23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4" t="s">
        <v>41</v>
      </c>
      <c r="B9" s="15" t="s">
        <v>36</v>
      </c>
      <c r="C9" s="15">
        <v>29.3</v>
      </c>
      <c r="D9" s="15"/>
      <c r="E9" s="15">
        <v>36</v>
      </c>
      <c r="F9" s="16">
        <v>-6.7</v>
      </c>
      <c r="G9" s="8">
        <v>1</v>
      </c>
      <c r="H9" s="1"/>
      <c r="I9" s="1"/>
      <c r="J9" s="1"/>
      <c r="K9" s="1">
        <v>30</v>
      </c>
      <c r="L9" s="1">
        <f t="shared" si="1"/>
        <v>6</v>
      </c>
      <c r="M9" s="1"/>
      <c r="N9" s="1"/>
      <c r="O9" s="1"/>
      <c r="P9" s="8">
        <f>VLOOKUP(A9,[1]TDSheet!$F:$G,2,0)</f>
        <v>185</v>
      </c>
      <c r="Q9" s="28" t="s">
        <v>61</v>
      </c>
      <c r="R9" s="1">
        <f t="shared" si="2"/>
        <v>7.2</v>
      </c>
      <c r="S9" s="5"/>
      <c r="T9" s="5"/>
      <c r="U9" s="1"/>
      <c r="V9" s="1">
        <f t="shared" si="4"/>
        <v>-0.93055555555555558</v>
      </c>
      <c r="W9" s="1">
        <f t="shared" si="5"/>
        <v>-0.93055555555555558</v>
      </c>
      <c r="X9" s="1">
        <v>14.538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/>
      <c r="AI9" s="1">
        <f>G9*S9</f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15.75" thickBot="1" x14ac:dyDescent="0.3">
      <c r="A10" s="20" t="s">
        <v>42</v>
      </c>
      <c r="B10" s="21" t="s">
        <v>36</v>
      </c>
      <c r="C10" s="21"/>
      <c r="D10" s="21">
        <v>126</v>
      </c>
      <c r="E10" s="21"/>
      <c r="F10" s="22">
        <v>126</v>
      </c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205</v>
      </c>
      <c r="Q10" s="8">
        <v>205</v>
      </c>
      <c r="R10" s="1">
        <f t="shared" si="2"/>
        <v>0</v>
      </c>
      <c r="S10" s="5"/>
      <c r="T10" s="5"/>
      <c r="U10" s="1"/>
      <c r="V10" s="1" t="e">
        <f t="shared" si="4"/>
        <v>#DIV/0!</v>
      </c>
      <c r="W10" s="1" t="e">
        <f t="shared" si="5"/>
        <v>#DIV/0!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/>
      <c r="AI10" s="1">
        <f t="shared" ref="AI10:AI20" si="6">G10*S10</f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43</v>
      </c>
      <c r="B11" s="1" t="s">
        <v>36</v>
      </c>
      <c r="C11" s="1"/>
      <c r="D11" s="1"/>
      <c r="E11" s="1"/>
      <c r="F11" s="1"/>
      <c r="G11" s="8">
        <v>1</v>
      </c>
      <c r="H11" s="1"/>
      <c r="I11" s="1"/>
      <c r="J11" s="1"/>
      <c r="K11" s="1"/>
      <c r="L11" s="1">
        <f t="shared" si="1"/>
        <v>0</v>
      </c>
      <c r="M11" s="1"/>
      <c r="N11" s="1"/>
      <c r="O11" s="1"/>
      <c r="P11" s="8">
        <f>VLOOKUP(A11,[1]TDSheet!$F:$G,2,0)</f>
        <v>95</v>
      </c>
      <c r="Q11" s="27">
        <v>385</v>
      </c>
      <c r="R11" s="1">
        <f t="shared" si="2"/>
        <v>0</v>
      </c>
      <c r="S11" s="29"/>
      <c r="T11" s="5"/>
      <c r="U11" s="1"/>
      <c r="V11" s="1" t="e">
        <f t="shared" si="4"/>
        <v>#DIV/0!</v>
      </c>
      <c r="W11" s="1" t="e">
        <f t="shared" si="5"/>
        <v>#DIV/0!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6" t="s">
        <v>44</v>
      </c>
      <c r="AI11" s="1">
        <f t="shared" si="6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45</v>
      </c>
      <c r="B12" s="1" t="s">
        <v>36</v>
      </c>
      <c r="C12" s="1"/>
      <c r="D12" s="1"/>
      <c r="E12" s="1"/>
      <c r="F12" s="1"/>
      <c r="G12" s="8">
        <v>1</v>
      </c>
      <c r="H12" s="1"/>
      <c r="I12" s="1"/>
      <c r="J12" s="1"/>
      <c r="K12" s="1"/>
      <c r="L12" s="1">
        <f t="shared" si="1"/>
        <v>0</v>
      </c>
      <c r="M12" s="1"/>
      <c r="N12" s="1"/>
      <c r="O12" s="1"/>
      <c r="P12" s="8">
        <f>VLOOKUP(A12,[1]TDSheet!$F:$G,2,0)</f>
        <v>105</v>
      </c>
      <c r="Q12" s="28" t="s">
        <v>61</v>
      </c>
      <c r="R12" s="1">
        <f t="shared" si="2"/>
        <v>0</v>
      </c>
      <c r="S12" s="29"/>
      <c r="T12" s="5"/>
      <c r="U12" s="1"/>
      <c r="V12" s="1" t="e">
        <f t="shared" si="4"/>
        <v>#DIV/0!</v>
      </c>
      <c r="W12" s="1" t="e">
        <f t="shared" si="5"/>
        <v>#DIV/0!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8.984</v>
      </c>
      <c r="AD12" s="1">
        <v>2.1680000000000001</v>
      </c>
      <c r="AE12" s="1">
        <v>13.536</v>
      </c>
      <c r="AF12" s="1">
        <v>2.2719999999999998</v>
      </c>
      <c r="AG12" s="1">
        <v>0</v>
      </c>
      <c r="AH12" s="1"/>
      <c r="AI12" s="1">
        <f t="shared" si="6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46</v>
      </c>
      <c r="B13" s="10" t="s">
        <v>36</v>
      </c>
      <c r="C13" s="10"/>
      <c r="D13" s="10">
        <v>60</v>
      </c>
      <c r="E13" s="10">
        <v>8</v>
      </c>
      <c r="F13" s="10">
        <v>52</v>
      </c>
      <c r="G13" s="8">
        <v>1</v>
      </c>
      <c r="H13" s="1"/>
      <c r="I13" s="1"/>
      <c r="J13" s="1"/>
      <c r="K13" s="1">
        <v>8</v>
      </c>
      <c r="L13" s="1">
        <f t="shared" si="1"/>
        <v>0</v>
      </c>
      <c r="M13" s="1"/>
      <c r="N13" s="1"/>
      <c r="O13" s="1"/>
      <c r="P13" s="8">
        <f>VLOOKUP(A13,[1]TDSheet!$F:$G,2,0)</f>
        <v>205</v>
      </c>
      <c r="Q13" s="8">
        <v>205</v>
      </c>
      <c r="R13" s="1">
        <f t="shared" si="2"/>
        <v>1.6</v>
      </c>
      <c r="S13" s="29"/>
      <c r="T13" s="5"/>
      <c r="U13" s="1"/>
      <c r="V13" s="1">
        <f t="shared" si="4"/>
        <v>32.5</v>
      </c>
      <c r="W13" s="1">
        <f t="shared" si="5"/>
        <v>32.5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 t="s">
        <v>38</v>
      </c>
      <c r="AI13" s="1">
        <f t="shared" si="6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s="13" customFormat="1" ht="15.75" thickBot="1" x14ac:dyDescent="0.3">
      <c r="A14" s="10" t="s">
        <v>47</v>
      </c>
      <c r="B14" s="10" t="s">
        <v>36</v>
      </c>
      <c r="C14" s="10"/>
      <c r="D14" s="10"/>
      <c r="E14" s="10"/>
      <c r="F14" s="10"/>
      <c r="G14" s="11">
        <v>1</v>
      </c>
      <c r="H14" s="10"/>
      <c r="I14" s="10"/>
      <c r="J14" s="10"/>
      <c r="K14" s="10"/>
      <c r="L14" s="10">
        <f t="shared" si="1"/>
        <v>0</v>
      </c>
      <c r="M14" s="10"/>
      <c r="N14" s="10"/>
      <c r="O14" s="10"/>
      <c r="P14" s="8"/>
      <c r="Q14" s="28" t="s">
        <v>61</v>
      </c>
      <c r="R14" s="1">
        <f t="shared" si="2"/>
        <v>0</v>
      </c>
      <c r="S14" s="29"/>
      <c r="T14" s="12"/>
      <c r="U14" s="10"/>
      <c r="V14" s="1" t="e">
        <f t="shared" si="4"/>
        <v>#DIV/0!</v>
      </c>
      <c r="W14" s="1" t="e">
        <f t="shared" si="5"/>
        <v>#DIV/0!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 t="s">
        <v>38</v>
      </c>
      <c r="AI14" s="1">
        <f t="shared" si="6"/>
        <v>0</v>
      </c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x14ac:dyDescent="0.25">
      <c r="A15" s="14" t="s">
        <v>48</v>
      </c>
      <c r="B15" s="15" t="s">
        <v>36</v>
      </c>
      <c r="C15" s="15">
        <v>7.46</v>
      </c>
      <c r="D15" s="15"/>
      <c r="E15" s="15"/>
      <c r="F15" s="16">
        <v>7.46</v>
      </c>
      <c r="G15" s="8">
        <v>1</v>
      </c>
      <c r="H15" s="1"/>
      <c r="I15" s="1"/>
      <c r="J15" s="1"/>
      <c r="K15" s="1"/>
      <c r="L15" s="1">
        <f t="shared" si="1"/>
        <v>0</v>
      </c>
      <c r="M15" s="1"/>
      <c r="N15" s="1"/>
      <c r="O15" s="1"/>
      <c r="P15" s="8">
        <f>VLOOKUP(A15,[1]TDSheet!$F:$G,2,0)</f>
        <v>240</v>
      </c>
      <c r="Q15" s="28" t="s">
        <v>61</v>
      </c>
      <c r="R15" s="1">
        <f t="shared" si="2"/>
        <v>0</v>
      </c>
      <c r="S15" s="5"/>
      <c r="T15" s="5"/>
      <c r="U15" s="1"/>
      <c r="V15" s="1" t="e">
        <f t="shared" si="4"/>
        <v>#DIV/0!</v>
      </c>
      <c r="W15" s="1" t="e">
        <f t="shared" si="5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8.0239999999999991</v>
      </c>
      <c r="AC15" s="1">
        <v>12</v>
      </c>
      <c r="AD15" s="1">
        <v>4.008</v>
      </c>
      <c r="AE15" s="1">
        <v>0</v>
      </c>
      <c r="AF15" s="1">
        <v>2.0680000000000001</v>
      </c>
      <c r="AG15" s="1">
        <v>12</v>
      </c>
      <c r="AH15" s="1" t="s">
        <v>49</v>
      </c>
      <c r="AI15" s="1">
        <f t="shared" si="6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7" t="s">
        <v>50</v>
      </c>
      <c r="B16" s="18" t="s">
        <v>36</v>
      </c>
      <c r="C16" s="18"/>
      <c r="D16" s="18"/>
      <c r="E16" s="18">
        <v>99</v>
      </c>
      <c r="F16" s="19">
        <v>-99</v>
      </c>
      <c r="G16" s="8">
        <v>1</v>
      </c>
      <c r="H16" s="1"/>
      <c r="I16" s="1"/>
      <c r="J16" s="1"/>
      <c r="K16" s="1">
        <v>99</v>
      </c>
      <c r="L16" s="1">
        <f t="shared" si="1"/>
        <v>0</v>
      </c>
      <c r="M16" s="1"/>
      <c r="N16" s="1"/>
      <c r="O16" s="1"/>
      <c r="P16" s="8">
        <f>VLOOKUP(A16,[1]TDSheet!$F:$G,2,0)</f>
        <v>155</v>
      </c>
      <c r="Q16" s="28" t="s">
        <v>61</v>
      </c>
      <c r="R16" s="1">
        <f t="shared" si="2"/>
        <v>19.8</v>
      </c>
      <c r="S16" s="5"/>
      <c r="T16" s="5"/>
      <c r="U16" s="1"/>
      <c r="V16" s="1">
        <f t="shared" si="4"/>
        <v>-5</v>
      </c>
      <c r="W16" s="1">
        <f t="shared" si="5"/>
        <v>-5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/>
      <c r="AI16" s="1">
        <f t="shared" si="6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ht="15.75" thickBot="1" x14ac:dyDescent="0.3">
      <c r="A17" s="20" t="s">
        <v>51</v>
      </c>
      <c r="B17" s="21" t="s">
        <v>36</v>
      </c>
      <c r="C17" s="21"/>
      <c r="D17" s="21">
        <v>165</v>
      </c>
      <c r="E17" s="21"/>
      <c r="F17" s="22">
        <v>165</v>
      </c>
      <c r="G17" s="8">
        <v>1</v>
      </c>
      <c r="H17" s="1"/>
      <c r="I17" s="1"/>
      <c r="J17" s="1"/>
      <c r="K17" s="1"/>
      <c r="L17" s="1">
        <f t="shared" si="1"/>
        <v>0</v>
      </c>
      <c r="M17" s="1"/>
      <c r="N17" s="1"/>
      <c r="O17" s="1"/>
      <c r="P17" s="8">
        <f>VLOOKUP(A17,[1]TDSheet!$F:$G,2,0)</f>
        <v>240</v>
      </c>
      <c r="Q17" s="8">
        <v>225</v>
      </c>
      <c r="R17" s="1">
        <f t="shared" si="2"/>
        <v>0</v>
      </c>
      <c r="S17" s="5">
        <f>10*(R17+R16+R15)-F17-F16-F15</f>
        <v>124.54</v>
      </c>
      <c r="T17" s="5"/>
      <c r="U17" s="1"/>
      <c r="V17" s="1" t="e">
        <f t="shared" si="4"/>
        <v>#DIV/0!</v>
      </c>
      <c r="W17" s="1" t="e">
        <f t="shared" si="5"/>
        <v>#DIV/0!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/>
      <c r="AI17" s="1">
        <f t="shared" si="6"/>
        <v>124.54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ht="15.75" thickBot="1" x14ac:dyDescent="0.3">
      <c r="A18" s="10" t="s">
        <v>52</v>
      </c>
      <c r="B18" s="1" t="s">
        <v>36</v>
      </c>
      <c r="C18" s="1"/>
      <c r="D18" s="1"/>
      <c r="E18" s="1"/>
      <c r="F18" s="1"/>
      <c r="G18" s="8">
        <v>1</v>
      </c>
      <c r="H18" s="1"/>
      <c r="I18" s="1"/>
      <c r="J18" s="1"/>
      <c r="K18" s="1"/>
      <c r="L18" s="1">
        <f t="shared" si="1"/>
        <v>0</v>
      </c>
      <c r="M18" s="1"/>
      <c r="N18" s="1"/>
      <c r="O18" s="1"/>
      <c r="P18" s="8">
        <f>VLOOKUP(A18,[1]TDSheet!$F:$G,2,0)</f>
        <v>275</v>
      </c>
      <c r="Q18" s="27">
        <v>415</v>
      </c>
      <c r="R18" s="1">
        <f t="shared" si="2"/>
        <v>0</v>
      </c>
      <c r="S18" s="29"/>
      <c r="T18" s="5"/>
      <c r="U18" s="1"/>
      <c r="V18" s="1" t="e">
        <f t="shared" si="4"/>
        <v>#DIV/0!</v>
      </c>
      <c r="W18" s="1" t="e">
        <f t="shared" si="5"/>
        <v>#DIV/0!</v>
      </c>
      <c r="X18" s="1">
        <v>0</v>
      </c>
      <c r="Y18" s="1">
        <v>36.19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26" t="s">
        <v>62</v>
      </c>
      <c r="AI18" s="1">
        <f t="shared" si="6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4" t="s">
        <v>53</v>
      </c>
      <c r="B19" s="15" t="s">
        <v>36</v>
      </c>
      <c r="C19" s="15">
        <v>130</v>
      </c>
      <c r="D19" s="15"/>
      <c r="E19" s="15">
        <v>90</v>
      </c>
      <c r="F19" s="16">
        <v>20</v>
      </c>
      <c r="G19" s="8">
        <v>1</v>
      </c>
      <c r="H19" s="1"/>
      <c r="I19" s="1"/>
      <c r="J19" s="1"/>
      <c r="K19" s="1">
        <v>90</v>
      </c>
      <c r="L19" s="1">
        <f t="shared" si="1"/>
        <v>0</v>
      </c>
      <c r="M19" s="1"/>
      <c r="N19" s="1"/>
      <c r="O19" s="1"/>
      <c r="P19" s="8">
        <f>VLOOKUP(A19,[1]TDSheet!$F:$G,2,0)</f>
        <v>250</v>
      </c>
      <c r="Q19" s="28" t="s">
        <v>61</v>
      </c>
      <c r="R19" s="1">
        <f t="shared" si="2"/>
        <v>18</v>
      </c>
      <c r="S19" s="5"/>
      <c r="T19" s="5"/>
      <c r="U19" s="1"/>
      <c r="V19" s="1">
        <f t="shared" si="4"/>
        <v>1.1111111111111112</v>
      </c>
      <c r="W19" s="1">
        <f t="shared" si="5"/>
        <v>1.1111111111111112</v>
      </c>
      <c r="X19" s="1">
        <v>6</v>
      </c>
      <c r="Y19" s="1">
        <v>18</v>
      </c>
      <c r="Z19" s="1">
        <v>20</v>
      </c>
      <c r="AA19" s="1">
        <v>0</v>
      </c>
      <c r="AB19" s="1">
        <v>0</v>
      </c>
      <c r="AC19" s="1">
        <v>7.8900000000000006</v>
      </c>
      <c r="AD19" s="1">
        <v>2</v>
      </c>
      <c r="AE19" s="1">
        <v>4</v>
      </c>
      <c r="AF19" s="1">
        <v>-1.8768</v>
      </c>
      <c r="AG19" s="1">
        <v>18</v>
      </c>
      <c r="AH19" s="1" t="s">
        <v>54</v>
      </c>
      <c r="AI19" s="1">
        <f t="shared" si="6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20" t="s">
        <v>55</v>
      </c>
      <c r="B20" s="21" t="s">
        <v>36</v>
      </c>
      <c r="C20" s="21"/>
      <c r="D20" s="21">
        <v>100</v>
      </c>
      <c r="E20" s="21"/>
      <c r="F20" s="22">
        <v>100</v>
      </c>
      <c r="G20" s="8">
        <v>1</v>
      </c>
      <c r="H20" s="1"/>
      <c r="I20" s="1"/>
      <c r="J20" s="1"/>
      <c r="K20" s="1"/>
      <c r="L20" s="1">
        <f t="shared" si="1"/>
        <v>0</v>
      </c>
      <c r="M20" s="1"/>
      <c r="N20" s="1"/>
      <c r="O20" s="1"/>
      <c r="P20" s="8">
        <f>VLOOKUP(A20,[1]TDSheet!$F:$G,2,0)</f>
        <v>250</v>
      </c>
      <c r="Q20" s="8">
        <v>250</v>
      </c>
      <c r="R20" s="1">
        <f t="shared" si="2"/>
        <v>0</v>
      </c>
      <c r="S20" s="5">
        <f>11*(R20+R19)-F20-F19</f>
        <v>78</v>
      </c>
      <c r="T20" s="5"/>
      <c r="U20" s="1"/>
      <c r="V20" s="1" t="e">
        <f t="shared" si="4"/>
        <v>#DIV/0!</v>
      </c>
      <c r="W20" s="1" t="e">
        <f t="shared" si="5"/>
        <v>#DIV/0!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/>
      <c r="AI20" s="1">
        <f t="shared" si="6"/>
        <v>78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36</v>
      </c>
      <c r="C21" s="1">
        <v>217.762</v>
      </c>
      <c r="D21" s="1"/>
      <c r="E21" s="1">
        <v>37.735999999999997</v>
      </c>
      <c r="F21" s="1">
        <v>178.036</v>
      </c>
      <c r="G21" s="8">
        <v>1</v>
      </c>
      <c r="H21" s="1"/>
      <c r="I21" s="1"/>
      <c r="J21" s="1"/>
      <c r="K21" s="1">
        <v>36.5</v>
      </c>
      <c r="L21" s="1">
        <f t="shared" si="1"/>
        <v>1.2359999999999971</v>
      </c>
      <c r="M21" s="1"/>
      <c r="N21" s="1"/>
      <c r="O21" s="1"/>
      <c r="P21" s="8">
        <f>VLOOKUP(A21,[1]TDSheet!$F:$G,2,0)</f>
        <v>757</v>
      </c>
      <c r="Q21" s="8">
        <v>705</v>
      </c>
      <c r="R21" s="1">
        <f t="shared" si="2"/>
        <v>7.5471999999999992</v>
      </c>
      <c r="S21" s="29"/>
      <c r="T21" s="5"/>
      <c r="U21" s="1"/>
      <c r="V21" s="1">
        <f t="shared" si="4"/>
        <v>23.589675641297436</v>
      </c>
      <c r="W21" s="1">
        <f t="shared" si="5"/>
        <v>23.589675641297436</v>
      </c>
      <c r="X21" s="1">
        <v>2.8555999999999999</v>
      </c>
      <c r="Y21" s="1">
        <v>0</v>
      </c>
      <c r="Z21" s="1">
        <v>1.4188000000000001</v>
      </c>
      <c r="AA21" s="1">
        <v>0</v>
      </c>
      <c r="AB21" s="1">
        <v>1.1479999999999999</v>
      </c>
      <c r="AC21" s="1">
        <v>0.76</v>
      </c>
      <c r="AD21" s="1">
        <v>0.55199999999999994</v>
      </c>
      <c r="AE21" s="1">
        <v>0.43200000000000011</v>
      </c>
      <c r="AF21" s="1">
        <v>0.72</v>
      </c>
      <c r="AG21" s="1">
        <v>0.62</v>
      </c>
      <c r="AH21" s="1" t="s">
        <v>37</v>
      </c>
      <c r="AI21" s="1">
        <f>G21*S21</f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I21" xr:uid="{B7DDBCA5-0A6B-47D7-B890-C8DFBB52929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2025-08-29T10:31:21Z</dcterms:created>
  <dcterms:modified xsi:type="dcterms:W3CDTF">2025-08-29T11:17:04Z</dcterms:modified>
</cp:coreProperties>
</file>