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765" windowHeight="12255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Q7" i="1"/>
  <c r="U7" i="1" s="1"/>
  <c r="Q8" i="1"/>
  <c r="Q9" i="1"/>
  <c r="U9" i="1" s="1"/>
  <c r="Q10" i="1"/>
  <c r="Q11" i="1"/>
  <c r="U11" i="1" s="1"/>
  <c r="Q12" i="1"/>
  <c r="Q13" i="1"/>
  <c r="Q14" i="1"/>
  <c r="U14" i="1" s="1"/>
  <c r="Q15" i="1"/>
  <c r="Q16" i="1"/>
  <c r="Q17" i="1"/>
  <c r="Q18" i="1"/>
  <c r="V18" i="1" s="1"/>
  <c r="Q19" i="1"/>
  <c r="Q20" i="1"/>
  <c r="Q21" i="1"/>
  <c r="Q22" i="1"/>
  <c r="U22" i="1" s="1"/>
  <c r="Q23" i="1"/>
  <c r="Q6" i="1"/>
  <c r="V6" i="1" s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P5" i="1" l="1"/>
  <c r="K5" i="1"/>
  <c r="V22" i="1"/>
  <c r="V14" i="1"/>
  <c r="U18" i="1"/>
  <c r="U20" i="1"/>
  <c r="AG20" i="1"/>
  <c r="U16" i="1"/>
  <c r="AG16" i="1"/>
  <c r="U12" i="1"/>
  <c r="AG12" i="1"/>
  <c r="V11" i="1"/>
  <c r="V7" i="1"/>
  <c r="V20" i="1"/>
  <c r="V16" i="1"/>
  <c r="V12" i="1"/>
  <c r="V9" i="1"/>
  <c r="AG23" i="1"/>
  <c r="U23" i="1"/>
  <c r="AG21" i="1"/>
  <c r="U21" i="1"/>
  <c r="AG19" i="1"/>
  <c r="U19" i="1"/>
  <c r="AG17" i="1"/>
  <c r="U17" i="1"/>
  <c r="AG15" i="1"/>
  <c r="U15" i="1"/>
  <c r="AG13" i="1"/>
  <c r="U13" i="1"/>
  <c r="U10" i="1"/>
  <c r="AG10" i="1"/>
  <c r="Q5" i="1"/>
  <c r="V23" i="1"/>
  <c r="V21" i="1"/>
  <c r="V19" i="1"/>
  <c r="V17" i="1"/>
  <c r="V15" i="1"/>
  <c r="V13" i="1"/>
  <c r="V10" i="1"/>
  <c r="V8" i="1"/>
  <c r="AG9" i="1"/>
  <c r="AG11" i="1"/>
  <c r="AG14" i="1"/>
  <c r="AG18" i="1"/>
  <c r="AG22" i="1"/>
  <c r="U6" i="1" l="1"/>
  <c r="AG6" i="1"/>
  <c r="R5" i="1"/>
  <c r="U8" i="1"/>
  <c r="AG8" i="1"/>
  <c r="AG5" i="1" l="1"/>
</calcChain>
</file>

<file path=xl/sharedStrings.xml><?xml version="1.0" encoding="utf-8"?>
<sst xmlns="http://schemas.openxmlformats.org/spreadsheetml/2006/main" count="109" uniqueCount="63">
  <si>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</si>
  <si>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</si>
  <si>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</si>
  <si>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</si>
  <si>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</si>
  <si>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</si>
  <si>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</si>
  <si>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</si>
  <si>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</si>
  <si>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</si>
  <si>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</si>
  <si>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</si>
  <si>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</si>
  <si>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</si>
  <si>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</si>
  <si>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</si>
  <si>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</si>
  <si>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</si>
  <si>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</si>
  <si>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</si>
  <si>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</si>
  <si>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</si>
  <si>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</si>
  <si>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21,04,(1)</t>
  </si>
  <si>
    <t>21,04,(Шувалова)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</si>
  <si>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</si>
  <si>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</si>
  <si>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</si>
  <si>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</si>
  <si>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</si>
  <si>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</si>
  <si>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</si>
  <si>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</si>
  <si>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</si>
  <si>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</si>
  <si>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</si>
  <si>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</si>
  <si>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ВЕС ОХЛ п/а 400г*6 (2,4кг) МИРАТОРГ</t>
  </si>
  <si>
    <t>МХБ Ветчина для завтрака ШТ. ОХЛ п/а 400г*6 (2,4кг)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</si>
  <si>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</si>
  <si>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</si>
  <si>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</si>
  <si>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</si>
  <si>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</si>
  <si>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</si>
  <si>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нужно увеличить продажи!!!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</si>
  <si>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</si>
  <si>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</si>
  <si>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350шт плохие сроки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</si>
  <si>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</si>
  <si>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</si>
  <si>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</si>
  <si>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</si>
  <si>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</si>
  <si>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</si>
  <si>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</si>
  <si>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не в матрице</t>
  </si>
  <si>
    <t>списано</t>
  </si>
  <si>
    <t>17,04,25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</si>
  <si>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</si>
  <si>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</si>
  <si>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800шт плохие сроки</t>
    </r>
  </si>
  <si>
    <t>отказ филиала, Хасан , Ольга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</si>
</sst>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2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4,25%20&#1052;&#1080;&#1088;&#1072;&#1090;&#1086;&#1088;&#1075;%20&#1050;&#1048;%20&#1058;&#1072;&#1096;&#1082;&#1077;&#1085;&#1090;/&#1058;&#1072;&#1096;&#1082;&#1077;&#1085;&#1090;/&#1057;&#1087;&#1080;&#1089;&#1072;&#1085;&#1080;&#1077;%2017,04%2000&#1052;&#1041;-00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МХБ Колбаса варено-копченая Балыковая ШТ. Ф/О ОХЛ В/У 375г*6 (2,25кг) МИРАТОРГ</v>
          </cell>
          <cell r="B2">
            <v>318</v>
          </cell>
        </row>
        <row r="3">
          <cell r="A3" t="str">
            <v>МХБ Колбаса варено-копченая Сервелат Финский ШТ. Ф/О ОХЛ В/У 375г*6 (2,25кг) МИРАТОРГ</v>
          </cell>
          <cell r="B3">
            <v>109</v>
          </cell>
        </row>
        <row r="4">
          <cell r="A4" t="str">
            <v>МХБ Колбаса полукопченая Чесночная ШТ. ф/о ОХЛ 375г*6 (2,25кг) МИРАТОРГ</v>
          </cell>
          <cell r="B4">
            <v>240</v>
          </cell>
        </row>
        <row r="5">
          <cell r="A5" t="str">
            <v>МХБ Сервелат Мраморный ШТ. в/к ВУ ОХЛ 330г*6 (1,98кг)  МИРАТОРГ</v>
          </cell>
          <cell r="B5">
            <v>528</v>
          </cell>
        </row>
        <row r="6">
          <cell r="A6" t="str">
            <v>Сервела Коньячный в/к ВУ ОХЛ 375гр  МИРАТОРГ</v>
          </cell>
          <cell r="B6">
            <v>390</v>
          </cell>
        </row>
        <row r="7">
          <cell r="A7" t="str">
            <v>МХБ Колбаса варено-копченая Сервелат ШТ. Ф/О ОХЛ В/У 375г*6 (2,25кг) МИРАТОРГ</v>
          </cell>
          <cell r="B7">
            <v>540</v>
          </cell>
        </row>
        <row r="8">
          <cell r="A8" t="str">
            <v>МХБ Колбаса полукопченая Краковская ШТ. н/о ОХЛ 430*6 (2,58кг) МИРАТОРГ</v>
          </cell>
          <cell r="B8">
            <v>214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0" sqref="T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1" customWidth="1"/>
    <col min="14" max="15" width="7" customWidth="1"/>
    <col min="16" max="16" width="10.85546875" bestFit="1" customWidth="1"/>
    <col min="17" max="19" width="7" customWidth="1"/>
    <col min="20" max="20" width="27.140625" bestFit="1" customWidth="1"/>
    <col min="21" max="22" width="5" customWidth="1"/>
    <col min="23" max="31" width="6" customWidth="1"/>
    <col min="32" max="32" width="48.5703125" customWidth="1"/>
    <col min="33" max="33" width="7" customWidth="1"/>
    <col min="34" max="35" width="1.28515625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14" t="s">
        <v>57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6" t="s">
        <v>58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633</v>
      </c>
      <c r="F5" s="4">
        <f>SUM(F6:F499)</f>
        <v>3144</v>
      </c>
      <c r="G5" s="7"/>
      <c r="H5" s="1"/>
      <c r="I5" s="1"/>
      <c r="J5" s="4">
        <f t="shared" ref="J5:S5" si="0">SUM(J6:J499)</f>
        <v>0</v>
      </c>
      <c r="K5" s="4">
        <f t="shared" si="0"/>
        <v>633</v>
      </c>
      <c r="L5" s="4">
        <f t="shared" si="0"/>
        <v>0</v>
      </c>
      <c r="M5" s="4">
        <f t="shared" si="0"/>
        <v>0</v>
      </c>
      <c r="N5" s="4">
        <f t="shared" si="0"/>
        <v>2290</v>
      </c>
      <c r="O5" s="4">
        <f t="shared" si="0"/>
        <v>4440</v>
      </c>
      <c r="P5" s="4">
        <f t="shared" si="0"/>
        <v>2339</v>
      </c>
      <c r="Q5" s="4">
        <f t="shared" si="0"/>
        <v>126.6</v>
      </c>
      <c r="R5" s="4">
        <f t="shared" si="0"/>
        <v>3460</v>
      </c>
      <c r="S5" s="4">
        <f t="shared" si="0"/>
        <v>0</v>
      </c>
      <c r="T5" s="1"/>
      <c r="U5" s="1"/>
      <c r="V5" s="1"/>
      <c r="W5" s="4">
        <f t="shared" ref="W5:AE5" si="1">SUM(W6:W499)</f>
        <v>412.6</v>
      </c>
      <c r="X5" s="4">
        <f t="shared" si="1"/>
        <v>365.2</v>
      </c>
      <c r="Y5" s="4">
        <f t="shared" si="1"/>
        <v>325.8</v>
      </c>
      <c r="Z5" s="4">
        <f t="shared" si="1"/>
        <v>441.6</v>
      </c>
      <c r="AA5" s="4">
        <f t="shared" si="1"/>
        <v>520.6</v>
      </c>
      <c r="AB5" s="4">
        <f t="shared" si="1"/>
        <v>463.2</v>
      </c>
      <c r="AC5" s="4">
        <f t="shared" si="1"/>
        <v>375.40000000000003</v>
      </c>
      <c r="AD5" s="4">
        <f t="shared" si="1"/>
        <v>532.19999999999993</v>
      </c>
      <c r="AE5" s="4">
        <f t="shared" si="1"/>
        <v>686.4</v>
      </c>
      <c r="AF5" s="1"/>
      <c r="AG5" s="4">
        <f>SUM(AG6:AG499)</f>
        <v>1108.4499999999998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135</v>
      </c>
      <c r="D6" s="1"/>
      <c r="E6" s="1">
        <v>121</v>
      </c>
      <c r="F6" s="1">
        <v>8</v>
      </c>
      <c r="G6" s="7">
        <v>0.3</v>
      </c>
      <c r="H6" s="1">
        <v>120</v>
      </c>
      <c r="I6" s="1">
        <v>1010028068</v>
      </c>
      <c r="J6" s="1"/>
      <c r="K6" s="1">
        <f t="shared" ref="K6:K23" si="2">E6-J6</f>
        <v>121</v>
      </c>
      <c r="L6" s="1"/>
      <c r="M6" s="1"/>
      <c r="N6" s="1">
        <v>1200</v>
      </c>
      <c r="O6" s="1">
        <v>800</v>
      </c>
      <c r="P6" s="15">
        <f>IFERROR(VLOOKUP(A6,[1]TDSheet!$A:$B,2,0),0)</f>
        <v>0</v>
      </c>
      <c r="Q6" s="1">
        <f t="shared" ref="Q6:Q23" si="3">E6/5</f>
        <v>24.2</v>
      </c>
      <c r="R6" s="5">
        <v>900</v>
      </c>
      <c r="S6" s="5"/>
      <c r="T6" s="1" t="s">
        <v>62</v>
      </c>
      <c r="U6" s="1">
        <f t="shared" ref="U6:U23" si="4">(F6+N6+O6+R6)/Q6</f>
        <v>120.16528925619835</v>
      </c>
      <c r="V6" s="1">
        <f t="shared" ref="V6:V23" si="5">(F6+N6+O6)/Q6</f>
        <v>82.975206611570243</v>
      </c>
      <c r="W6" s="1">
        <v>76.599999999999994</v>
      </c>
      <c r="X6" s="1">
        <v>103.8</v>
      </c>
      <c r="Y6" s="1">
        <v>72</v>
      </c>
      <c r="Z6" s="1">
        <v>89.4</v>
      </c>
      <c r="AA6" s="1">
        <v>107.8</v>
      </c>
      <c r="AB6" s="1">
        <v>78.8</v>
      </c>
      <c r="AC6" s="1">
        <v>56</v>
      </c>
      <c r="AD6" s="1">
        <v>83.4</v>
      </c>
      <c r="AE6" s="1">
        <v>74.8</v>
      </c>
      <c r="AF6" s="1"/>
      <c r="AG6" s="1">
        <f>G6*R6</f>
        <v>270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37</v>
      </c>
      <c r="B7" s="10"/>
      <c r="C7" s="10"/>
      <c r="D7" s="10"/>
      <c r="E7" s="10">
        <v>5</v>
      </c>
      <c r="F7" s="10">
        <v>-5</v>
      </c>
      <c r="G7" s="11">
        <v>0</v>
      </c>
      <c r="H7" s="10" t="e">
        <v>#N/A</v>
      </c>
      <c r="I7" s="12" t="s">
        <v>56</v>
      </c>
      <c r="J7" s="10"/>
      <c r="K7" s="10">
        <f t="shared" si="2"/>
        <v>5</v>
      </c>
      <c r="L7" s="10"/>
      <c r="M7" s="10"/>
      <c r="N7" s="10"/>
      <c r="O7" s="10"/>
      <c r="P7" s="10"/>
      <c r="Q7" s="10">
        <f t="shared" si="3"/>
        <v>1</v>
      </c>
      <c r="R7" s="13"/>
      <c r="S7" s="13"/>
      <c r="T7" s="1" t="s">
        <v>62</v>
      </c>
      <c r="U7" s="10">
        <f t="shared" si="4"/>
        <v>-5</v>
      </c>
      <c r="V7" s="10">
        <f t="shared" si="5"/>
        <v>-5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/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38</v>
      </c>
      <c r="B8" s="1" t="s">
        <v>36</v>
      </c>
      <c r="C8" s="1">
        <v>226</v>
      </c>
      <c r="D8" s="1"/>
      <c r="E8" s="1">
        <v>34</v>
      </c>
      <c r="F8" s="1">
        <v>165</v>
      </c>
      <c r="G8" s="7">
        <v>0.4</v>
      </c>
      <c r="H8" s="1">
        <v>75</v>
      </c>
      <c r="I8" s="1">
        <v>1010016111</v>
      </c>
      <c r="J8" s="1"/>
      <c r="K8" s="1">
        <f t="shared" si="2"/>
        <v>34</v>
      </c>
      <c r="L8" s="1"/>
      <c r="M8" s="1"/>
      <c r="N8" s="1"/>
      <c r="O8" s="1">
        <v>80</v>
      </c>
      <c r="P8" s="15">
        <f>IFERROR(VLOOKUP(A8,[1]TDSheet!$A:$B,2,0),0)</f>
        <v>0</v>
      </c>
      <c r="Q8" s="1">
        <f t="shared" si="3"/>
        <v>6.8</v>
      </c>
      <c r="R8" s="5"/>
      <c r="S8" s="5"/>
      <c r="T8" s="1" t="s">
        <v>62</v>
      </c>
      <c r="U8" s="1">
        <f t="shared" si="4"/>
        <v>36.029411764705884</v>
      </c>
      <c r="V8" s="1">
        <f t="shared" si="5"/>
        <v>36.029411764705884</v>
      </c>
      <c r="W8" s="1">
        <v>12.6</v>
      </c>
      <c r="X8" s="1">
        <v>14.2</v>
      </c>
      <c r="Y8" s="1">
        <v>15.4</v>
      </c>
      <c r="Z8" s="1">
        <v>11.6</v>
      </c>
      <c r="AA8" s="1">
        <v>13.4</v>
      </c>
      <c r="AB8" s="1">
        <v>8.1999999999999993</v>
      </c>
      <c r="AC8" s="1">
        <v>5.4</v>
      </c>
      <c r="AD8" s="1">
        <v>27.4</v>
      </c>
      <c r="AE8" s="1">
        <v>31.8</v>
      </c>
      <c r="AF8" s="19" t="s">
        <v>45</v>
      </c>
      <c r="AG8" s="1">
        <f>G8*R8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36</v>
      </c>
      <c r="C9" s="1">
        <v>47</v>
      </c>
      <c r="D9" s="1"/>
      <c r="E9" s="1">
        <v>22</v>
      </c>
      <c r="F9" s="1">
        <v>11</v>
      </c>
      <c r="G9" s="7">
        <v>0.47</v>
      </c>
      <c r="H9" s="1">
        <v>75</v>
      </c>
      <c r="I9" s="1">
        <v>1010015954</v>
      </c>
      <c r="J9" s="1"/>
      <c r="K9" s="1">
        <f t="shared" si="2"/>
        <v>22</v>
      </c>
      <c r="L9" s="1"/>
      <c r="M9" s="1"/>
      <c r="N9" s="1">
        <v>120</v>
      </c>
      <c r="O9" s="1">
        <v>0</v>
      </c>
      <c r="P9" s="15">
        <f>IFERROR(VLOOKUP(A9,[1]TDSheet!$A:$B,2,0),0)</f>
        <v>0</v>
      </c>
      <c r="Q9" s="1">
        <f t="shared" si="3"/>
        <v>4.4000000000000004</v>
      </c>
      <c r="R9" s="5">
        <v>120</v>
      </c>
      <c r="S9" s="5"/>
      <c r="T9" s="1" t="s">
        <v>62</v>
      </c>
      <c r="U9" s="1">
        <f t="shared" si="4"/>
        <v>57.04545454545454</v>
      </c>
      <c r="V9" s="1">
        <f t="shared" si="5"/>
        <v>29.77272727272727</v>
      </c>
      <c r="W9" s="1">
        <v>12.6</v>
      </c>
      <c r="X9" s="1">
        <v>17</v>
      </c>
      <c r="Y9" s="1">
        <v>10.199999999999999</v>
      </c>
      <c r="Z9" s="1">
        <v>8.4</v>
      </c>
      <c r="AA9" s="1">
        <v>16.600000000000001</v>
      </c>
      <c r="AB9" s="1">
        <v>13.2</v>
      </c>
      <c r="AC9" s="1">
        <v>10.8</v>
      </c>
      <c r="AD9" s="1">
        <v>11.2</v>
      </c>
      <c r="AE9" s="1">
        <v>32.200000000000003</v>
      </c>
      <c r="AF9" s="1"/>
      <c r="AG9" s="1">
        <f>G9*R9</f>
        <v>56.4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36</v>
      </c>
      <c r="C10" s="1">
        <v>29</v>
      </c>
      <c r="D10" s="1"/>
      <c r="E10" s="1">
        <v>23</v>
      </c>
      <c r="F10" s="1">
        <v>-1</v>
      </c>
      <c r="G10" s="7">
        <v>0.47</v>
      </c>
      <c r="H10" s="1">
        <v>75</v>
      </c>
      <c r="I10" s="1">
        <v>1010016092</v>
      </c>
      <c r="J10" s="1"/>
      <c r="K10" s="1">
        <f t="shared" si="2"/>
        <v>23</v>
      </c>
      <c r="L10" s="1"/>
      <c r="M10" s="1"/>
      <c r="N10" s="1">
        <v>30</v>
      </c>
      <c r="O10" s="1">
        <v>90</v>
      </c>
      <c r="P10" s="15">
        <f>IFERROR(VLOOKUP(A10,[1]TDSheet!$A:$B,2,0),0)</f>
        <v>0</v>
      </c>
      <c r="Q10" s="1">
        <f t="shared" si="3"/>
        <v>4.5999999999999996</v>
      </c>
      <c r="R10" s="5">
        <v>120</v>
      </c>
      <c r="S10" s="5"/>
      <c r="T10" s="1" t="s">
        <v>62</v>
      </c>
      <c r="U10" s="1">
        <f t="shared" si="4"/>
        <v>51.956521739130437</v>
      </c>
      <c r="V10" s="1">
        <f t="shared" si="5"/>
        <v>25.869565217391305</v>
      </c>
      <c r="W10" s="1">
        <v>9.6</v>
      </c>
      <c r="X10" s="1">
        <v>7.4</v>
      </c>
      <c r="Y10" s="1">
        <v>6.4</v>
      </c>
      <c r="Z10" s="1">
        <v>9.1999999999999993</v>
      </c>
      <c r="AA10" s="1">
        <v>9.4</v>
      </c>
      <c r="AB10" s="1">
        <v>10.6</v>
      </c>
      <c r="AC10" s="1">
        <v>4.8</v>
      </c>
      <c r="AD10" s="1">
        <v>14</v>
      </c>
      <c r="AE10" s="1">
        <v>19.8</v>
      </c>
      <c r="AF10" s="1"/>
      <c r="AG10" s="1">
        <f>G10*R10</f>
        <v>56.4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41</v>
      </c>
      <c r="B11" s="1" t="s">
        <v>36</v>
      </c>
      <c r="C11" s="1">
        <v>68</v>
      </c>
      <c r="D11" s="1"/>
      <c r="E11" s="1">
        <v>19</v>
      </c>
      <c r="F11" s="1">
        <v>44</v>
      </c>
      <c r="G11" s="7">
        <v>0.47</v>
      </c>
      <c r="H11" s="1">
        <v>75</v>
      </c>
      <c r="I11" s="1">
        <v>1010015952</v>
      </c>
      <c r="J11" s="1"/>
      <c r="K11" s="1">
        <f t="shared" si="2"/>
        <v>19</v>
      </c>
      <c r="L11" s="1"/>
      <c r="M11" s="1"/>
      <c r="N11" s="1">
        <v>120</v>
      </c>
      <c r="O11" s="1">
        <v>0</v>
      </c>
      <c r="P11" s="15">
        <f>IFERROR(VLOOKUP(A11,[1]TDSheet!$A:$B,2,0),0)</f>
        <v>0</v>
      </c>
      <c r="Q11" s="1">
        <f t="shared" si="3"/>
        <v>3.8</v>
      </c>
      <c r="R11" s="5">
        <v>120</v>
      </c>
      <c r="S11" s="5"/>
      <c r="T11" s="1" t="s">
        <v>62</v>
      </c>
      <c r="U11" s="1">
        <f t="shared" si="4"/>
        <v>74.736842105263165</v>
      </c>
      <c r="V11" s="1">
        <f t="shared" si="5"/>
        <v>43.15789473684211</v>
      </c>
      <c r="W11" s="1">
        <v>10.199999999999999</v>
      </c>
      <c r="X11" s="1">
        <v>14.4</v>
      </c>
      <c r="Y11" s="1">
        <v>8.4</v>
      </c>
      <c r="Z11" s="1">
        <v>9.4</v>
      </c>
      <c r="AA11" s="1">
        <v>11.6</v>
      </c>
      <c r="AB11" s="1">
        <v>11.6</v>
      </c>
      <c r="AC11" s="1">
        <v>9.4</v>
      </c>
      <c r="AD11" s="1">
        <v>7.4</v>
      </c>
      <c r="AE11" s="1">
        <v>25.2</v>
      </c>
      <c r="AF11" s="19" t="s">
        <v>45</v>
      </c>
      <c r="AG11" s="1">
        <f>G11*R11</f>
        <v>56.4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36</v>
      </c>
      <c r="C12" s="1">
        <v>7</v>
      </c>
      <c r="D12" s="1"/>
      <c r="E12" s="1"/>
      <c r="F12" s="1">
        <v>7</v>
      </c>
      <c r="G12" s="7">
        <v>0.375</v>
      </c>
      <c r="H12" s="1">
        <v>55</v>
      </c>
      <c r="I12" s="1">
        <v>1010023348</v>
      </c>
      <c r="J12" s="1"/>
      <c r="K12" s="1">
        <f t="shared" si="2"/>
        <v>0</v>
      </c>
      <c r="L12" s="1"/>
      <c r="M12" s="1"/>
      <c r="N12" s="1">
        <v>200</v>
      </c>
      <c r="O12" s="1">
        <v>202</v>
      </c>
      <c r="P12" s="15">
        <f>IFERROR(VLOOKUP(A12,[1]TDSheet!$A:$B,2,0),0)</f>
        <v>318</v>
      </c>
      <c r="Q12" s="1">
        <f t="shared" si="3"/>
        <v>0</v>
      </c>
      <c r="R12" s="5">
        <v>500</v>
      </c>
      <c r="S12" s="5"/>
      <c r="T12" s="1" t="s">
        <v>62</v>
      </c>
      <c r="U12" s="1" t="e">
        <f t="shared" si="4"/>
        <v>#DIV/0!</v>
      </c>
      <c r="V12" s="1" t="e">
        <f t="shared" si="5"/>
        <v>#DIV/0!</v>
      </c>
      <c r="W12" s="1">
        <v>18</v>
      </c>
      <c r="X12" s="1">
        <v>-0.6</v>
      </c>
      <c r="Y12" s="1">
        <v>35.799999999999997</v>
      </c>
      <c r="Z12" s="1">
        <v>35.200000000000003</v>
      </c>
      <c r="AA12" s="1">
        <v>43</v>
      </c>
      <c r="AB12" s="1">
        <v>55.8</v>
      </c>
      <c r="AC12" s="1">
        <v>43.2</v>
      </c>
      <c r="AD12" s="1">
        <v>62.6</v>
      </c>
      <c r="AE12" s="1">
        <v>70.2</v>
      </c>
      <c r="AF12" s="1"/>
      <c r="AG12" s="1">
        <f t="shared" ref="AG12:AG23" si="6">G12*R12</f>
        <v>187.5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36</v>
      </c>
      <c r="C13" s="1">
        <v>308</v>
      </c>
      <c r="D13" s="1"/>
      <c r="E13" s="1">
        <v>17</v>
      </c>
      <c r="F13" s="1">
        <v>275</v>
      </c>
      <c r="G13" s="7">
        <v>0.375</v>
      </c>
      <c r="H13" s="1">
        <v>55</v>
      </c>
      <c r="I13" s="1">
        <v>1010022954</v>
      </c>
      <c r="J13" s="1"/>
      <c r="K13" s="1">
        <f t="shared" si="2"/>
        <v>17</v>
      </c>
      <c r="L13" s="1"/>
      <c r="M13" s="1"/>
      <c r="N13" s="1">
        <v>200</v>
      </c>
      <c r="O13" s="1">
        <v>162</v>
      </c>
      <c r="P13" s="15">
        <f>IFERROR(VLOOKUP(A13,[1]TDSheet!$A:$B,2,0),0)</f>
        <v>109</v>
      </c>
      <c r="Q13" s="1">
        <f t="shared" si="3"/>
        <v>3.4</v>
      </c>
      <c r="R13" s="5"/>
      <c r="S13" s="5"/>
      <c r="T13" s="1" t="s">
        <v>62</v>
      </c>
      <c r="U13" s="1">
        <f t="shared" si="4"/>
        <v>187.35294117647058</v>
      </c>
      <c r="V13" s="1">
        <f t="shared" si="5"/>
        <v>187.35294117647058</v>
      </c>
      <c r="W13" s="1">
        <v>12.8</v>
      </c>
      <c r="X13" s="1">
        <v>39.200000000000003</v>
      </c>
      <c r="Y13" s="1">
        <v>12.4</v>
      </c>
      <c r="Z13" s="1">
        <v>34</v>
      </c>
      <c r="AA13" s="1">
        <v>36</v>
      </c>
      <c r="AB13" s="1">
        <v>44.6</v>
      </c>
      <c r="AC13" s="1">
        <v>36</v>
      </c>
      <c r="AD13" s="1">
        <v>48.2</v>
      </c>
      <c r="AE13" s="1">
        <v>73.400000000000006</v>
      </c>
      <c r="AF13" s="19" t="s">
        <v>45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36</v>
      </c>
      <c r="C14" s="1">
        <v>392</v>
      </c>
      <c r="D14" s="1"/>
      <c r="E14" s="1">
        <v>27</v>
      </c>
      <c r="F14" s="1">
        <v>365</v>
      </c>
      <c r="G14" s="7">
        <v>0.375</v>
      </c>
      <c r="H14" s="1">
        <v>55</v>
      </c>
      <c r="I14" s="1">
        <v>1010016034</v>
      </c>
      <c r="J14" s="1"/>
      <c r="K14" s="1">
        <f t="shared" si="2"/>
        <v>27</v>
      </c>
      <c r="L14" s="1"/>
      <c r="M14" s="1"/>
      <c r="N14" s="1"/>
      <c r="O14" s="1">
        <v>120</v>
      </c>
      <c r="P14" s="15">
        <f>IFERROR(VLOOKUP(A14,[1]TDSheet!$A:$B,2,0),0)</f>
        <v>540</v>
      </c>
      <c r="Q14" s="1">
        <f t="shared" si="3"/>
        <v>5.4</v>
      </c>
      <c r="R14" s="5"/>
      <c r="S14" s="5"/>
      <c r="T14" s="1" t="s">
        <v>62</v>
      </c>
      <c r="U14" s="1">
        <f t="shared" si="4"/>
        <v>89.81481481481481</v>
      </c>
      <c r="V14" s="1">
        <f t="shared" si="5"/>
        <v>89.81481481481481</v>
      </c>
      <c r="W14" s="1">
        <v>13</v>
      </c>
      <c r="X14" s="1">
        <v>2.6</v>
      </c>
      <c r="Y14" s="1">
        <v>9.1999999999999993</v>
      </c>
      <c r="Z14" s="1">
        <v>13.4</v>
      </c>
      <c r="AA14" s="1">
        <v>24</v>
      </c>
      <c r="AB14" s="1">
        <v>26.8</v>
      </c>
      <c r="AC14" s="1">
        <v>23.8</v>
      </c>
      <c r="AD14" s="1">
        <v>33</v>
      </c>
      <c r="AE14" s="1">
        <v>53.4</v>
      </c>
      <c r="AF14" s="19" t="s">
        <v>45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7" t="s">
        <v>46</v>
      </c>
      <c r="B15" s="1" t="s">
        <v>36</v>
      </c>
      <c r="C15" s="1"/>
      <c r="D15" s="1"/>
      <c r="E15" s="1"/>
      <c r="F15" s="1"/>
      <c r="G15" s="7">
        <v>0.43</v>
      </c>
      <c r="H15" s="1">
        <v>55</v>
      </c>
      <c r="I15" s="1">
        <v>1010016024</v>
      </c>
      <c r="J15" s="1"/>
      <c r="K15" s="1">
        <f t="shared" si="2"/>
        <v>0</v>
      </c>
      <c r="L15" s="1"/>
      <c r="M15" s="1"/>
      <c r="N15" s="1">
        <v>30</v>
      </c>
      <c r="O15" s="1">
        <v>0</v>
      </c>
      <c r="P15" s="15">
        <f>IFERROR(VLOOKUP(A15,[1]TDSheet!$A:$B,2,0),0)</f>
        <v>214</v>
      </c>
      <c r="Q15" s="1">
        <f t="shared" si="3"/>
        <v>0</v>
      </c>
      <c r="R15" s="5">
        <v>100</v>
      </c>
      <c r="S15" s="5"/>
      <c r="T15" s="1" t="s">
        <v>62</v>
      </c>
      <c r="U15" s="1" t="e">
        <f t="shared" si="4"/>
        <v>#DIV/0!</v>
      </c>
      <c r="V15" s="1" t="e">
        <f t="shared" si="5"/>
        <v>#DIV/0!</v>
      </c>
      <c r="W15" s="1">
        <v>-2.6</v>
      </c>
      <c r="X15" s="1">
        <v>13.2</v>
      </c>
      <c r="Y15" s="1">
        <v>7.8</v>
      </c>
      <c r="Z15" s="1">
        <v>14.8</v>
      </c>
      <c r="AA15" s="1">
        <v>20</v>
      </c>
      <c r="AB15" s="1">
        <v>12.8</v>
      </c>
      <c r="AC15" s="1">
        <v>12.6</v>
      </c>
      <c r="AD15" s="1">
        <v>20.399999999999999</v>
      </c>
      <c r="AE15" s="1">
        <v>31.4</v>
      </c>
      <c r="AF15" s="1"/>
      <c r="AG15" s="1">
        <f t="shared" si="6"/>
        <v>43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36</v>
      </c>
      <c r="C16" s="1">
        <v>3</v>
      </c>
      <c r="D16" s="1"/>
      <c r="E16" s="1">
        <v>-2</v>
      </c>
      <c r="F16" s="1">
        <v>3</v>
      </c>
      <c r="G16" s="7">
        <v>0.375</v>
      </c>
      <c r="H16" s="1">
        <v>55</v>
      </c>
      <c r="I16" s="1">
        <v>1010023122</v>
      </c>
      <c r="J16" s="1"/>
      <c r="K16" s="1">
        <f t="shared" si="2"/>
        <v>-2</v>
      </c>
      <c r="L16" s="1"/>
      <c r="M16" s="1"/>
      <c r="N16" s="1">
        <v>130</v>
      </c>
      <c r="O16" s="1">
        <v>408</v>
      </c>
      <c r="P16" s="15">
        <f>IFERROR(VLOOKUP(A16,[1]TDSheet!$A:$B,2,0),0)</f>
        <v>240</v>
      </c>
      <c r="Q16" s="1">
        <f t="shared" si="3"/>
        <v>-0.4</v>
      </c>
      <c r="R16" s="5">
        <v>250</v>
      </c>
      <c r="S16" s="5"/>
      <c r="T16" s="1" t="s">
        <v>62</v>
      </c>
      <c r="U16" s="1">
        <f t="shared" si="4"/>
        <v>-1977.5</v>
      </c>
      <c r="V16" s="1">
        <f t="shared" si="5"/>
        <v>-1352.5</v>
      </c>
      <c r="W16" s="1">
        <v>28.4</v>
      </c>
      <c r="X16" s="1">
        <v>6.8</v>
      </c>
      <c r="Y16" s="1">
        <v>13.2</v>
      </c>
      <c r="Z16" s="1">
        <v>33.4</v>
      </c>
      <c r="AA16" s="1">
        <v>26</v>
      </c>
      <c r="AB16" s="1">
        <v>28.6</v>
      </c>
      <c r="AC16" s="1">
        <v>26</v>
      </c>
      <c r="AD16" s="1">
        <v>41.2</v>
      </c>
      <c r="AE16" s="1">
        <v>43</v>
      </c>
      <c r="AF16" s="1" t="s">
        <v>48</v>
      </c>
      <c r="AG16" s="1">
        <f t="shared" si="6"/>
        <v>93.75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36</v>
      </c>
      <c r="C17" s="1">
        <v>1034</v>
      </c>
      <c r="D17" s="1"/>
      <c r="E17" s="1">
        <v>-26</v>
      </c>
      <c r="F17" s="1">
        <v>1015</v>
      </c>
      <c r="G17" s="7">
        <v>0.28000000000000003</v>
      </c>
      <c r="H17" s="1">
        <v>120</v>
      </c>
      <c r="I17" s="1">
        <v>1010030636</v>
      </c>
      <c r="J17" s="1"/>
      <c r="K17" s="1">
        <f t="shared" si="2"/>
        <v>-26</v>
      </c>
      <c r="L17" s="1"/>
      <c r="M17" s="1"/>
      <c r="N17" s="1"/>
      <c r="O17" s="1">
        <v>160</v>
      </c>
      <c r="P17" s="15">
        <f>IFERROR(VLOOKUP(A17,[1]TDSheet!$A:$B,2,0),0)</f>
        <v>0</v>
      </c>
      <c r="Q17" s="1">
        <f t="shared" si="3"/>
        <v>-5.2</v>
      </c>
      <c r="R17" s="5"/>
      <c r="S17" s="5"/>
      <c r="T17" s="1" t="s">
        <v>62</v>
      </c>
      <c r="U17" s="1">
        <f t="shared" si="4"/>
        <v>-225.96153846153845</v>
      </c>
      <c r="V17" s="1">
        <f t="shared" si="5"/>
        <v>-225.96153846153845</v>
      </c>
      <c r="W17" s="1">
        <v>10</v>
      </c>
      <c r="X17" s="1">
        <v>6.8</v>
      </c>
      <c r="Y17" s="1">
        <v>2.4</v>
      </c>
      <c r="Z17" s="1">
        <v>1.8</v>
      </c>
      <c r="AA17" s="1">
        <v>10.4</v>
      </c>
      <c r="AB17" s="1">
        <v>3</v>
      </c>
      <c r="AC17" s="1">
        <v>7.2</v>
      </c>
      <c r="AD17" s="1">
        <v>-12.2</v>
      </c>
      <c r="AE17" s="1">
        <v>8.1999999999999993</v>
      </c>
      <c r="AF17" s="18" t="s">
        <v>59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36</v>
      </c>
      <c r="C18" s="1">
        <v>619</v>
      </c>
      <c r="D18" s="1"/>
      <c r="E18" s="1">
        <v>8</v>
      </c>
      <c r="F18" s="1">
        <v>602</v>
      </c>
      <c r="G18" s="7">
        <v>0.3</v>
      </c>
      <c r="H18" s="1">
        <v>120</v>
      </c>
      <c r="I18" s="1">
        <v>1010030879</v>
      </c>
      <c r="J18" s="1"/>
      <c r="K18" s="1">
        <f t="shared" si="2"/>
        <v>8</v>
      </c>
      <c r="L18" s="1"/>
      <c r="M18" s="1"/>
      <c r="N18" s="1"/>
      <c r="O18" s="1">
        <v>160</v>
      </c>
      <c r="P18" s="15">
        <f>IFERROR(VLOOKUP(A18,[1]TDSheet!$A:$B,2,0),0)</f>
        <v>0</v>
      </c>
      <c r="Q18" s="1">
        <f t="shared" si="3"/>
        <v>1.6</v>
      </c>
      <c r="R18" s="5"/>
      <c r="S18" s="5"/>
      <c r="T18" s="1" t="s">
        <v>62</v>
      </c>
      <c r="U18" s="1">
        <f t="shared" si="4"/>
        <v>476.25</v>
      </c>
      <c r="V18" s="1">
        <f t="shared" si="5"/>
        <v>476.25</v>
      </c>
      <c r="W18" s="1">
        <v>6.6</v>
      </c>
      <c r="X18" s="1">
        <v>2.6</v>
      </c>
      <c r="Y18" s="1">
        <v>0</v>
      </c>
      <c r="Z18" s="1">
        <v>4.2</v>
      </c>
      <c r="AA18" s="1">
        <v>6</v>
      </c>
      <c r="AB18" s="1">
        <v>5.6</v>
      </c>
      <c r="AC18" s="1">
        <v>9.4</v>
      </c>
      <c r="AD18" s="1">
        <v>4.2</v>
      </c>
      <c r="AE18" s="1">
        <v>14</v>
      </c>
      <c r="AF18" s="18" t="s">
        <v>60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36</v>
      </c>
      <c r="C19" s="1">
        <v>8</v>
      </c>
      <c r="D19" s="1"/>
      <c r="E19" s="1">
        <v>-9</v>
      </c>
      <c r="F19" s="1">
        <v>8</v>
      </c>
      <c r="G19" s="7">
        <v>0.3</v>
      </c>
      <c r="H19" s="1">
        <v>150</v>
      </c>
      <c r="I19" s="1">
        <v>1010023983</v>
      </c>
      <c r="J19" s="1"/>
      <c r="K19" s="1">
        <f t="shared" si="2"/>
        <v>-9</v>
      </c>
      <c r="L19" s="1"/>
      <c r="M19" s="1"/>
      <c r="N19" s="1">
        <v>160</v>
      </c>
      <c r="O19" s="1">
        <v>80</v>
      </c>
      <c r="P19" s="15">
        <f>IFERROR(VLOOKUP(A19,[1]TDSheet!$A:$B,2,0),0)</f>
        <v>0</v>
      </c>
      <c r="Q19" s="1">
        <f t="shared" si="3"/>
        <v>-1.8</v>
      </c>
      <c r="R19" s="5">
        <v>150</v>
      </c>
      <c r="S19" s="5"/>
      <c r="T19" s="1" t="s">
        <v>62</v>
      </c>
      <c r="U19" s="1">
        <f t="shared" si="4"/>
        <v>-221.11111111111111</v>
      </c>
      <c r="V19" s="1">
        <f t="shared" si="5"/>
        <v>-137.77777777777777</v>
      </c>
      <c r="W19" s="1">
        <v>25.8</v>
      </c>
      <c r="X19" s="1">
        <v>7.2</v>
      </c>
      <c r="Y19" s="1">
        <v>12</v>
      </c>
      <c r="Z19" s="1">
        <v>16.8</v>
      </c>
      <c r="AA19" s="1">
        <v>16</v>
      </c>
      <c r="AB19" s="1">
        <v>10.8</v>
      </c>
      <c r="AC19" s="1">
        <v>21.2</v>
      </c>
      <c r="AD19" s="1">
        <v>7</v>
      </c>
      <c r="AE19" s="1">
        <v>18</v>
      </c>
      <c r="AF19" s="1"/>
      <c r="AG19" s="1">
        <f t="shared" si="6"/>
        <v>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36</v>
      </c>
      <c r="C20" s="1">
        <v>16</v>
      </c>
      <c r="D20" s="1"/>
      <c r="E20" s="1">
        <v>11</v>
      </c>
      <c r="F20" s="1">
        <v>3</v>
      </c>
      <c r="G20" s="7">
        <v>0.2</v>
      </c>
      <c r="H20" s="1">
        <v>90</v>
      </c>
      <c r="I20" s="1">
        <v>1010025585</v>
      </c>
      <c r="J20" s="1"/>
      <c r="K20" s="1">
        <f t="shared" si="2"/>
        <v>11</v>
      </c>
      <c r="L20" s="1"/>
      <c r="M20" s="1"/>
      <c r="N20" s="1"/>
      <c r="O20" s="1">
        <v>600</v>
      </c>
      <c r="P20" s="15">
        <f>IFERROR(VLOOKUP(A20,[1]TDSheet!$A:$B,2,0),0)</f>
        <v>0</v>
      </c>
      <c r="Q20" s="1">
        <f t="shared" si="3"/>
        <v>2.2000000000000002</v>
      </c>
      <c r="R20" s="5">
        <v>600</v>
      </c>
      <c r="S20" s="5"/>
      <c r="T20" s="1" t="s">
        <v>62</v>
      </c>
      <c r="U20" s="1">
        <f t="shared" si="4"/>
        <v>546.81818181818176</v>
      </c>
      <c r="V20" s="1">
        <f t="shared" si="5"/>
        <v>274.09090909090907</v>
      </c>
      <c r="W20" s="1">
        <v>59.6</v>
      </c>
      <c r="X20" s="1">
        <v>52.4</v>
      </c>
      <c r="Y20" s="1">
        <v>49</v>
      </c>
      <c r="Z20" s="1">
        <v>59.2</v>
      </c>
      <c r="AA20" s="1">
        <v>70.8</v>
      </c>
      <c r="AB20" s="1">
        <v>62.8</v>
      </c>
      <c r="AC20" s="1">
        <v>37.799999999999997</v>
      </c>
      <c r="AD20" s="1">
        <v>99.8</v>
      </c>
      <c r="AE20" s="1">
        <v>74.599999999999994</v>
      </c>
      <c r="AF20" s="1"/>
      <c r="AG20" s="1">
        <f t="shared" si="6"/>
        <v>120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53</v>
      </c>
      <c r="B21" s="1" t="s">
        <v>36</v>
      </c>
      <c r="C21" s="1">
        <v>363</v>
      </c>
      <c r="D21" s="1"/>
      <c r="E21" s="1">
        <v>55</v>
      </c>
      <c r="F21" s="1">
        <v>293</v>
      </c>
      <c r="G21" s="7">
        <v>0.33</v>
      </c>
      <c r="H21" s="1">
        <v>55</v>
      </c>
      <c r="I21" s="1">
        <v>1010029655</v>
      </c>
      <c r="J21" s="1"/>
      <c r="K21" s="1">
        <f t="shared" si="2"/>
        <v>55</v>
      </c>
      <c r="L21" s="1"/>
      <c r="M21" s="1"/>
      <c r="N21" s="1"/>
      <c r="O21" s="1">
        <v>300</v>
      </c>
      <c r="P21" s="15">
        <f>IFERROR(VLOOKUP(A21,[1]TDSheet!$A:$B,2,0),0)</f>
        <v>528</v>
      </c>
      <c r="Q21" s="1">
        <f t="shared" si="3"/>
        <v>11</v>
      </c>
      <c r="R21" s="5"/>
      <c r="S21" s="5"/>
      <c r="T21" s="1" t="s">
        <v>62</v>
      </c>
      <c r="U21" s="1">
        <f t="shared" si="4"/>
        <v>53.909090909090907</v>
      </c>
      <c r="V21" s="1">
        <f t="shared" si="5"/>
        <v>53.909090909090907</v>
      </c>
      <c r="W21" s="1">
        <v>20.2</v>
      </c>
      <c r="X21" s="1">
        <v>19.2</v>
      </c>
      <c r="Y21" s="1">
        <v>14.4</v>
      </c>
      <c r="Z21" s="1">
        <v>27.8</v>
      </c>
      <c r="AA21" s="1">
        <v>29</v>
      </c>
      <c r="AB21" s="1">
        <v>29.4</v>
      </c>
      <c r="AC21" s="1">
        <v>31.8</v>
      </c>
      <c r="AD21" s="1">
        <v>33.4</v>
      </c>
      <c r="AE21" s="1">
        <v>44.2</v>
      </c>
      <c r="AF21" s="19" t="s">
        <v>45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36</v>
      </c>
      <c r="C22" s="1">
        <v>337</v>
      </c>
      <c r="D22" s="1"/>
      <c r="E22" s="1">
        <v>36</v>
      </c>
      <c r="F22" s="1">
        <v>286</v>
      </c>
      <c r="G22" s="7">
        <v>0.375</v>
      </c>
      <c r="H22" s="1">
        <v>55</v>
      </c>
      <c r="I22" s="1">
        <v>1010022952</v>
      </c>
      <c r="J22" s="1"/>
      <c r="K22" s="1">
        <f t="shared" si="2"/>
        <v>36</v>
      </c>
      <c r="L22" s="1"/>
      <c r="M22" s="1"/>
      <c r="N22" s="1">
        <v>100</v>
      </c>
      <c r="O22" s="1">
        <v>178</v>
      </c>
      <c r="P22" s="15">
        <f>IFERROR(VLOOKUP(A22,[1]TDSheet!$A:$B,2,0),0)</f>
        <v>390</v>
      </c>
      <c r="Q22" s="1">
        <f t="shared" si="3"/>
        <v>7.2</v>
      </c>
      <c r="R22" s="5"/>
      <c r="S22" s="5"/>
      <c r="T22" s="1" t="s">
        <v>62</v>
      </c>
      <c r="U22" s="1">
        <f t="shared" si="4"/>
        <v>78.333333333333329</v>
      </c>
      <c r="V22" s="1">
        <f t="shared" si="5"/>
        <v>78.333333333333329</v>
      </c>
      <c r="W22" s="1">
        <v>17.600000000000001</v>
      </c>
      <c r="X22" s="1">
        <v>10.6</v>
      </c>
      <c r="Y22" s="1">
        <v>3</v>
      </c>
      <c r="Z22" s="1">
        <v>19.399999999999999</v>
      </c>
      <c r="AA22" s="1">
        <v>17</v>
      </c>
      <c r="AB22" s="1">
        <v>26.4</v>
      </c>
      <c r="AC22" s="1">
        <v>17</v>
      </c>
      <c r="AD22" s="1">
        <v>26.2</v>
      </c>
      <c r="AE22" s="1">
        <v>35</v>
      </c>
      <c r="AF22" s="18" t="s">
        <v>61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36</v>
      </c>
      <c r="C23" s="1">
        <v>358</v>
      </c>
      <c r="D23" s="1"/>
      <c r="E23" s="1">
        <v>292</v>
      </c>
      <c r="F23" s="1">
        <v>65</v>
      </c>
      <c r="G23" s="7">
        <v>0.3</v>
      </c>
      <c r="H23" s="1">
        <v>150</v>
      </c>
      <c r="I23" s="1">
        <v>1010023830</v>
      </c>
      <c r="J23" s="1"/>
      <c r="K23" s="1">
        <f t="shared" si="2"/>
        <v>292</v>
      </c>
      <c r="L23" s="1"/>
      <c r="M23" s="1"/>
      <c r="N23" s="1"/>
      <c r="O23" s="1">
        <v>1100</v>
      </c>
      <c r="P23" s="15">
        <f>IFERROR(VLOOKUP(A23,[1]TDSheet!$A:$B,2,0),0)</f>
        <v>0</v>
      </c>
      <c r="Q23" s="1">
        <f t="shared" si="3"/>
        <v>58.4</v>
      </c>
      <c r="R23" s="5">
        <v>600</v>
      </c>
      <c r="S23" s="5"/>
      <c r="T23" s="1" t="s">
        <v>62</v>
      </c>
      <c r="U23" s="1">
        <f t="shared" si="4"/>
        <v>30.222602739726028</v>
      </c>
      <c r="V23" s="1">
        <f t="shared" si="5"/>
        <v>19.948630136986303</v>
      </c>
      <c r="W23" s="1">
        <v>81.599999999999994</v>
      </c>
      <c r="X23" s="1">
        <v>48.4</v>
      </c>
      <c r="Y23" s="1">
        <v>54.2</v>
      </c>
      <c r="Z23" s="1">
        <v>53.6</v>
      </c>
      <c r="AA23" s="1">
        <v>63.6</v>
      </c>
      <c r="AB23" s="1">
        <v>34.200000000000003</v>
      </c>
      <c r="AC23" s="1">
        <v>23</v>
      </c>
      <c r="AD23" s="1">
        <v>25</v>
      </c>
      <c r="AE23" s="1">
        <v>37.200000000000003</v>
      </c>
      <c r="AF23" s="1"/>
      <c r="AG23" s="1">
        <f t="shared" si="6"/>
        <v>180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G23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2025-04-28T13:07:43Z</dcterms:created>
  <dcterms:modified xsi:type="dcterms:W3CDTF">2025-04-29T13:47:23Z</dcterms:modified>
</cp:coreProperties>
</file>