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1'!$A$9:$J$181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5"/>
  <sheetViews>
    <sheetView tabSelected="1" zoomScale="87" zoomScaleNormal="87" workbookViewId="0">
      <pane ySplit="9" topLeftCell="A175" activePane="bottomLeft" state="frozen"/>
      <selection pane="bottomLeft" activeCell="I189" sqref="I18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45934</v>
      </c>
      <c r="E3" s="7" t="inlineStr">
        <is>
          <t xml:space="preserve">Доставка: </t>
        </is>
      </c>
      <c r="F3" s="101" t="n"/>
      <c r="G3" s="101" t="n">
        <v>45937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RIGHT(D11:D180,4)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RIGHT(D12:D181,4)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RIGHT(D13:D181,4)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RIGHT(D14:D182,4)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RIGHT(D15:D183,4)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RIGHT(D16:D183,4)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RIGHT(D17:D183,4)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/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RIGHT(D18:D184,4)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RIGHT(D19:D185,4)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RIGHT(D20:D186,4)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/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RIGHT(D21:D187,4)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RIGHT(D22:D188,4)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RIGHT(D23:D189,4)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RIGHT(D24:D190,4)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RIGHT(D25:D194,4)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RIGHT(D26:D194,4)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RIGHT(D27:D195,4)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RIGHT(D28:D198,4)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RIGHT(D29:D199,4)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RIGHT(D30:D200,4)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RIGHT(D31:D201,4)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RIGHT(D32:D202,4)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RIGHT(D33:D203,4)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RIGHT(D34:D204,4)</f>
        <v/>
      </c>
      <c r="B34" s="27" t="inlineStr">
        <is>
          <t>СЕЙЧАС СЕЗОН ПМ вар п/о 0.4кг</t>
        </is>
      </c>
      <c r="C34" s="30" t="inlineStr">
        <is>
          <t>ШТ</t>
        </is>
      </c>
      <c r="D34" s="28" t="n">
        <v>1001016747343</v>
      </c>
      <c r="E34" s="24" t="n"/>
      <c r="F34" s="23" t="n">
        <v>0.4</v>
      </c>
      <c r="G34" s="23">
        <f>F34*E34</f>
        <v/>
      </c>
      <c r="H34" s="14" t="n"/>
      <c r="I34" s="14" t="n"/>
      <c r="J34" s="39" t="n"/>
    </row>
    <row r="35" ht="16.5" customHeight="1">
      <c r="A35" s="93">
        <f>RIGHT(D35:D201,4)</f>
        <v/>
      </c>
      <c r="B35" s="27" t="inlineStr">
        <is>
          <t>ЭКСТРА Папа может вар п/о.</t>
        </is>
      </c>
      <c r="C35" s="30" t="inlineStr">
        <is>
          <t>КГ</t>
        </is>
      </c>
      <c r="D35" s="28" t="n">
        <v>1001012505851</v>
      </c>
      <c r="E35" s="24" t="n"/>
      <c r="F35" s="23" t="n">
        <v>1.366666666666666</v>
      </c>
      <c r="G35" s="23">
        <f>E35*1</f>
        <v/>
      </c>
      <c r="H35" s="14" t="n">
        <v>4.1</v>
      </c>
      <c r="I35" s="14" t="n">
        <v>60</v>
      </c>
      <c r="J35" s="39" t="n"/>
    </row>
    <row r="36" ht="16.5" customHeight="1">
      <c r="A36" s="93">
        <f>RIGHT(D36:D202,4)</f>
        <v/>
      </c>
      <c r="B36" s="27" t="inlineStr">
        <is>
          <t>ВРЕМЯ ОЛИВЬЕ Папа может вар п/о</t>
        </is>
      </c>
      <c r="C36" s="30" t="inlineStr">
        <is>
          <t>КГ</t>
        </is>
      </c>
      <c r="D36" s="28" t="n">
        <v>1001014486159</v>
      </c>
      <c r="E36" s="24" t="n"/>
      <c r="F36" s="23" t="n"/>
      <c r="G36" s="23">
        <f>E36*1</f>
        <v/>
      </c>
      <c r="H36" s="14" t="n"/>
      <c r="I36" s="14" t="n"/>
      <c r="J36" s="39" t="n"/>
    </row>
    <row r="37" ht="16.5" customHeight="1">
      <c r="A37" s="93">
        <f>RIGHT(D37:D202,4)</f>
        <v/>
      </c>
      <c r="B37" s="27" t="inlineStr">
        <is>
          <t>ВРЕМЯ ОЛИВЬЕ Папа может вар п/о 0.4кг</t>
        </is>
      </c>
      <c r="C37" s="33" t="inlineStr">
        <is>
          <t>ШТ</t>
        </is>
      </c>
      <c r="D37" s="28" t="n">
        <v>1001014486158</v>
      </c>
      <c r="E37" s="24" t="n"/>
      <c r="F37" s="23" t="n">
        <v>0.4</v>
      </c>
      <c r="G37" s="23">
        <f>E37*0.4</f>
        <v/>
      </c>
      <c r="H37" s="14" t="n"/>
      <c r="I37" s="14" t="n">
        <v>60</v>
      </c>
      <c r="J37" s="39" t="n"/>
    </row>
    <row r="38" ht="16.5" customHeight="1">
      <c r="A38" s="93">
        <f>RIGHT(D38:D204,4)</f>
        <v/>
      </c>
      <c r="B38" s="95" t="inlineStr">
        <is>
          <t>ДОМАШНИЙ РЕЦЕПТ Коровино 0.5кг 8шт.</t>
        </is>
      </c>
      <c r="C38" s="33" t="inlineStr">
        <is>
          <t>ШТ</t>
        </is>
      </c>
      <c r="D38" s="28" t="n">
        <v>1001012816340</v>
      </c>
      <c r="E38" s="24" t="n"/>
      <c r="F38" s="23" t="n">
        <v>0.5</v>
      </c>
      <c r="G38" s="23">
        <f>E38*0.5</f>
        <v/>
      </c>
      <c r="H38" s="14" t="n"/>
      <c r="I38" s="14" t="n">
        <v>60</v>
      </c>
      <c r="J38" s="39" t="n"/>
    </row>
    <row r="39" ht="16.5" customHeight="1" thickBot="1">
      <c r="A39" s="93">
        <f>RIGHT(D39:D202,4)</f>
        <v/>
      </c>
      <c r="B39" s="27" t="inlineStr">
        <is>
          <t>ЭКСТРА Папа может вар п/о 0.4кг 8шт.</t>
        </is>
      </c>
      <c r="C39" s="33" t="inlineStr">
        <is>
          <t>ШТ</t>
        </is>
      </c>
      <c r="D39" s="28" t="n">
        <v>1001012506353</v>
      </c>
      <c r="E39" s="24" t="n"/>
      <c r="F39" s="23" t="n">
        <v>0.4</v>
      </c>
      <c r="G39" s="23">
        <f>E39*0.4</f>
        <v/>
      </c>
      <c r="H39" s="14" t="n">
        <v>3.2</v>
      </c>
      <c r="I39" s="14" t="n">
        <v>60</v>
      </c>
      <c r="J39" s="39" t="n"/>
    </row>
    <row r="40" ht="16.5" customHeight="1" thickBot="1" thickTop="1">
      <c r="A40" s="93">
        <f>RIGHT(D40:D203,4)</f>
        <v/>
      </c>
      <c r="B40" s="74" t="inlineStr">
        <is>
          <t>Сосиски</t>
        </is>
      </c>
      <c r="C40" s="74" t="n"/>
      <c r="D40" s="74" t="n"/>
      <c r="E40" s="74" t="n"/>
      <c r="F40" s="73" t="n"/>
      <c r="G40" s="74" t="n"/>
      <c r="H40" s="74" t="n"/>
      <c r="I40" s="74" t="n"/>
      <c r="J40" s="75" t="n"/>
    </row>
    <row r="41" ht="16.5" customFormat="1" customHeight="1" s="15" thickTop="1">
      <c r="A41" s="93">
        <f>RIGHT(D41:D206,4)</f>
        <v/>
      </c>
      <c r="B41" s="27" t="inlineStr">
        <is>
          <t>С ГОВЯДИНОЙ СН сос п/о мгс 1*6</t>
        </is>
      </c>
      <c r="C41" s="30" t="inlineStr">
        <is>
          <t>КГ</t>
        </is>
      </c>
      <c r="D41" s="28" t="n">
        <v>1001023856870</v>
      </c>
      <c r="E41" s="24" t="n"/>
      <c r="F41" s="23" t="n"/>
      <c r="G41" s="23">
        <f>E41*1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RIGHT(D42:D208,4)</f>
        <v/>
      </c>
      <c r="B42" s="27" t="inlineStr">
        <is>
          <t>С ГОВЯДИНОЙ ПМ сос п/о мгс 1.5*4</t>
        </is>
      </c>
      <c r="C42" s="30" t="inlineStr">
        <is>
          <t>КГ</t>
        </is>
      </c>
      <c r="D42" s="28" t="n">
        <v>1001023857038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RIGHT(D43:D209,4)</f>
        <v/>
      </c>
      <c r="B43" s="27" t="inlineStr">
        <is>
          <t>С ИНДЕЙКОЙ ПМ сос ц/о в/у 1/270 8шт.</t>
        </is>
      </c>
      <c r="C43" s="30" t="inlineStr">
        <is>
          <t>ШТ</t>
        </is>
      </c>
      <c r="D43" s="28" t="n">
        <v>1001025027040</v>
      </c>
      <c r="E43" s="24" t="n"/>
      <c r="F43" s="23" t="n">
        <v>0.27</v>
      </c>
      <c r="G43" s="23">
        <f>F43*E43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RIGHT(D44:D208,4)</f>
        <v/>
      </c>
      <c r="B44" s="27" t="inlineStr">
        <is>
          <t>МОЛОЧ.ПРЕМИУМ ПМ сос п/о мгс 1.5*4_О_50с</t>
        </is>
      </c>
      <c r="C44" s="30" t="inlineStr">
        <is>
          <t>КГ</t>
        </is>
      </c>
      <c r="D44" s="28" t="n">
        <v>1001022657075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RIGHT(D45:D209,4)</f>
        <v/>
      </c>
      <c r="B45" s="27" t="inlineStr">
        <is>
          <t>СОЧНЫЕ ПМ сос п/о мгс 1.5*4_А_50с</t>
        </is>
      </c>
      <c r="C45" s="30" t="inlineStr">
        <is>
          <t>КГ</t>
        </is>
      </c>
      <c r="D45" s="28" t="n">
        <v>1001022377070</v>
      </c>
      <c r="E45" s="24" t="n">
        <v>1000</v>
      </c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RIGHT(D46:D207,4)</f>
        <v/>
      </c>
      <c r="B46" s="27" t="inlineStr">
        <is>
          <t>МОЛОЧНЫЕ Коровино сос п/о мгс 1.5*6</t>
        </is>
      </c>
      <c r="C46" s="30" t="inlineStr">
        <is>
          <t>КГ</t>
        </is>
      </c>
      <c r="D46" s="28" t="n">
        <v>1001020836253</v>
      </c>
      <c r="E46" s="24" t="n"/>
      <c r="F46" s="23" t="n"/>
      <c r="G46" s="23">
        <f>E46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RIGHT(D47:D206,4)</f>
        <v/>
      </c>
      <c r="B47" s="27" t="inlineStr">
        <is>
          <t xml:space="preserve">БАВАРСКИЕ ПМ сос ц/о мгс 0,35кг 8шт.  </t>
        </is>
      </c>
      <c r="C47" s="33" t="inlineStr">
        <is>
          <t>ШТ</t>
        </is>
      </c>
      <c r="D47" s="28" t="n">
        <v>1001021966602</v>
      </c>
      <c r="E47" s="24" t="n"/>
      <c r="F47" s="23" t="n"/>
      <c r="G47" s="23">
        <f>E47*0.35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RIGHT(D48:D209,4)</f>
        <v/>
      </c>
      <c r="B48" s="27" t="inlineStr">
        <is>
          <t>С СЫРОМ сос ц/о мгс 0.41кг 6шт.</t>
        </is>
      </c>
      <c r="C48" s="33" t="inlineStr">
        <is>
          <t>ШТ</t>
        </is>
      </c>
      <c r="D48" s="28" t="n">
        <v>1001025176768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Format="1" customHeight="1" s="15">
      <c r="A49" s="93">
        <f>RIGHT(D49:D210,4)</f>
        <v/>
      </c>
      <c r="B49" s="27" t="inlineStr">
        <is>
          <t>ИСПАНСКИЕ сос ц/о мгс 0.41кг 6шт.</t>
        </is>
      </c>
      <c r="C49" s="33" t="inlineStr">
        <is>
          <t>ШТ</t>
        </is>
      </c>
      <c r="D49" s="28" t="n">
        <v>1001025486770</v>
      </c>
      <c r="E49" s="24" t="n"/>
      <c r="F49" s="23" t="n"/>
      <c r="G49" s="23">
        <f>E49*0.41</f>
        <v/>
      </c>
      <c r="H49" s="14" t="n"/>
      <c r="I49" s="14" t="n"/>
      <c r="J49" s="39" t="n"/>
      <c r="K49" s="82" t="n"/>
    </row>
    <row r="50" ht="16.5" customHeight="1">
      <c r="A50" s="93">
        <f>RIGHT(D50:D213,4)</f>
        <v/>
      </c>
      <c r="B50" s="27" t="inlineStr">
        <is>
          <t>МОЛОЧНЫЕ КЛАССИЧЕСКИЕ сос п/о мгс 2*4</t>
        </is>
      </c>
      <c r="C50" s="31" t="inlineStr">
        <is>
          <t>КГ</t>
        </is>
      </c>
      <c r="D50" s="28" t="n">
        <v>1001024976829</v>
      </c>
      <c r="E50" s="24" t="n"/>
      <c r="F50" s="23" t="n"/>
      <c r="G50" s="23">
        <f>E50*1</f>
        <v/>
      </c>
      <c r="H50" s="14" t="n"/>
      <c r="I50" s="14" t="n"/>
      <c r="J50" s="39" t="n"/>
    </row>
    <row r="51" ht="16.5" customHeight="1">
      <c r="A51" s="93">
        <f>RIGHT(D51:D218,4)</f>
        <v/>
      </c>
      <c r="B51" s="27" t="inlineStr">
        <is>
          <t>МОЛОЧ.ПРЕМИУМ ПМ сос п/о мгс 0.6кг_50с</t>
        </is>
      </c>
      <c r="C51" s="33" t="inlineStr">
        <is>
          <t>ШТ</t>
        </is>
      </c>
      <c r="D51" s="28" t="n">
        <v>1001022657074</v>
      </c>
      <c r="E51" s="24" t="n"/>
      <c r="F51" s="23" t="n"/>
      <c r="G51" s="23">
        <f>E51*0.6</f>
        <v/>
      </c>
      <c r="H51" s="14" t="n"/>
      <c r="I51" s="14" t="n"/>
      <c r="J51" s="39" t="n"/>
    </row>
    <row r="52" ht="16.5" customHeight="1">
      <c r="A52" s="93">
        <f>RIGHT(D52:D219,4)</f>
        <v/>
      </c>
      <c r="B52" s="27" t="inlineStr">
        <is>
          <t>МОЛОЧ.ПРЕМИУМ ПМ сос п/о в/у 1/350_50с</t>
        </is>
      </c>
      <c r="C52" s="33" t="inlineStr">
        <is>
          <t>ШТ</t>
        </is>
      </c>
      <c r="D52" s="28" t="n">
        <v>1001022657073</v>
      </c>
      <c r="E52" s="24" t="n"/>
      <c r="F52" s="23" t="n"/>
      <c r="G52" s="23">
        <f>E52*0.35</f>
        <v/>
      </c>
      <c r="H52" s="14" t="n"/>
      <c r="I52" s="14" t="n"/>
      <c r="J52" s="39" t="n"/>
    </row>
    <row r="53" ht="16.5" customHeight="1">
      <c r="A53" s="93">
        <f>RIGHT(D53:D220,4)</f>
        <v/>
      </c>
      <c r="B53" s="27" t="inlineStr">
        <is>
          <t>МОЛОЧНЫЕ ГОСТ сос ц/о мгс 0.4кг 7шт.</t>
        </is>
      </c>
      <c r="C53" s="30" t="inlineStr">
        <is>
          <t>ШТ</t>
        </is>
      </c>
      <c r="D53" s="28" t="n">
        <v>1001020836759</v>
      </c>
      <c r="E53" s="24" t="n"/>
      <c r="F53" s="23" t="n"/>
      <c r="G53" s="23">
        <f>E53*0.4</f>
        <v/>
      </c>
      <c r="H53" s="14" t="n"/>
      <c r="I53" s="14" t="n"/>
      <c r="J53" s="39" t="n"/>
    </row>
    <row r="54" ht="16.5" customHeight="1">
      <c r="A54" s="93">
        <f>RIGHT(D54:D221,4)</f>
        <v/>
      </c>
      <c r="B54" s="27" t="inlineStr">
        <is>
          <t>МОЛОЧНЫЕ ПМ сос п/о мгс 0.41кг 10шт.</t>
        </is>
      </c>
      <c r="C54" s="30" t="inlineStr">
        <is>
          <t>ШТ</t>
        </is>
      </c>
      <c r="D54" s="28" t="n">
        <v>1001020836724</v>
      </c>
      <c r="E54" s="24" t="n"/>
      <c r="F54" s="23" t="n">
        <v>0.41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RIGHT(D55:D222,4)</f>
        <v/>
      </c>
      <c r="B55" s="27" t="inlineStr">
        <is>
          <t>МОЛОЧНЫЕ КЛАССИЧЕСКИЕ сос п/о в/у 0.3кг</t>
        </is>
      </c>
      <c r="C55" s="30" t="inlineStr">
        <is>
          <t>ШТ</t>
        </is>
      </c>
      <c r="D55" s="28" t="n">
        <v>1001024976616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RIGHT(D56:D223,4)</f>
        <v/>
      </c>
      <c r="B56" s="27" t="inlineStr">
        <is>
          <t>СЛИВОЧНЫЕ ПМ сос п/о мгс 0.3кг 7шт.</t>
        </is>
      </c>
      <c r="C56" s="30" t="inlineStr">
        <is>
          <t>ШТ</t>
        </is>
      </c>
      <c r="D56" s="28" t="n">
        <v>1001022467276</v>
      </c>
      <c r="E56" s="24" t="n"/>
      <c r="F56" s="23" t="n">
        <v>0.3</v>
      </c>
      <c r="G56" s="23">
        <f>F56*E56</f>
        <v/>
      </c>
      <c r="H56" s="14" t="n"/>
      <c r="I56" s="14" t="n"/>
      <c r="J56" s="39" t="n"/>
    </row>
    <row r="57" ht="16.5" customHeight="1">
      <c r="A57" s="93">
        <f>RIGHT(D57:D221,4)</f>
        <v/>
      </c>
      <c r="B57" s="27" t="inlineStr">
        <is>
          <t>МЯСНИКС ПМ сос б/о мгс 1/160 14шт.</t>
        </is>
      </c>
      <c r="C57" s="30" t="inlineStr">
        <is>
          <t>ШТ</t>
        </is>
      </c>
      <c r="D57" s="28" t="n">
        <v>1001025526901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Height="1">
      <c r="A58" s="93">
        <f>RIGHT(D58:D222,4)</f>
        <v/>
      </c>
      <c r="B58" s="27" t="inlineStr">
        <is>
          <t>МЯСНИКС ПМ сос б/о мгс 1/160 10шт.</t>
        </is>
      </c>
      <c r="C58" s="30" t="inlineStr">
        <is>
          <t>ШТ</t>
        </is>
      </c>
      <c r="D58" s="28" t="n">
        <v>1001025526962</v>
      </c>
      <c r="E58" s="24" t="n"/>
      <c r="F58" s="23" t="n">
        <v>0.16</v>
      </c>
      <c r="G58" s="23">
        <f>E58*F58</f>
        <v/>
      </c>
      <c r="H58" s="14" t="n"/>
      <c r="I58" s="14" t="n"/>
      <c r="J58" s="39" t="n"/>
    </row>
    <row r="59" ht="16.5" customFormat="1" customHeight="1" s="15">
      <c r="A59" s="93">
        <f>RIGHT(D59:D220,4)</f>
        <v/>
      </c>
      <c r="B59" s="70" t="inlineStr">
        <is>
          <t>МЯСНЫЕ Папа может сос п/о мгс 1.5*3</t>
        </is>
      </c>
      <c r="C59" s="30" t="inlineStr">
        <is>
          <t>КГ</t>
        </is>
      </c>
      <c r="D59" s="28" t="n">
        <v>1001022726303</v>
      </c>
      <c r="E59" s="24" t="n"/>
      <c r="F59" s="23" t="n">
        <v>1.066666666666667</v>
      </c>
      <c r="G59" s="23">
        <f>E59*1</f>
        <v/>
      </c>
      <c r="H59" s="14" t="n">
        <v>3.2</v>
      </c>
      <c r="I59" s="14" t="n">
        <v>45</v>
      </c>
      <c r="J59" s="39" t="n"/>
      <c r="K59" s="82" t="n"/>
    </row>
    <row r="60" ht="16.5" customFormat="1" customHeight="1" s="15">
      <c r="A60" s="93">
        <f>RIGHT(D60:D221,4)</f>
        <v/>
      </c>
      <c r="B60" s="70" t="inlineStr">
        <is>
          <t>МЯСНЫЕ С ГОВЯД.ПМ сос п/о мгс 0.4кг_50с</t>
        </is>
      </c>
      <c r="C60" s="33" t="inlineStr">
        <is>
          <t>ШТ</t>
        </is>
      </c>
      <c r="D60" s="28" t="n">
        <v>1001025507077</v>
      </c>
      <c r="E60" s="24" t="n"/>
      <c r="F60" s="23" t="n"/>
      <c r="G60" s="23">
        <f>E60*0.4</f>
        <v/>
      </c>
      <c r="H60" s="14" t="n"/>
      <c r="I60" s="14" t="n"/>
      <c r="J60" s="39" t="n"/>
      <c r="K60" s="82" t="n"/>
    </row>
    <row r="61" ht="16.5" customHeight="1">
      <c r="A61" s="93">
        <f>RIGHT(D61:D221,4)</f>
        <v/>
      </c>
      <c r="B61" s="45" t="inlineStr">
        <is>
          <t>СЛИВОЧНЫЕ ПМ сос п/о мгс 0.41кг 10шт_50с</t>
        </is>
      </c>
      <c r="C61" s="33" t="inlineStr">
        <is>
          <t>ШТ</t>
        </is>
      </c>
      <c r="D61" s="28" t="n">
        <v>1001022467080</v>
      </c>
      <c r="E61" s="24" t="n"/>
      <c r="F61" s="23" t="n">
        <v>0.45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>
      <c r="A62" s="93">
        <f>RIGHT(D62:D222,4)</f>
        <v/>
      </c>
      <c r="B62" s="45" t="inlineStr">
        <is>
          <t>СЛИВОЧНЫЕ сос ц/о мгс 0.41кг 8шт.</t>
        </is>
      </c>
      <c r="C62" s="33" t="inlineStr">
        <is>
          <t>ШТ</t>
        </is>
      </c>
      <c r="D62" s="28" t="n">
        <v>1001020846762</v>
      </c>
      <c r="E62" s="24" t="n"/>
      <c r="F62" s="23" t="n">
        <v>0.41</v>
      </c>
      <c r="G62" s="23">
        <f>E62*F62</f>
        <v/>
      </c>
      <c r="H62" s="14" t="n"/>
      <c r="I62" s="14" t="n"/>
      <c r="J62" s="39" t="n"/>
    </row>
    <row r="63" ht="16.5" customHeight="1">
      <c r="A63" s="93">
        <f>RIGHT(D63:D222,4)</f>
        <v/>
      </c>
      <c r="B63" s="45" t="inlineStr">
        <is>
          <t>СЛИВОЧНЫЕ Папа может сос п/о мгс 2*2_45с</t>
        </is>
      </c>
      <c r="C63" s="30" t="inlineStr">
        <is>
          <t>КГ</t>
        </is>
      </c>
      <c r="D63" s="28" t="n">
        <v>1001022465820</v>
      </c>
      <c r="E63" s="24" t="n"/>
      <c r="F63" s="23" t="n"/>
      <c r="G63" s="23">
        <f>E63*1</f>
        <v/>
      </c>
      <c r="H63" s="14" t="n"/>
      <c r="I63" s="14" t="n">
        <v>45</v>
      </c>
      <c r="J63" s="39" t="n"/>
    </row>
    <row r="64" ht="16.5" customHeight="1">
      <c r="A64" s="93">
        <f>RIGHT(D64:D223,4)</f>
        <v/>
      </c>
      <c r="B64" s="45" t="inlineStr">
        <is>
          <t>СЛИВОЧНЫЕ ПМ сос п/о мгс 1.5*4_50с</t>
        </is>
      </c>
      <c r="C64" s="30" t="inlineStr">
        <is>
          <t>КГ</t>
        </is>
      </c>
      <c r="D64" s="28" t="n">
        <v>1001022467082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RIGHT(D65:D224,4)</f>
        <v/>
      </c>
      <c r="B65" s="45" t="inlineStr">
        <is>
          <t>СЛИВОЧНЫЕ сос ц/о мгс 1*4</t>
        </is>
      </c>
      <c r="C65" s="30" t="inlineStr">
        <is>
          <t>КГ</t>
        </is>
      </c>
      <c r="D65" s="28" t="n">
        <v>1001020846764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RIGHT(D66:D226,4)</f>
        <v/>
      </c>
      <c r="B66" s="45" t="inlineStr">
        <is>
          <t>МОЛОЧНЫЕ ГОСТ сос ц/о мгс 1*4</t>
        </is>
      </c>
      <c r="C66" s="30" t="inlineStr">
        <is>
          <t>КГ</t>
        </is>
      </c>
      <c r="D66" s="28" t="n">
        <v>1001020836761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RIGHT(D67:D227,4)</f>
        <v/>
      </c>
      <c r="B67" s="45" t="inlineStr">
        <is>
          <t>РУБЛЕНЫЕ сос ц/о мгс 1*4</t>
        </is>
      </c>
      <c r="C67" s="30" t="inlineStr">
        <is>
          <t>КГ</t>
        </is>
      </c>
      <c r="D67" s="28" t="n">
        <v>1001023696767</v>
      </c>
      <c r="E67" s="24" t="n"/>
      <c r="F67" s="23" t="n"/>
      <c r="G67" s="23">
        <f>E67*1</f>
        <v/>
      </c>
      <c r="H67" s="14" t="n"/>
      <c r="I67" s="14" t="n"/>
      <c r="J67" s="39" t="n"/>
    </row>
    <row r="68" ht="16.5" customHeight="1">
      <c r="A68" s="93">
        <f>RIGHT(D68:D227,4)</f>
        <v/>
      </c>
      <c r="B68" s="45" t="inlineStr">
        <is>
          <t>РУБЛЕНЫЕ сос ц/о мгс 0.36кг 6шт.</t>
        </is>
      </c>
      <c r="C68" s="33" t="inlineStr">
        <is>
          <t>ШТ</t>
        </is>
      </c>
      <c r="D68" s="28" t="n">
        <v>1001023696765</v>
      </c>
      <c r="E68" s="24" t="n"/>
      <c r="F68" s="23" t="n"/>
      <c r="G68" s="23">
        <f>E68*0.36</f>
        <v/>
      </c>
      <c r="H68" s="14" t="n"/>
      <c r="I68" s="14" t="n"/>
      <c r="J68" s="39" t="n"/>
    </row>
    <row r="69" ht="16.5" customHeight="1">
      <c r="A69" s="93">
        <f>RIGHT(D69:D228,4)</f>
        <v/>
      </c>
      <c r="B69" s="45" t="inlineStr">
        <is>
          <t>ДЛЯ ДЕТЕЙ сос п/о мгс 0.33кг 8шт.</t>
        </is>
      </c>
      <c r="C69" s="33" t="inlineStr">
        <is>
          <t>ШТ</t>
        </is>
      </c>
      <c r="D69" s="28" t="n">
        <v>1001025766909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RIGHT(D70:D229,4)</f>
        <v/>
      </c>
      <c r="B70" s="45" t="inlineStr">
        <is>
          <t>ДЛЯ ДЕТЕЙ сос п/о мгс 0.33кг 6шт.</t>
        </is>
      </c>
      <c r="C70" s="33" t="inlineStr">
        <is>
          <t>ШТ</t>
        </is>
      </c>
      <c r="D70" s="28" t="n">
        <v>1001025767284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RIGHT(D71:D229,4)</f>
        <v/>
      </c>
      <c r="B71" s="45" t="inlineStr">
        <is>
          <t>ТОМ ЯМ Папа Может сос п/о мгс 0.33кг 8шт</t>
        </is>
      </c>
      <c r="C71" s="33" t="inlineStr">
        <is>
          <t>ШТ</t>
        </is>
      </c>
      <c r="D71" s="28" t="n">
        <v>1001026617250</v>
      </c>
      <c r="E71" s="24" t="n"/>
      <c r="F71" s="23" t="n">
        <v>0.33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RIGHT(D72:D229,4)</f>
        <v/>
      </c>
      <c r="B72" s="45" t="inlineStr">
        <is>
          <t>СУПЕР СЫТНЫЕ ПМ сос п/о мгс 0.6кг 8шт.</t>
        </is>
      </c>
      <c r="C72" s="33" t="inlineStr">
        <is>
          <t>ШТ</t>
        </is>
      </c>
      <c r="D72" s="28" t="n">
        <v>1001025886987</v>
      </c>
      <c r="E72" s="24" t="n"/>
      <c r="F72" s="23" t="n">
        <v>0.6</v>
      </c>
      <c r="G72" s="23">
        <f>E72*F72</f>
        <v/>
      </c>
      <c r="H72" s="14" t="n"/>
      <c r="I72" s="14" t="n"/>
      <c r="J72" s="39" t="n"/>
    </row>
    <row r="73" ht="16.5" customHeight="1">
      <c r="A73" s="93">
        <f>RIGHT(D73:D227,4)</f>
        <v/>
      </c>
      <c r="B73" s="45" t="inlineStr">
        <is>
          <t>СОЧНЫЕ ПМ сос п/о мгс 0.41кг 10шт_50с</t>
        </is>
      </c>
      <c r="C73" s="33" t="inlineStr">
        <is>
          <t>ШТ</t>
        </is>
      </c>
      <c r="D73" s="28" t="n">
        <v>1001022377066</v>
      </c>
      <c r="E73" s="24" t="n">
        <v>500</v>
      </c>
      <c r="F73" s="23" t="n">
        <v>0.41</v>
      </c>
      <c r="G73" s="23">
        <f>E73*0.41</f>
        <v/>
      </c>
      <c r="H73" s="14" t="n">
        <v>4.5</v>
      </c>
      <c r="I73" s="14" t="n">
        <v>45</v>
      </c>
      <c r="J73" s="39" t="n"/>
    </row>
    <row r="74" ht="16.5" customHeight="1">
      <c r="A74" s="93">
        <f>RIGHT(D74:D228,4)</f>
        <v/>
      </c>
      <c r="B74" s="45" t="inlineStr">
        <is>
          <t>ФИЛЕЙНЫЕ Папа Может сос ц/о мгс 0.4кг</t>
        </is>
      </c>
      <c r="C74" s="33" t="inlineStr">
        <is>
          <t>ШТ</t>
        </is>
      </c>
      <c r="D74" s="28" t="n">
        <v>1001022556837</v>
      </c>
      <c r="E74" s="24" t="n"/>
      <c r="F74" s="23" t="n">
        <v>0.4</v>
      </c>
      <c r="G74" s="23">
        <f>E74*0.4</f>
        <v/>
      </c>
      <c r="H74" s="14" t="n"/>
      <c r="I74" s="14" t="n"/>
      <c r="J74" s="39" t="n"/>
    </row>
    <row r="75" ht="16.5" customHeight="1">
      <c r="A75" s="93">
        <f>RIGHT(D75:D229,4)</f>
        <v/>
      </c>
      <c r="B75" s="45" t="inlineStr">
        <is>
          <t>МЯСНЫЕ С ГОВЯДИНОЙ ПМ сос п/о мгс 1.5*4</t>
        </is>
      </c>
      <c r="C75" s="33" t="inlineStr">
        <is>
          <t>КГ</t>
        </is>
      </c>
      <c r="D75" s="28" t="n">
        <v>1001025507271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>
      <c r="A76" s="93">
        <f>RIGHT(D76:D229,4)</f>
        <v/>
      </c>
      <c r="B76" s="45" t="inlineStr">
        <is>
          <t>ФИЛЕЙНЫЕ Папа может сос ц/о мгс 0.72*4</t>
        </is>
      </c>
      <c r="C76" s="33" t="inlineStr">
        <is>
          <t>КГ</t>
        </is>
      </c>
      <c r="D76" s="28" t="n">
        <v>1001022557244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Format="1" customHeight="1" s="15">
      <c r="A77" s="93">
        <f>RIGHT(D77:D230,4)</f>
        <v/>
      </c>
      <c r="B77" s="27" t="inlineStr">
        <is>
          <t>СОЧНЫЙ ГРИЛЬ ПМ сос п/о мгс 1.5*4_Маяк</t>
        </is>
      </c>
      <c r="C77" s="30" t="inlineStr">
        <is>
          <t>КГ</t>
        </is>
      </c>
      <c r="D77" s="28" t="n">
        <v>1001022246661</v>
      </c>
      <c r="E77" s="24" t="n"/>
      <c r="F77" s="23" t="n"/>
      <c r="G77" s="23">
        <f>E77*1</f>
        <v/>
      </c>
      <c r="H77" s="14" t="n"/>
      <c r="I77" s="14" t="n"/>
      <c r="J77" s="39" t="n"/>
      <c r="K77" s="82" t="n"/>
    </row>
    <row r="78" ht="16.5" customFormat="1" customHeight="1" s="15" thickBot="1">
      <c r="A78" s="93">
        <f>RIGHT(D78:D231,4)</f>
        <v/>
      </c>
      <c r="B78" s="27" t="inlineStr">
        <is>
          <t>СОЧНЫЙ ГРИЛЬ ПМ сос п/о мгс 0,41кг 8шт.</t>
        </is>
      </c>
      <c r="C78" s="35" t="inlineStr">
        <is>
          <t>ШТ</t>
        </is>
      </c>
      <c r="D78" s="28" t="n">
        <v>1001022246713</v>
      </c>
      <c r="E78" s="24" t="n"/>
      <c r="F78" s="23" t="n"/>
      <c r="G78" s="23">
        <f>E78*0.41</f>
        <v/>
      </c>
      <c r="H78" s="14" t="n"/>
      <c r="I78" s="14" t="n"/>
      <c r="J78" s="39" t="n"/>
      <c r="K78" s="82" t="n"/>
    </row>
    <row r="79" ht="16.5" customHeight="1" thickBot="1" thickTop="1">
      <c r="A79" s="93">
        <f>RIGHT(D79:D227,4)</f>
        <v/>
      </c>
      <c r="B79" s="74" t="inlineStr">
        <is>
          <t>Сардельки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thickTop="1">
      <c r="A80" s="93">
        <f>RIGHT(D80:D228,4)</f>
        <v/>
      </c>
      <c r="B80" s="46" t="inlineStr">
        <is>
          <t>СЫТНЫЕ Папа может сар б/о мгс 1*3_Маяк</t>
        </is>
      </c>
      <c r="C80" s="30" t="inlineStr">
        <is>
          <t>КГ</t>
        </is>
      </c>
      <c r="D80" s="28" t="n">
        <v>1001034065698</v>
      </c>
      <c r="E80" s="24" t="n"/>
      <c r="F80" s="23" t="n">
        <v>1.013333333333333</v>
      </c>
      <c r="G80" s="23">
        <f>E80*1</f>
        <v/>
      </c>
      <c r="H80" s="14" t="n">
        <v>3.04</v>
      </c>
      <c r="I80" s="14" t="n">
        <v>30</v>
      </c>
      <c r="J80" s="39" t="n"/>
    </row>
    <row r="81" ht="16.5" customHeight="1">
      <c r="A81" s="93">
        <f>RIGHT(D81:D231,4)</f>
        <v/>
      </c>
      <c r="B81" s="46" t="inlineStr">
        <is>
          <t>ШПИКАЧКИ СОЧНЫЕ ПМ сар б/о мгс 0.4кг_45с</t>
        </is>
      </c>
      <c r="C81" s="33" t="inlineStr">
        <is>
          <t>ШТ</t>
        </is>
      </c>
      <c r="D81" s="28" t="n">
        <v>1001031076528</v>
      </c>
      <c r="E81" s="24" t="n"/>
      <c r="F81" s="23" t="n"/>
      <c r="G81" s="23">
        <f>E81*0.4</f>
        <v/>
      </c>
      <c r="H81" s="14" t="n"/>
      <c r="I81" s="14" t="n"/>
      <c r="J81" s="39" t="n"/>
    </row>
    <row r="82" ht="16.5" customHeight="1">
      <c r="A82" s="93">
        <f>RIGHT(D82:D232,4)</f>
        <v/>
      </c>
      <c r="B82" s="46" t="inlineStr">
        <is>
          <t>ШПИКАЧКИ СОЧНЫЕ С БЕК. п/о мгс 0.3кг_60с</t>
        </is>
      </c>
      <c r="C82" s="33" t="inlineStr">
        <is>
          <t>ШТ</t>
        </is>
      </c>
      <c r="D82" s="28" t="n">
        <v>1001035277059</v>
      </c>
      <c r="E82" s="24" t="n"/>
      <c r="F82" s="23" t="n">
        <v>0.3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RIGHT(D83:D232,4)</f>
        <v/>
      </c>
      <c r="B83" s="46" t="inlineStr">
        <is>
          <t>С ГОВЯДИНОЙ ПМ сар б/о мгс 0.4кг_45с</t>
        </is>
      </c>
      <c r="C83" s="33" t="inlineStr">
        <is>
          <t>ШТ</t>
        </is>
      </c>
      <c r="D83" s="28" t="n">
        <v>1001033856609</v>
      </c>
      <c r="E83" s="24" t="n"/>
      <c r="F83" s="23" t="n">
        <v>0.4</v>
      </c>
      <c r="G83" s="23">
        <f>F83*E83</f>
        <v/>
      </c>
      <c r="H83" s="14" t="n"/>
      <c r="I83" s="14" t="n"/>
      <c r="J83" s="39" t="n"/>
    </row>
    <row r="84" ht="16.5" customHeight="1">
      <c r="A84" s="93">
        <f>RIGHT(D84:D233,4)</f>
        <v/>
      </c>
      <c r="B84" s="46" t="inlineStr">
        <is>
          <t>КЛАССИЧЕСКИЕ Папа может сар б/о мгс 1*3</t>
        </is>
      </c>
      <c r="C84" s="33" t="inlineStr">
        <is>
          <t>КГ</t>
        </is>
      </c>
      <c r="D84" s="28" t="n">
        <v>1001035937001</v>
      </c>
      <c r="E84" s="24" t="n"/>
      <c r="F84" s="23" t="n">
        <v>1</v>
      </c>
      <c r="G84" s="23">
        <f>E84</f>
        <v/>
      </c>
      <c r="H84" s="14" t="n"/>
      <c r="I84" s="14" t="n"/>
      <c r="J84" s="39" t="n"/>
    </row>
    <row r="85" ht="16.5" customHeight="1" thickBot="1">
      <c r="A85" s="93">
        <f>RIGHT(D85:D233,4)</f>
        <v/>
      </c>
      <c r="B85" s="46" t="inlineStr">
        <is>
          <t>ШПИКАЧКИ СОЧНЫЕ ПМ САР Б/О МГС 1*3 45с</t>
        </is>
      </c>
      <c r="C85" s="30" t="inlineStr">
        <is>
          <t>КГ</t>
        </is>
      </c>
      <c r="D85" s="28" t="n">
        <v>1001031076527</v>
      </c>
      <c r="E85" s="24" t="n"/>
      <c r="F85" s="23" t="n">
        <v>1.016666666666667</v>
      </c>
      <c r="G85" s="23">
        <f>E85*1</f>
        <v/>
      </c>
      <c r="H85" s="14" t="n">
        <v>3.05</v>
      </c>
      <c r="I85" s="14" t="n">
        <v>30</v>
      </c>
      <c r="J85" s="39" t="n"/>
    </row>
    <row r="86" ht="16.5" customHeight="1" thickBot="1" thickTop="1">
      <c r="A86" s="93">
        <f>RIGHT(D86:D234,4)</f>
        <v/>
      </c>
      <c r="B86" s="74" t="inlineStr">
        <is>
          <t>Полукопченые колбасы</t>
        </is>
      </c>
      <c r="C86" s="74" t="n"/>
      <c r="D86" s="74" t="n"/>
      <c r="E86" s="74" t="n"/>
      <c r="F86" s="73" t="n"/>
      <c r="G86" s="74" t="n"/>
      <c r="H86" s="74" t="n"/>
      <c r="I86" s="74" t="n"/>
      <c r="J86" s="75" t="n"/>
    </row>
    <row r="87" ht="16.5" customHeight="1" thickTop="1">
      <c r="A87" s="93">
        <f>RIGHT(D87:D235,4)</f>
        <v/>
      </c>
      <c r="B87" s="27" t="inlineStr">
        <is>
          <t>БОЯNСКАЯ ПМ п/к в/у 0.28кг 8шт_209к</t>
        </is>
      </c>
      <c r="C87" s="33" t="inlineStr">
        <is>
          <t>ШТ</t>
        </is>
      </c>
      <c r="D87" s="28" t="n">
        <v>1001302277232</v>
      </c>
      <c r="E87" s="24" t="n"/>
      <c r="F87" s="23" t="n">
        <v>0.28</v>
      </c>
      <c r="G87" s="23">
        <f>E87*F87</f>
        <v/>
      </c>
      <c r="H87" s="14" t="n"/>
      <c r="I87" s="14" t="n">
        <v>50</v>
      </c>
      <c r="J87" s="39" t="n"/>
    </row>
    <row r="88" ht="16.5" customHeight="1">
      <c r="A88" s="93">
        <f>RIGHT(D88:D236,4)</f>
        <v/>
      </c>
      <c r="B88" s="27" t="inlineStr">
        <is>
          <t>БОЯРСКАЯ ПМ п/к в/у 0.28кг_СНГ</t>
        </is>
      </c>
      <c r="C88" s="33" t="inlineStr">
        <is>
          <t>ШТ</t>
        </is>
      </c>
      <c r="D88" s="28" t="n">
        <v>1001301777332</v>
      </c>
      <c r="E88" s="24" t="n"/>
      <c r="F88" s="23" t="n">
        <v>0.28</v>
      </c>
      <c r="G88" s="23">
        <f>E88*F88</f>
        <v/>
      </c>
      <c r="H88" s="14" t="n"/>
      <c r="I88" s="14" t="n"/>
      <c r="J88" s="39" t="n"/>
    </row>
    <row r="89" ht="16.5" customHeight="1">
      <c r="A89" s="93">
        <f>RIGHT(D89:D236,4)</f>
        <v/>
      </c>
      <c r="B89" s="27" t="inlineStr">
        <is>
          <t>ВЕНСКАЯ САЛЯМИ п/к в/у 0.33кг 8шт.</t>
        </is>
      </c>
      <c r="C89" s="33" t="inlineStr">
        <is>
          <t>ШТ</t>
        </is>
      </c>
      <c r="D89" s="28" t="n">
        <v>1001300516785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>
      <c r="A90" s="93">
        <f>RIGHT(D90:D237,4)</f>
        <v/>
      </c>
      <c r="B90" s="96" t="inlineStr">
        <is>
          <t>БАЛЫКОВАЯ Коровино п/к в/у 0.84кг_50с</t>
        </is>
      </c>
      <c r="C90" s="33" t="inlineStr">
        <is>
          <t>ШТ</t>
        </is>
      </c>
      <c r="D90" s="28" t="n">
        <v>1001303637149</v>
      </c>
      <c r="E90" s="24" t="n"/>
      <c r="F90" s="23" t="n">
        <v>0.84</v>
      </c>
      <c r="G90" s="23">
        <f>F90*E90</f>
        <v/>
      </c>
      <c r="H90" s="14" t="n"/>
      <c r="I90" s="14" t="n">
        <v>50</v>
      </c>
      <c r="J90" s="39" t="n"/>
    </row>
    <row r="91" ht="16.5" customHeight="1">
      <c r="A91" s="93">
        <f>RIGHT(D91:D237,4)</f>
        <v/>
      </c>
      <c r="B91" s="27" t="inlineStr">
        <is>
          <t>ВЕНСКАЯ САЛЯМИ п/к в/у</t>
        </is>
      </c>
      <c r="C91" s="33" t="inlineStr">
        <is>
          <t>КГ</t>
        </is>
      </c>
      <c r="D91" s="28" t="n">
        <v>1001300516786</v>
      </c>
      <c r="E91" s="24" t="n"/>
      <c r="F91" s="23" t="n"/>
      <c r="G91" s="23">
        <f>E91</f>
        <v/>
      </c>
      <c r="H91" s="14" t="n"/>
      <c r="I91" s="14" t="n"/>
      <c r="J91" s="39" t="n"/>
    </row>
    <row r="92" ht="16.5" customHeight="1">
      <c r="A92" s="93">
        <f>RIGHT(D92:D238,4)</f>
        <v/>
      </c>
      <c r="B92" s="27" t="inlineStr">
        <is>
          <t>КРАКОВСКАЯ п/к н/о мгс_30с</t>
        </is>
      </c>
      <c r="C92" s="33" t="inlineStr">
        <is>
          <t>КГ</t>
        </is>
      </c>
      <c r="D92" s="28" t="n">
        <v>1001040434903</v>
      </c>
      <c r="E92" s="24" t="n"/>
      <c r="F92" s="23" t="n"/>
      <c r="G92" s="23">
        <f>E92</f>
        <v/>
      </c>
      <c r="H92" s="14" t="n"/>
      <c r="I92" s="14" t="n"/>
      <c r="J92" s="39" t="n"/>
    </row>
    <row r="93" ht="16.5" customHeight="1">
      <c r="A93" s="93">
        <f>RIGHT(D93:D238,4)</f>
        <v/>
      </c>
      <c r="B93" s="27" t="inlineStr">
        <is>
          <t>БАЛЫКОВАЯ в/к в/у 0.84кг</t>
        </is>
      </c>
      <c r="C93" s="33" t="inlineStr">
        <is>
          <t>КГ</t>
        </is>
      </c>
      <c r="D93" s="28" t="n">
        <v>1001303637131</v>
      </c>
      <c r="E93" s="24" t="n"/>
      <c r="F93" s="23" t="n"/>
      <c r="G93" s="23">
        <f>E93</f>
        <v/>
      </c>
      <c r="H93" s="14" t="n"/>
      <c r="I93" s="14" t="n">
        <v>45</v>
      </c>
      <c r="J93" s="39" t="n"/>
    </row>
    <row r="94" ht="16.5" customHeight="1" thickBot="1">
      <c r="A94" s="93">
        <f>RIGHT(D94:D236,4)</f>
        <v/>
      </c>
      <c r="B94" s="27" t="inlineStr">
        <is>
          <t>САЛЯМИ Папа может п/к в/у 0.28кг_209к</t>
        </is>
      </c>
      <c r="C94" s="33" t="inlineStr">
        <is>
          <t>ШТ</t>
        </is>
      </c>
      <c r="D94" s="28" t="n">
        <v>1001303107241</v>
      </c>
      <c r="E94" s="24" t="n"/>
      <c r="F94" s="23" t="n">
        <v>0.28</v>
      </c>
      <c r="G94" s="23">
        <f>E94*0.28</f>
        <v/>
      </c>
      <c r="H94" s="14" t="n">
        <v>2.24</v>
      </c>
      <c r="I94" s="14" t="n">
        <v>45</v>
      </c>
      <c r="J94" s="39" t="n"/>
    </row>
    <row r="95" ht="16.5" customHeight="1" thickBot="1" thickTop="1">
      <c r="A95" s="93">
        <f>RIGHT(D95:D239,4)</f>
        <v/>
      </c>
      <c r="B95" s="74" t="inlineStr">
        <is>
          <t>Варенокопченые колбасы</t>
        </is>
      </c>
      <c r="C95" s="74" t="n"/>
      <c r="D95" s="74" t="n"/>
      <c r="E95" s="74" t="n"/>
      <c r="F95" s="73" t="n"/>
      <c r="G95" s="74" t="n"/>
      <c r="H95" s="74" t="n"/>
      <c r="I95" s="74" t="n"/>
      <c r="J95" s="75" t="n"/>
    </row>
    <row r="96" ht="16.5" customHeight="1" thickTop="1">
      <c r="A96" s="93">
        <f>RIGHT(D96:D240,4)</f>
        <v/>
      </c>
      <c r="B96" s="27" t="inlineStr">
        <is>
          <t>СЕРВЕЛАТ ЗЕРНИСТЫЙ ПМ в/к в/у 0.35кг_50с</t>
        </is>
      </c>
      <c r="C96" s="33" t="inlineStr">
        <is>
          <t>ШТ</t>
        </is>
      </c>
      <c r="D96" s="28" t="n">
        <v>1001300387154</v>
      </c>
      <c r="E96" s="24" t="n"/>
      <c r="F96" s="23" t="n">
        <v>0.35</v>
      </c>
      <c r="G96" s="23">
        <f>E96*0.35</f>
        <v/>
      </c>
      <c r="H96" s="14" t="n"/>
      <c r="I96" s="14" t="n">
        <v>50</v>
      </c>
      <c r="J96" s="39" t="n"/>
    </row>
    <row r="97" ht="16.5" customHeight="1">
      <c r="A97" s="93">
        <f>RIGHT(D97:D242,4)</f>
        <v/>
      </c>
      <c r="B97" s="27" t="inlineStr">
        <is>
          <t>БАЛЫКОВАЯ в/к в/у 0.33кг 8шт.</t>
        </is>
      </c>
      <c r="C97" s="33" t="inlineStr">
        <is>
          <t>ШТ</t>
        </is>
      </c>
      <c r="D97" s="28" t="n">
        <v>1001303636793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RIGHT(D98:D243,4)</f>
        <v/>
      </c>
      <c r="B98" s="27" t="inlineStr">
        <is>
          <t>ОСТАНКИНСКАЯ в/к в/у 0.33кг 8шт.</t>
        </is>
      </c>
      <c r="C98" s="33" t="inlineStr">
        <is>
          <t>ШТ</t>
        </is>
      </c>
      <c r="D98" s="28" t="n">
        <v>1001302596795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RIGHT(D99:D243,4)</f>
        <v/>
      </c>
      <c r="B99" s="27" t="inlineStr">
        <is>
          <t>СЕРВЕЛАТ ЕВРОПЕЙСКИЙ в/к в/у 0,33кг 8шт.</t>
        </is>
      </c>
      <c r="C99" s="33" t="inlineStr">
        <is>
          <t>ШТ</t>
        </is>
      </c>
      <c r="D99" s="28" t="n">
        <v>1001300366807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RIGHT(D100:D243,4)</f>
        <v/>
      </c>
      <c r="B100" s="27" t="inlineStr">
        <is>
          <t>СЕРВЕЛАТ КАРЕЛЬСКИЙ в/к в/у 0,28кг_209к</t>
        </is>
      </c>
      <c r="C100" s="33" t="inlineStr">
        <is>
          <t>ШТ</t>
        </is>
      </c>
      <c r="D100" s="28" t="n">
        <v>1001304507236</v>
      </c>
      <c r="E100" s="24" t="n"/>
      <c r="F100" s="23" t="n">
        <v>0.28</v>
      </c>
      <c r="G100" s="23">
        <f>E100*0.28</f>
        <v/>
      </c>
      <c r="H100" s="14" t="n">
        <v>2.24</v>
      </c>
      <c r="I100" s="14" t="n">
        <v>45</v>
      </c>
      <c r="J100" s="39" t="n"/>
    </row>
    <row r="101" ht="16.5" customHeight="1">
      <c r="A101" s="93">
        <f>RIGHT(D101:D245,4)</f>
        <v/>
      </c>
      <c r="B101" s="27" t="inlineStr">
        <is>
          <t>СЕРВЕЛАТ КРЕМЛЕВСКИЙ в/к в/у 0.33кг 8шт.</t>
        </is>
      </c>
      <c r="C101" s="33" t="inlineStr">
        <is>
          <t>ШТ</t>
        </is>
      </c>
      <c r="D101" s="28" t="n">
        <v>1001300456787</v>
      </c>
      <c r="E101" s="24" t="n"/>
      <c r="F101" s="23" t="n"/>
      <c r="G101" s="23">
        <f>E101*0.33</f>
        <v/>
      </c>
      <c r="H101" s="14" t="n"/>
      <c r="I101" s="14" t="n"/>
      <c r="J101" s="39" t="n"/>
    </row>
    <row r="102" ht="16.5" customHeight="1">
      <c r="A102" s="93">
        <f>RIGHT(D102:D246,4)</f>
        <v/>
      </c>
      <c r="B102" s="27" t="inlineStr">
        <is>
          <t>СЕРВЕЛАТ КРЕМЛЕВСКИЙ в/к в/у</t>
        </is>
      </c>
      <c r="C102" s="33" t="inlineStr">
        <is>
          <t>КГ</t>
        </is>
      </c>
      <c r="D102" s="28" t="n">
        <v>1001300456788</v>
      </c>
      <c r="E102" s="24" t="n"/>
      <c r="F102" s="23" t="n"/>
      <c r="G102" s="23">
        <f>E102*1</f>
        <v/>
      </c>
      <c r="H102" s="14" t="n"/>
      <c r="I102" s="14" t="n"/>
      <c r="J102" s="39" t="n"/>
    </row>
    <row r="103" ht="16.5" customHeight="1">
      <c r="A103" s="93">
        <f>RIGHT(D103:D247,4)</f>
        <v/>
      </c>
      <c r="B103" s="27" t="inlineStr">
        <is>
          <t>СЕРВЕЛАТ ЗЕРНИСТЫЙ ПМ в/к в/у_50с</t>
        </is>
      </c>
      <c r="C103" s="33" t="inlineStr">
        <is>
          <t>КГ</t>
        </is>
      </c>
      <c r="D103" s="28" t="n">
        <v>1001300387157</v>
      </c>
      <c r="E103" s="24" t="n"/>
      <c r="F103" s="23" t="n"/>
      <c r="G103" s="23">
        <f>E103*1</f>
        <v/>
      </c>
      <c r="H103" s="14" t="n"/>
      <c r="I103" s="14" t="n"/>
      <c r="J103" s="39" t="n"/>
    </row>
    <row r="104" ht="16.5" customHeight="1">
      <c r="A104" s="93">
        <f>RIGHT(D104:D247,4)</f>
        <v/>
      </c>
      <c r="B104" s="27" t="inlineStr">
        <is>
          <t>СЕРВЕЛАТ ЕВРОПЕЙСКИЙ в/к в/у</t>
        </is>
      </c>
      <c r="C104" s="33" t="inlineStr">
        <is>
          <t>КГ</t>
        </is>
      </c>
      <c r="D104" s="28" t="n">
        <v>1001300366790</v>
      </c>
      <c r="E104" s="24" t="n"/>
      <c r="F104" s="23" t="n"/>
      <c r="G104" s="23">
        <f>E104*1</f>
        <v/>
      </c>
      <c r="H104" s="14" t="n"/>
      <c r="I104" s="14" t="n"/>
      <c r="J104" s="39" t="n"/>
    </row>
    <row r="105" ht="16.5" customHeight="1">
      <c r="A105" s="93">
        <f>RIGHT(D105:D246,4)</f>
        <v/>
      </c>
      <c r="B105" s="64" t="inlineStr">
        <is>
          <t>СЕРВЕЛАТ ОХОТНИЧИЙ ПМ в/к в/у 0.35кг_50с</t>
        </is>
      </c>
      <c r="C105" s="33" t="inlineStr">
        <is>
          <t>ШТ</t>
        </is>
      </c>
      <c r="D105" s="28" t="n">
        <v>1001303987169</v>
      </c>
      <c r="E105" s="24" t="n"/>
      <c r="F105" s="23" t="n">
        <v>0.35</v>
      </c>
      <c r="G105" s="23">
        <f>E105*F105</f>
        <v/>
      </c>
      <c r="H105" s="14" t="n"/>
      <c r="I105" s="14" t="n">
        <v>50</v>
      </c>
      <c r="J105" s="39" t="n"/>
    </row>
    <row r="106" ht="16.5" customHeight="1">
      <c r="A106" s="93">
        <f>RIGHT(D106:D247,4)</f>
        <v/>
      </c>
      <c r="B106" s="64" t="inlineStr">
        <is>
          <t>СЕРВЕЛАТ ПРЕМИУМ в/к в/у 0.33кг 8шт.</t>
        </is>
      </c>
      <c r="C106" s="33" t="inlineStr">
        <is>
          <t>ШТ</t>
        </is>
      </c>
      <c r="D106" s="28" t="n">
        <v>1001304096791</v>
      </c>
      <c r="E106" s="24" t="n"/>
      <c r="F106" s="23" t="n"/>
      <c r="G106" s="23">
        <f>E106*0.33</f>
        <v/>
      </c>
      <c r="H106" s="14" t="n"/>
      <c r="I106" s="14" t="n"/>
      <c r="J106" s="39" t="n"/>
    </row>
    <row r="107" ht="16.5" customHeight="1">
      <c r="A107" s="93">
        <f>RIGHT(D107:D248,4)</f>
        <v/>
      </c>
      <c r="B107" s="64" t="inlineStr">
        <is>
          <t>СЕРВЕЛАТ ОХОТНИЧИЙ ПМ в/к в/у_50с</t>
        </is>
      </c>
      <c r="C107" s="30" t="inlineStr">
        <is>
          <t>КГ</t>
        </is>
      </c>
      <c r="D107" s="28" t="n">
        <v>1001303987166</v>
      </c>
      <c r="E107" s="24" t="n"/>
      <c r="F107" s="23" t="n"/>
      <c r="G107" s="23">
        <f>E107*1</f>
        <v/>
      </c>
      <c r="H107" s="14" t="n"/>
      <c r="I107" s="14" t="n">
        <v>50</v>
      </c>
      <c r="J107" s="39" t="n"/>
    </row>
    <row r="108" ht="16.5" customHeight="1">
      <c r="A108" s="93">
        <f>RIGHT(D108:D249,4)</f>
        <v/>
      </c>
      <c r="B108" s="64" t="inlineStr">
        <is>
          <t>СЕРВЕЛАТ ШВЕЙЦАРСК. в/к с/н в/у 1/100*10</t>
        </is>
      </c>
      <c r="C108" s="33" t="inlineStr">
        <is>
          <t>ШТ</t>
        </is>
      </c>
      <c r="D108" s="28" t="n">
        <v>1001214196459</v>
      </c>
      <c r="E108" s="24" t="n"/>
      <c r="F108" s="23" t="n">
        <v>0.1</v>
      </c>
      <c r="G108" s="23">
        <f>E108*F108</f>
        <v/>
      </c>
      <c r="H108" s="14" t="n"/>
      <c r="I108" s="14" t="n"/>
      <c r="J108" s="39" t="n"/>
    </row>
    <row r="109" ht="16.5" customHeight="1">
      <c r="A109" s="93">
        <f>RIGHT(D109:D250,4)</f>
        <v/>
      </c>
      <c r="B109" s="64" t="inlineStr">
        <is>
          <t>МРАМОРНАЯ И БАЛЫКОВАЯ в/к с/н мгс 1/90</t>
        </is>
      </c>
      <c r="C109" s="33" t="inlineStr">
        <is>
          <t>ШТ</t>
        </is>
      </c>
      <c r="D109" s="28" t="n">
        <v>1001215576586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RIGHT(D110:D248,4)</f>
        <v/>
      </c>
      <c r="B110" s="64" t="inlineStr">
        <is>
          <t>МЯСНОЕ АССОРТИ к/з с/н мгс 1/90 10шт.</t>
        </is>
      </c>
      <c r="C110" s="33" t="inlineStr">
        <is>
          <t>ШТ</t>
        </is>
      </c>
      <c r="D110" s="28" t="n">
        <v>1001225416228</v>
      </c>
      <c r="E110" s="24" t="n"/>
      <c r="F110" s="23" t="n"/>
      <c r="G110" s="23">
        <f>E110*0.09</f>
        <v/>
      </c>
      <c r="H110" s="14" t="n"/>
      <c r="I110" s="14" t="n"/>
      <c r="J110" s="39" t="n"/>
    </row>
    <row r="111" ht="16.5" customHeight="1">
      <c r="A111" s="93">
        <f>RIGHT(D111:D249,4)</f>
        <v/>
      </c>
      <c r="B111" s="64" t="inlineStr">
        <is>
          <t>ШПИК С ЧЕСНОК.И ПЕРЦЕМ к/в в/у 0.3кг_50c</t>
        </is>
      </c>
      <c r="C111" s="33" t="inlineStr">
        <is>
          <t>ШТ</t>
        </is>
      </c>
      <c r="D111" s="28" t="n">
        <v>1001084227087</v>
      </c>
      <c r="E111" s="24" t="n"/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>
      <c r="A112" s="93">
        <f>RIGHT(D112:D248,4)</f>
        <v/>
      </c>
      <c r="B112" s="27" t="inlineStr">
        <is>
          <t>СЕРВЕЛАТ ФИНСКИЙ в/к в/у_45с</t>
        </is>
      </c>
      <c r="C112" s="30" t="inlineStr">
        <is>
          <t>КГ</t>
        </is>
      </c>
      <c r="D112" s="28" t="n">
        <v>1001051875544</v>
      </c>
      <c r="E112" s="24" t="n"/>
      <c r="F112" s="23" t="n">
        <v>0.85</v>
      </c>
      <c r="G112" s="23">
        <f>E112*1</f>
        <v/>
      </c>
      <c r="H112" s="14" t="n">
        <v>5.1</v>
      </c>
      <c r="I112" s="14" t="n">
        <v>45</v>
      </c>
      <c r="J112" s="39" t="n"/>
    </row>
    <row r="113" ht="15.75" customHeight="1" thickBot="1">
      <c r="A113" s="93">
        <f>RIGHT(D113:D250,4)</f>
        <v/>
      </c>
      <c r="B113" s="27" t="inlineStr">
        <is>
          <t>СЕРВЕЛАТ ФИНСКИЙ в/к в/у срез 0.35кг_45c</t>
        </is>
      </c>
      <c r="C113" s="36" t="inlineStr">
        <is>
          <t>ШТ</t>
        </is>
      </c>
      <c r="D113" s="28" t="n">
        <v>1001301876697</v>
      </c>
      <c r="E113" s="24" t="n"/>
      <c r="F113" s="23" t="n">
        <v>0.35</v>
      </c>
      <c r="G113" s="23">
        <f>E113*0.35</f>
        <v/>
      </c>
      <c r="H113" s="14" t="n">
        <v>2.8</v>
      </c>
      <c r="I113" s="14" t="n">
        <v>45</v>
      </c>
      <c r="J113" s="39" t="n"/>
    </row>
    <row r="114" ht="16.5" customHeight="1" thickBot="1" thickTop="1">
      <c r="A114" s="93">
        <f>RIGHT(D114:D251,4)</f>
        <v/>
      </c>
      <c r="B114" s="74" t="inlineStr">
        <is>
          <t>Сырокопченые колбасы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thickTop="1">
      <c r="A115" s="93">
        <f>RIGHT(D115:D252,4)</f>
        <v/>
      </c>
      <c r="B115" s="27" t="inlineStr">
        <is>
          <t>АРОМАТНАЯ Папа может с/к в/у 1/250 8шт.</t>
        </is>
      </c>
      <c r="C115" s="33" t="inlineStr">
        <is>
          <t>ШТ</t>
        </is>
      </c>
      <c r="D115" s="28" t="n">
        <v>1001061975706</v>
      </c>
      <c r="E115" s="24" t="n"/>
      <c r="F115" s="23" t="n">
        <v>0.25</v>
      </c>
      <c r="G115" s="23">
        <f>E115*0.25</f>
        <v/>
      </c>
      <c r="H115" s="14" t="n">
        <v>2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с/н в/у 1/100*8_60с</t>
        </is>
      </c>
      <c r="C116" s="33" t="inlineStr">
        <is>
          <t>ШТ</t>
        </is>
      </c>
      <c r="D116" s="28" t="n">
        <v>1001201976454</v>
      </c>
      <c r="E116" s="24" t="n"/>
      <c r="F116" s="23" t="n">
        <v>0.1</v>
      </c>
      <c r="G116" s="23">
        <f>E116*0.1</f>
        <v/>
      </c>
      <c r="H116" s="14" t="n">
        <v>0.8</v>
      </c>
      <c r="I116" s="14" t="n">
        <v>60</v>
      </c>
      <c r="J116" s="39" t="n"/>
    </row>
    <row r="117" ht="16.5" customHeight="1">
      <c r="A117" s="93">
        <f>RIGHT(D117:D254,4)</f>
        <v/>
      </c>
      <c r="B117" s="27" t="inlineStr">
        <is>
          <t xml:space="preserve"> ИТАЛЬЯНСКОЕ АССОРТИ с/в с/н мгс 1/90</t>
        </is>
      </c>
      <c r="C117" s="33" t="inlineStr">
        <is>
          <t>ШТ</t>
        </is>
      </c>
      <c r="D117" s="28" t="n">
        <v>1001205386222</v>
      </c>
      <c r="E117" s="24" t="n"/>
      <c r="F117" s="23" t="n"/>
      <c r="G117" s="23">
        <f>E117*0.09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ОХОТНИЧЬЯ Папа может с/к в/у 1/220 8шт.</t>
        </is>
      </c>
      <c r="C118" s="33" t="inlineStr">
        <is>
          <t>ШТ</t>
        </is>
      </c>
      <c r="D118" s="28" t="n">
        <v>1001060755931</v>
      </c>
      <c r="E118" s="24" t="n"/>
      <c r="F118" s="23" t="n">
        <v>0.22</v>
      </c>
      <c r="G118" s="23">
        <f>E118*0.22</f>
        <v/>
      </c>
      <c r="H118" s="14" t="n">
        <v>1.76</v>
      </c>
      <c r="I118" s="14" t="n">
        <v>120</v>
      </c>
      <c r="J118" s="39" t="n"/>
    </row>
    <row r="119" ht="16.5" customHeight="1">
      <c r="A119" s="93">
        <f>RIGHT(D119:D257,4)</f>
        <v/>
      </c>
      <c r="B119" s="27" t="inlineStr">
        <is>
          <t>ПОСОЛЬСКАЯ Папа может с/к в/у</t>
        </is>
      </c>
      <c r="C119" s="30" t="inlineStr">
        <is>
          <t>КГ</t>
        </is>
      </c>
      <c r="D119" s="28" t="n">
        <v>1001063145708</v>
      </c>
      <c r="E119" s="24" t="n"/>
      <c r="F119" s="23" t="n">
        <v>0.5125</v>
      </c>
      <c r="G119" s="23">
        <f>E119*1</f>
        <v/>
      </c>
      <c r="H119" s="14" t="n">
        <v>4.1</v>
      </c>
      <c r="I119" s="14" t="n">
        <v>120</v>
      </c>
      <c r="J119" s="39" t="n"/>
    </row>
    <row r="120" ht="16.5" customHeight="1">
      <c r="A120" s="93">
        <f>RIGHT(D120:D258,4)</f>
        <v/>
      </c>
      <c r="B120" s="27" t="inlineStr">
        <is>
          <t>АРОМАТНАЯ с/к в/у</t>
        </is>
      </c>
      <c r="C120" s="30" t="inlineStr">
        <is>
          <t>КГ</t>
        </is>
      </c>
      <c r="D120" s="28" t="n">
        <v>1001061971146</v>
      </c>
      <c r="E120" s="24" t="n"/>
      <c r="F120" s="23" t="n"/>
      <c r="G120" s="23">
        <f>E120</f>
        <v/>
      </c>
      <c r="H120" s="14" t="n"/>
      <c r="I120" s="14" t="n"/>
      <c r="J120" s="39" t="n"/>
    </row>
    <row r="121" ht="16.5" customHeight="1">
      <c r="A121" s="93">
        <f>RIGHT(D121:D259,4)</f>
        <v/>
      </c>
      <c r="B121" s="27" t="inlineStr">
        <is>
          <t>САЛЬЧИЧОН Папа может с/к в/у</t>
        </is>
      </c>
      <c r="C121" s="30" t="inlineStr">
        <is>
          <t>КГ</t>
        </is>
      </c>
      <c r="D121" s="28" t="n">
        <v>1001063237150</v>
      </c>
      <c r="E121" s="24" t="n"/>
      <c r="F121" s="23" t="n"/>
      <c r="G121" s="23">
        <f>E121</f>
        <v/>
      </c>
      <c r="H121" s="14" t="n"/>
      <c r="I121" s="14" t="n"/>
      <c r="J121" s="39" t="n"/>
    </row>
    <row r="122" ht="16.5" customHeight="1">
      <c r="A122" s="93">
        <f>RIGHT(D122:D258,4)</f>
        <v/>
      </c>
      <c r="B122" s="27" t="inlineStr">
        <is>
          <t>ПОСОЛЬСКАЯ ПМ с/к с/н в/у 1/100 10шт</t>
        </is>
      </c>
      <c r="C122" s="33" t="inlineStr">
        <is>
          <t>ШТ</t>
        </is>
      </c>
      <c r="D122" s="28" t="n">
        <v>1001203146834</v>
      </c>
      <c r="E122" s="24" t="n"/>
      <c r="F122" s="23" t="n"/>
      <c r="G122" s="23">
        <f>E122*0.1</f>
        <v/>
      </c>
      <c r="H122" s="14" t="n"/>
      <c r="I122" s="14" t="n"/>
      <c r="J122" s="39" t="n"/>
    </row>
    <row r="123" ht="16.5" customHeight="1">
      <c r="A123" s="93">
        <f>RIGHT(D123:D259,4)</f>
        <v/>
      </c>
      <c r="B123" s="27" t="inlineStr">
        <is>
          <t>СВИНИНА МАДЕРА с/к с/н в/у 1/100</t>
        </is>
      </c>
      <c r="C123" s="33" t="inlineStr">
        <is>
          <t>ШТ</t>
        </is>
      </c>
      <c r="D123" s="28" t="n">
        <v>1001234146448</v>
      </c>
      <c r="E123" s="24" t="n"/>
      <c r="F123" s="23" t="n">
        <v>0.1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RIGHT(D124:D260,4)</f>
        <v/>
      </c>
      <c r="B124" s="27" t="inlineStr">
        <is>
          <t>НЕАПОЛИТАНСКИЙ ДУЭТ с/к с/н мгс 1/90</t>
        </is>
      </c>
      <c r="C124" s="33" t="inlineStr">
        <is>
          <t>ШТ</t>
        </is>
      </c>
      <c r="D124" s="28" t="n">
        <v>1001205376221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САЛЯМИ ИТАЛЬЯНСКАЯ с/к в/у 1/150_60с</t>
        </is>
      </c>
      <c r="C125" s="33" t="inlineStr">
        <is>
          <t>ШТ</t>
        </is>
      </c>
      <c r="D125" s="28" t="n">
        <v>1001190765679</v>
      </c>
      <c r="E125" s="24" t="n"/>
      <c r="F125" s="23" t="n">
        <v>0.15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RIGHT(D126:D262,4)</f>
        <v/>
      </c>
      <c r="B126" s="27" t="inlineStr">
        <is>
          <t>САЛЯМИ ИТАЛЬЯНСКАЯ с/к в/у 1/250*8_120c</t>
        </is>
      </c>
      <c r="C126" s="33" t="inlineStr">
        <is>
          <t>ШТ</t>
        </is>
      </c>
      <c r="D126" s="28" t="n">
        <v>1001060764993</v>
      </c>
      <c r="E126" s="24" t="n"/>
      <c r="F126" s="23" t="n">
        <v>0.25</v>
      </c>
      <c r="G126" s="23">
        <f>E126*0.25</f>
        <v/>
      </c>
      <c r="H126" s="14" t="n">
        <v>2</v>
      </c>
      <c r="I126" s="14" t="n">
        <v>120</v>
      </c>
      <c r="J126" s="39" t="n"/>
    </row>
    <row r="127" ht="16.5" customHeight="1">
      <c r="A127" s="93">
        <f>RIGHT(D127:D263,4)</f>
        <v/>
      </c>
      <c r="B127" s="27" t="inlineStr">
        <is>
          <t>АРОМАТНАЯ с/к в/у 1/250 8шт.</t>
        </is>
      </c>
      <c r="C127" s="33" t="inlineStr">
        <is>
          <t>ШТ</t>
        </is>
      </c>
      <c r="D127" s="28" t="n">
        <v>1001061973986</v>
      </c>
      <c r="E127" s="24" t="n"/>
      <c r="F127" s="23" t="n">
        <v>0.25</v>
      </c>
      <c r="G127" s="23">
        <f>E127*0.25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МИЛАНО с/к с/н мгс 1/90 12шт.</t>
        </is>
      </c>
      <c r="C128" s="33" t="inlineStr">
        <is>
          <t>ШТ</t>
        </is>
      </c>
      <c r="D128" s="28" t="n">
        <v>1001203207105</v>
      </c>
      <c r="E128" s="24" t="n"/>
      <c r="F128" s="23" t="n">
        <v>0.09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RIGHT(D129:D264,4)</f>
        <v/>
      </c>
      <c r="B129" s="27" t="inlineStr">
        <is>
          <t>ТОСКАНО с/к с/н мгс 1/90 12шт.</t>
        </is>
      </c>
      <c r="C129" s="33" t="inlineStr">
        <is>
          <t>ШТ</t>
        </is>
      </c>
      <c r="D129" s="28" t="n">
        <v>1001205447106</v>
      </c>
      <c r="E129" s="24" t="n"/>
      <c r="F129" s="23" t="n">
        <v>0.09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RIGHT(D130:D265,4)</f>
        <v/>
      </c>
      <c r="B130" s="27" t="inlineStr">
        <is>
          <t>САН-РЕМО с/в с/н мгс 1/90 12шт.</t>
        </is>
      </c>
      <c r="C130" s="33" t="inlineStr">
        <is>
          <t>ШТ</t>
        </is>
      </c>
      <c r="D130" s="28" t="n">
        <v>1001205467107</v>
      </c>
      <c r="E130" s="24" t="n"/>
      <c r="F130" s="23" t="n">
        <v>0.09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RIGHT(D131:D266,4)</f>
        <v/>
      </c>
      <c r="B131" s="27" t="inlineStr">
        <is>
          <t>САЛЬЧИЧОН Останкино с/к в/у 1/220 8шт.</t>
        </is>
      </c>
      <c r="C131" s="33" t="inlineStr">
        <is>
          <t>ШТ</t>
        </is>
      </c>
      <c r="D131" s="28" t="n">
        <v>1001063237147</v>
      </c>
      <c r="E131" s="24" t="n"/>
      <c r="F131" s="23" t="n">
        <v>0.22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RIGHT(D132:D267,4)</f>
        <v/>
      </c>
      <c r="B132" s="27" t="inlineStr">
        <is>
          <t>САЛЬЧИЧОН Останкино с/к в/у 1/180</t>
        </is>
      </c>
      <c r="C132" s="33" t="inlineStr">
        <is>
          <t>ШТ</t>
        </is>
      </c>
      <c r="D132" s="28" t="n">
        <v>1001063237229</v>
      </c>
      <c r="E132" s="24" t="n"/>
      <c r="F132" s="23" t="n">
        <v>0.18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RIGHT(D133:D267,4)</f>
        <v/>
      </c>
      <c r="B133" s="27" t="inlineStr">
        <is>
          <t>ТОСКАНО ПРЕМИУМ Останкино с/к в/у 1/180</t>
        </is>
      </c>
      <c r="C133" s="33" t="inlineStr">
        <is>
          <t>ШТ</t>
        </is>
      </c>
      <c r="D133" s="28" t="n">
        <v>1001066537225</v>
      </c>
      <c r="E133" s="24" t="n"/>
      <c r="F133" s="23" t="n">
        <v>0.18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RIGHT(D134:D268,4)</f>
        <v/>
      </c>
      <c r="B134" s="27" t="inlineStr">
        <is>
          <t>САЛЯМИ ФИНСКАЯ Папа может с/к в/у 1/180</t>
        </is>
      </c>
      <c r="C134" s="33" t="inlineStr">
        <is>
          <t>ШТ</t>
        </is>
      </c>
      <c r="D134" s="28" t="n">
        <v>1001063097227</v>
      </c>
      <c r="E134" s="24" t="n"/>
      <c r="F134" s="23" t="n">
        <v>0.18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RIGHT(D135:D269,4)</f>
        <v/>
      </c>
      <c r="B135" s="27" t="inlineStr">
        <is>
          <t>ЧОРИЗО ПРЕМИУМ Останкино с/к в/у 1/180</t>
        </is>
      </c>
      <c r="C135" s="33" t="inlineStr">
        <is>
          <t>ШТ</t>
        </is>
      </c>
      <c r="D135" s="28" t="n">
        <v>1001066527226</v>
      </c>
      <c r="E135" s="24" t="n"/>
      <c r="F135" s="23" t="n">
        <v>0.18</v>
      </c>
      <c r="G135" s="23">
        <f>F135*E135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ПРЕСИЖН с/к в/у 1/250 8шт.</t>
        </is>
      </c>
      <c r="C136" s="33" t="inlineStr">
        <is>
          <t>ШТ</t>
        </is>
      </c>
      <c r="D136" s="28" t="n">
        <v>1001062353684</v>
      </c>
      <c r="E136" s="24" t="n"/>
      <c r="F136" s="23" t="n">
        <v>0.25</v>
      </c>
      <c r="G136" s="23">
        <f>F136*E136</f>
        <v/>
      </c>
      <c r="H136" s="14" t="n"/>
      <c r="I136" s="14" t="n"/>
      <c r="J136" s="39" t="n"/>
    </row>
    <row r="137" ht="16.5" customHeight="1">
      <c r="A137" s="93">
        <f>RIGHT(D137:D263,4)</f>
        <v/>
      </c>
      <c r="B137" s="27" t="inlineStr">
        <is>
          <t>САЛЯМИ МЕЛКОЗЕРНЕНАЯ с/к в/у 1/120_60с</t>
        </is>
      </c>
      <c r="C137" s="33" t="inlineStr">
        <is>
          <t>ШТ</t>
        </is>
      </c>
      <c r="D137" s="28" t="n">
        <v>1001193115682</v>
      </c>
      <c r="E137" s="24" t="n"/>
      <c r="F137" s="23" t="n">
        <v>0.12</v>
      </c>
      <c r="G137" s="23">
        <f>E137*0.12</f>
        <v/>
      </c>
      <c r="H137" s="14" t="n">
        <v>0.96</v>
      </c>
      <c r="I137" s="14" t="n">
        <v>60</v>
      </c>
      <c r="J137" s="39" t="n"/>
    </row>
    <row r="138" ht="16.5" customHeight="1">
      <c r="A138" s="93">
        <f>RIGHT(D138:D266,4)</f>
        <v/>
      </c>
      <c r="B138" s="27" t="inlineStr">
        <is>
          <t>ЭКСТРА Папа может с/к в/у_Л</t>
        </is>
      </c>
      <c r="C138" s="30" t="inlineStr">
        <is>
          <t>КГ</t>
        </is>
      </c>
      <c r="D138" s="28" t="n">
        <v>1001062504117</v>
      </c>
      <c r="E138" s="24" t="n"/>
      <c r="F138" s="23" t="n">
        <v>0.4875</v>
      </c>
      <c r="G138" s="23">
        <f>E138*1</f>
        <v/>
      </c>
      <c r="H138" s="14" t="n">
        <v>3.9</v>
      </c>
      <c r="I138" s="14" t="n">
        <v>120</v>
      </c>
      <c r="J138" s="39" t="n"/>
    </row>
    <row r="139" ht="16.5" customHeight="1">
      <c r="A139" s="93">
        <f>RIGHT(D139:D267,4)</f>
        <v/>
      </c>
      <c r="B139" s="27" t="inlineStr">
        <is>
          <t>ПРЕСИЖН с/к дек.спец.мгс</t>
        </is>
      </c>
      <c r="C139" s="30" t="inlineStr">
        <is>
          <t>КГ</t>
        </is>
      </c>
      <c r="D139" s="28" t="n">
        <v>1001062353680</v>
      </c>
      <c r="E139" s="24" t="n"/>
      <c r="F139" s="23" t="n"/>
      <c r="G139" s="23">
        <f>E139</f>
        <v/>
      </c>
      <c r="H139" s="14" t="n"/>
      <c r="I139" s="14" t="n"/>
      <c r="J139" s="39" t="n"/>
    </row>
    <row r="140" ht="16.5" customHeight="1">
      <c r="A140" s="93">
        <f>RIGHT(D140:D267,4)</f>
        <v/>
      </c>
      <c r="B140" s="27" t="inlineStr">
        <is>
          <t>ЭКСТРА Папа может с/к в/у 1/250 8шт.</t>
        </is>
      </c>
      <c r="C140" s="33" t="inlineStr">
        <is>
          <t>ШТ</t>
        </is>
      </c>
      <c r="D140" s="28" t="n">
        <v>1001062505483</v>
      </c>
      <c r="E140" s="24" t="n"/>
      <c r="F140" s="23" t="n">
        <v>0.25</v>
      </c>
      <c r="G140" s="23">
        <f>E140*0.25</f>
        <v/>
      </c>
      <c r="H140" s="14" t="n">
        <v>2</v>
      </c>
      <c r="I140" s="14" t="n">
        <v>120</v>
      </c>
      <c r="J140" s="39" t="n"/>
    </row>
    <row r="141" ht="16.5" customHeight="1" thickBot="1">
      <c r="A141" s="93">
        <f>RIGHT(D141:D268,4)</f>
        <v/>
      </c>
      <c r="B141" s="27" t="inlineStr">
        <is>
          <t>ЭКСТРА Папа может с/к с/н в/у 1/100_60с</t>
        </is>
      </c>
      <c r="C141" s="33" t="inlineStr">
        <is>
          <t>ШТ</t>
        </is>
      </c>
      <c r="D141" s="28" t="n">
        <v>1001202506453</v>
      </c>
      <c r="E141" s="24" t="n"/>
      <c r="F141" s="23" t="n">
        <v>0.1</v>
      </c>
      <c r="G141" s="23">
        <f>E141*0.1</f>
        <v/>
      </c>
      <c r="H141" s="14" t="n">
        <v>0.8</v>
      </c>
      <c r="I141" s="14" t="n">
        <v>60</v>
      </c>
      <c r="J141" s="39" t="n"/>
    </row>
    <row r="142" ht="16.5" customHeight="1" thickBot="1" thickTop="1">
      <c r="A142" s="93">
        <f>RIGHT(D142:D269,4)</f>
        <v/>
      </c>
      <c r="B142" s="74" t="inlineStr">
        <is>
          <t>Ветчины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thickTop="1">
      <c r="A143" s="93">
        <f>RIGHT(D143:D273,4)</f>
        <v/>
      </c>
      <c r="B143" s="29" t="inlineStr">
        <is>
          <t xml:space="preserve">ВЕТЧ.МРАМОРНАЯ в/у_45с </t>
        </is>
      </c>
      <c r="C143" s="32" t="inlineStr">
        <is>
          <t>КГ</t>
        </is>
      </c>
      <c r="D143" s="80" t="n">
        <v>1001092436470</v>
      </c>
      <c r="E143" s="24" t="n"/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RIGHT(D144:D274,4)</f>
        <v/>
      </c>
      <c r="B144" s="29" t="inlineStr">
        <is>
          <t>ВЕТЧ.МРАМОРНАЯ в/у срез 0.3кг 6шт_45с</t>
        </is>
      </c>
      <c r="C144" s="32" t="inlineStr">
        <is>
          <t>ШТ</t>
        </is>
      </c>
      <c r="D144" s="80" t="n">
        <v>1001092436495</v>
      </c>
      <c r="E144" s="24" t="n"/>
      <c r="F144" s="23" t="n">
        <v>0.3</v>
      </c>
      <c r="G144" s="23">
        <f>F144*E144</f>
        <v/>
      </c>
      <c r="H144" s="14" t="n"/>
      <c r="I144" s="14" t="n"/>
      <c r="J144" s="39" t="n"/>
    </row>
    <row r="145" ht="16.5" customHeight="1">
      <c r="A145" s="93">
        <f>RIGHT(D145:D275,4)</f>
        <v/>
      </c>
      <c r="B145" s="29" t="inlineStr">
        <is>
          <t>ВЕТЧ.КЛАССИЧЕСКАЯ ПМ п/о 0.35кг 8шт_209к</t>
        </is>
      </c>
      <c r="C145" s="32" t="inlineStr">
        <is>
          <t>ШТ</t>
        </is>
      </c>
      <c r="D145" s="80" t="n">
        <v>1001095227235</v>
      </c>
      <c r="E145" s="24" t="n"/>
      <c r="F145" s="23" t="n">
        <v>0.35</v>
      </c>
      <c r="G145" s="23">
        <f>F145*E145</f>
        <v/>
      </c>
      <c r="H145" s="14" t="n"/>
      <c r="I145" s="14" t="n"/>
      <c r="J145" s="39" t="n"/>
    </row>
    <row r="146" ht="16.5" customHeight="1">
      <c r="A146" s="93">
        <f>RIGHT(D146:D276,4)</f>
        <v/>
      </c>
      <c r="B146" s="29" t="inlineStr">
        <is>
          <t>ВЕТЧ.РУБЛЕНАЯ ПМ в/у срез 0.3кг 6шт.</t>
        </is>
      </c>
      <c r="C146" s="32" t="inlineStr">
        <is>
          <t>ШТ</t>
        </is>
      </c>
      <c r="D146" s="80" t="n">
        <v>1001093316411</v>
      </c>
      <c r="E146" s="24" t="n"/>
      <c r="F146" s="23" t="n">
        <v>0.3</v>
      </c>
      <c r="G146" s="23">
        <f>F146*E146</f>
        <v/>
      </c>
      <c r="H146" s="14" t="n"/>
      <c r="I146" s="14" t="n"/>
      <c r="J146" s="39" t="n"/>
    </row>
    <row r="147" ht="16.5" customHeight="1">
      <c r="A147" s="93">
        <f>RIGHT(D147:D274,4)</f>
        <v/>
      </c>
      <c r="B147" s="29" t="inlineStr">
        <is>
          <t>ВЕТЧ.НЕЖНАЯ Коровино п/о_Маяк</t>
        </is>
      </c>
      <c r="C147" s="32" t="inlineStr">
        <is>
          <t>КГ</t>
        </is>
      </c>
      <c r="D147" s="80" t="n">
        <v>1001095716866</v>
      </c>
      <c r="E147" s="24" t="n"/>
      <c r="F147" s="23" t="n"/>
      <c r="G147" s="23">
        <f>E147*1</f>
        <v/>
      </c>
      <c r="H147" s="14" t="n"/>
      <c r="I147" s="14" t="n"/>
      <c r="J147" s="39" t="n"/>
    </row>
    <row r="148" ht="16.5" customHeight="1">
      <c r="A148" s="93">
        <f>RIGHT(D148:D271,4)</f>
        <v/>
      </c>
      <c r="B148" s="27" t="inlineStr">
        <is>
          <t>ВЕТЧ.МЯСНАЯ Папа может п/о 0.4кг 8шт.</t>
        </is>
      </c>
      <c r="C148" s="37" t="inlineStr">
        <is>
          <t>ШТ</t>
        </is>
      </c>
      <c r="D148" s="51" t="n">
        <v>1001094053215</v>
      </c>
      <c r="E148" s="24" t="n"/>
      <c r="F148" s="23" t="n">
        <v>0.4</v>
      </c>
      <c r="G148" s="23">
        <f>E148*0.4</f>
        <v/>
      </c>
      <c r="H148" s="14" t="n">
        <v>3.2</v>
      </c>
      <c r="I148" s="14" t="n">
        <v>60</v>
      </c>
      <c r="J148" s="39" t="n"/>
    </row>
    <row r="149" ht="16.5" customHeight="1" thickBot="1">
      <c r="A149" s="93">
        <f>RIGHT(D149:D272,4)</f>
        <v/>
      </c>
      <c r="B149" s="27" t="inlineStr">
        <is>
          <t>ВЕТЧ.ФИЛЕЙНАЯ ПМ п/о 0,4кг 8шт.</t>
        </is>
      </c>
      <c r="C149" s="37" t="inlineStr">
        <is>
          <t>ШТ</t>
        </is>
      </c>
      <c r="D149" s="51" t="n">
        <v>1001092687245</v>
      </c>
      <c r="E149" s="24" t="n"/>
      <c r="F149" s="23" t="n">
        <v>0.4</v>
      </c>
      <c r="G149" s="23">
        <f>E149*0.4</f>
        <v/>
      </c>
      <c r="H149" s="14" t="n"/>
      <c r="I149" s="14" t="n"/>
      <c r="J149" s="39" t="n"/>
    </row>
    <row r="150" ht="16.5" customHeight="1" thickBot="1" thickTop="1">
      <c r="A150" s="93">
        <f>RIGHT(D150:D274,4)</f>
        <v/>
      </c>
      <c r="B150" s="74" t="inlineStr">
        <is>
          <t>Копчености варенокопченые</t>
        </is>
      </c>
      <c r="C150" s="74" t="n"/>
      <c r="D150" s="74" t="n"/>
      <c r="E150" s="74" t="n"/>
      <c r="F150" s="73" t="n"/>
      <c r="G150" s="74" t="n"/>
      <c r="H150" s="74" t="n"/>
      <c r="I150" s="74" t="n"/>
      <c r="J150" s="75" t="n"/>
    </row>
    <row r="151" ht="16.5" customHeight="1" thickTop="1">
      <c r="A151" s="93">
        <f>RIGHT(D151:D277,4)</f>
        <v/>
      </c>
      <c r="B151" s="47" t="inlineStr">
        <is>
          <t>СВИНИНА ПО-ДОМ. к/в мл/к в/у 0.3кг_50с</t>
        </is>
      </c>
      <c r="C151" s="35" t="inlineStr">
        <is>
          <t>ШТ</t>
        </is>
      </c>
      <c r="D151" s="28" t="n">
        <v>1001084217090</v>
      </c>
      <c r="E151" s="24" t="n"/>
      <c r="F151" s="23" t="n">
        <v>0.3</v>
      </c>
      <c r="G151" s="23">
        <f>E151*F151</f>
        <v/>
      </c>
      <c r="H151" s="14" t="n"/>
      <c r="I151" s="14" t="n">
        <v>50</v>
      </c>
      <c r="J151" s="39" t="n"/>
    </row>
    <row r="152" ht="16.5" customHeight="1">
      <c r="A152" s="93">
        <f>RIGHT(D152:D278,4)</f>
        <v/>
      </c>
      <c r="B152" s="47" t="inlineStr">
        <is>
          <t>ШЕЙКА КОПЧЕНАЯ к/в мл/к в/у 300*6</t>
        </is>
      </c>
      <c r="C152" s="35" t="inlineStr">
        <is>
          <t>ШТ</t>
        </is>
      </c>
      <c r="D152" s="28" t="n">
        <v>1001083424691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RIGHT(D153:D279,4)</f>
        <v/>
      </c>
      <c r="B153" s="47" t="inlineStr">
        <is>
          <t>ГРУДИНКА ПРЕМИУМ к/в мл/к в/у 0,3кг_50с</t>
        </is>
      </c>
      <c r="C153" s="35" t="inlineStr">
        <is>
          <t>ШТ</t>
        </is>
      </c>
      <c r="D153" s="28" t="n">
        <v>1001085637187</v>
      </c>
      <c r="E153" s="24" t="n"/>
      <c r="F153" s="23" t="n">
        <v>0.3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RIGHT(D154:D280,4)</f>
        <v/>
      </c>
      <c r="B154" s="47" t="inlineStr">
        <is>
          <t>ГРУДИНКА ПРЕМИУМ к/в с/н в/у 1/150 8шт.</t>
        </is>
      </c>
      <c r="C154" s="35" t="inlineStr">
        <is>
          <t>ШТ</t>
        </is>
      </c>
      <c r="D154" s="28" t="n">
        <v>1001225636201</v>
      </c>
      <c r="E154" s="24" t="n"/>
      <c r="F154" s="23" t="n">
        <v>0.15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RIGHT(D155:D280,4)</f>
        <v/>
      </c>
      <c r="B155" s="47" t="inlineStr">
        <is>
          <t>ДЫМОВИЦА ИЗ ОКОРОКА к/в мл/к в/у 0.3кг</t>
        </is>
      </c>
      <c r="C155" s="35" t="inlineStr">
        <is>
          <t>ШТ</t>
        </is>
      </c>
      <c r="D155" s="28" t="n">
        <v>1001080216842</v>
      </c>
      <c r="E155" s="24" t="n"/>
      <c r="F155" s="23" t="n">
        <v>0.3</v>
      </c>
      <c r="G155" s="23">
        <f>F155*E155</f>
        <v/>
      </c>
      <c r="H155" s="14" t="n"/>
      <c r="I155" s="14" t="n"/>
      <c r="J155" s="92" t="n"/>
    </row>
    <row r="156" ht="16.5" customHeight="1">
      <c r="A156" s="93">
        <f>RIGHT(D156:D280,4)</f>
        <v/>
      </c>
      <c r="B156" s="47" t="inlineStr">
        <is>
          <t>ШПИК С ЧЕСНОК.И ПЕРЦЕМ к/в в/у 0.3кг_45c</t>
        </is>
      </c>
      <c r="C156" s="35" t="inlineStr">
        <is>
          <t>ШТ</t>
        </is>
      </c>
      <c r="D156" s="28" t="n">
        <v>1001084226492</v>
      </c>
      <c r="E156" s="24" t="n"/>
      <c r="F156" s="23" t="n">
        <v>0.3</v>
      </c>
      <c r="G156" s="23">
        <f>F156*E156</f>
        <v/>
      </c>
      <c r="H156" s="14" t="n"/>
      <c r="I156" s="14" t="n"/>
      <c r="J156" s="92" t="n"/>
    </row>
    <row r="157" ht="16.5" customHeight="1">
      <c r="A157" s="93">
        <f>RIGHT(D157:D278,4)</f>
        <v/>
      </c>
      <c r="B157" s="47" t="inlineStr">
        <is>
          <t>КОРЕЙКА ПО-ОСТ.к/в в/с с/н в/у 1/150_45с</t>
        </is>
      </c>
      <c r="C157" s="35" t="inlineStr">
        <is>
          <t>ШТ</t>
        </is>
      </c>
      <c r="D157" s="28" t="n">
        <v>1001220286279</v>
      </c>
      <c r="E157" s="24" t="n"/>
      <c r="F157" s="23" t="n">
        <v>0.15</v>
      </c>
      <c r="G157" s="23">
        <f>F157*E157</f>
        <v/>
      </c>
      <c r="H157" s="14" t="n"/>
      <c r="I157" s="14" t="n"/>
      <c r="J157" s="92" t="n"/>
    </row>
    <row r="158" ht="16.5" customHeight="1">
      <c r="A158" s="93">
        <f>RIGHT(D158:D279,4)</f>
        <v/>
      </c>
      <c r="B158" s="47" t="inlineStr">
        <is>
          <t>КОЛБ.СНЭКИ Папа может в/к мгс 1/70_5</t>
        </is>
      </c>
      <c r="C158" s="35" t="inlineStr">
        <is>
          <t>ШТ</t>
        </is>
      </c>
      <c r="D158" s="28" t="n">
        <v>1001053944786</v>
      </c>
      <c r="E158" s="24" t="n"/>
      <c r="F158" s="23" t="n">
        <v>0.07000000000000001</v>
      </c>
      <c r="G158" s="23">
        <f>F158*E158</f>
        <v/>
      </c>
      <c r="H158" s="14" t="n"/>
      <c r="I158" s="14" t="n"/>
      <c r="J158" s="92" t="n"/>
    </row>
    <row r="159" ht="16.5" customHeight="1">
      <c r="A159" s="93">
        <f>RIGHT(D159:D280,4)</f>
        <v/>
      </c>
      <c r="B159" s="47" t="inlineStr">
        <is>
          <t>ПЕППЕРОНИ с/к с/н мгс 1*2_HRC</t>
        </is>
      </c>
      <c r="C159" s="35" t="inlineStr">
        <is>
          <t>КГ</t>
        </is>
      </c>
      <c r="D159" s="28" t="n">
        <v>1001204447052</v>
      </c>
      <c r="E159" s="24" t="n"/>
      <c r="F159" s="23" t="n">
        <v>1</v>
      </c>
      <c r="G159" s="23">
        <f>E159</f>
        <v/>
      </c>
      <c r="H159" s="14" t="n"/>
      <c r="I159" s="14" t="n"/>
      <c r="J159" s="92" t="n"/>
    </row>
    <row r="160" ht="16.5" customHeight="1">
      <c r="A160" s="93">
        <f>RIGHT(D160:D280,4)</f>
        <v/>
      </c>
      <c r="B160" s="47" t="inlineStr">
        <is>
          <t>БЕКОН ДЛЯ КУЛИНАРИИ с/к с/н мгс 1*2_HRC</t>
        </is>
      </c>
      <c r="C160" s="35" t="inlineStr">
        <is>
          <t>КГ</t>
        </is>
      </c>
      <c r="D160" s="28" t="n">
        <v>1001223297053</v>
      </c>
      <c r="E160" s="24" t="n"/>
      <c r="F160" s="23" t="n">
        <v>1</v>
      </c>
      <c r="G160" s="23">
        <f>E160</f>
        <v/>
      </c>
      <c r="H160" s="14" t="n"/>
      <c r="I160" s="14" t="n"/>
      <c r="J160" s="92" t="n"/>
    </row>
    <row r="161" ht="16.5" customHeight="1">
      <c r="A161" s="93">
        <f>RIGHT(D161:D280,4)</f>
        <v/>
      </c>
      <c r="B161" s="27" t="inlineStr">
        <is>
          <t>БЕКОН Папа может с/к с/н в/у 1/140_50с</t>
        </is>
      </c>
      <c r="C161" s="33" t="inlineStr">
        <is>
          <t>ШТ</t>
        </is>
      </c>
      <c r="D161" s="28" t="n">
        <v>1001223297092</v>
      </c>
      <c r="E161" s="24" t="n"/>
      <c r="F161" s="23" t="n">
        <v>0.14</v>
      </c>
      <c r="G161" s="23">
        <f>F161*E161</f>
        <v/>
      </c>
      <c r="H161" s="14" t="n"/>
      <c r="I161" s="14" t="n"/>
      <c r="J161" s="39" t="n"/>
    </row>
    <row r="162" ht="16.5" customHeight="1">
      <c r="A162" s="93">
        <f>RIGHT(D162:D281,4)</f>
        <v/>
      </c>
      <c r="B162" s="27" t="inlineStr">
        <is>
          <t>БЕКОН Останкино с/к с/н в/у 1/180_50с</t>
        </is>
      </c>
      <c r="C162" s="33" t="inlineStr">
        <is>
          <t>ШТ</t>
        </is>
      </c>
      <c r="D162" s="28" t="n">
        <v>1001223297103</v>
      </c>
      <c r="E162" s="24" t="n"/>
      <c r="F162" s="23" t="n">
        <v>0.18</v>
      </c>
      <c r="G162" s="23">
        <f>F162*E162</f>
        <v/>
      </c>
      <c r="H162" s="14" t="n"/>
      <c r="I162" s="14" t="n"/>
      <c r="J162" s="92" t="n"/>
    </row>
    <row r="163" ht="16.5" customHeight="1" thickBot="1">
      <c r="A163" s="93">
        <f>RIGHT(D163:D278,4)</f>
        <v/>
      </c>
      <c r="B163" s="47" t="inlineStr">
        <is>
          <t>БЕКОН с/к с/н в/у 1/180 10шт.</t>
        </is>
      </c>
      <c r="C163" s="35" t="inlineStr">
        <is>
          <t>ШТ</t>
        </is>
      </c>
      <c r="D163" s="28" t="n">
        <v>1001223296919</v>
      </c>
      <c r="E163" s="24" t="n"/>
      <c r="F163" s="23" t="n"/>
      <c r="G163" s="23">
        <f>E163*0.18</f>
        <v/>
      </c>
      <c r="H163" s="14" t="n"/>
      <c r="I163" s="14" t="n"/>
      <c r="J163" s="92" t="n"/>
    </row>
    <row r="164" ht="16.5" customHeight="1" thickBot="1" thickTop="1">
      <c r="A164" s="93">
        <f>RIGHT(D164:D279,4)</f>
        <v/>
      </c>
      <c r="B164" s="74" t="inlineStr">
        <is>
          <t>Паштеты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Height="1" thickBot="1" thickTop="1">
      <c r="A165" s="93">
        <f>RIGHT(D165:D282,4)</f>
        <v/>
      </c>
      <c r="B165" s="74" t="inlineStr">
        <is>
          <t>Пельмени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Top="1">
      <c r="A166" s="93">
        <f>RIGHT(D166:D283,4)</f>
        <v/>
      </c>
      <c r="B166" s="47" t="inlineStr">
        <is>
          <t>ОСТАН.ТРАДИЦ. пельм кор.0.5кг зам._120с</t>
        </is>
      </c>
      <c r="C166" s="33" t="inlineStr">
        <is>
          <t>ШТ</t>
        </is>
      </c>
      <c r="D166" s="28" t="n">
        <v>1002112606314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>
      <c r="A167" s="93">
        <f>RIGHT(D167:D284,4)</f>
        <v/>
      </c>
      <c r="B167" s="47" t="inlineStr">
        <is>
          <t xml:space="preserve">ПЕЛЬМ.С АДЖИКОЙ пл.0.45кг зам. </t>
        </is>
      </c>
      <c r="C167" s="33" t="inlineStr">
        <is>
          <t>ШТ</t>
        </is>
      </c>
      <c r="D167" s="28" t="n">
        <v>1002115036155</v>
      </c>
      <c r="E167" s="24" t="n"/>
      <c r="F167" s="23" t="n"/>
      <c r="G167" s="23">
        <f>E167*0.45</f>
        <v/>
      </c>
      <c r="H167" s="14" t="n"/>
      <c r="I167" s="72" t="n"/>
      <c r="J167" s="39" t="n"/>
    </row>
    <row r="168" ht="16.5" customHeight="1">
      <c r="A168" s="93">
        <f>RIGHT(D168:D285,4)</f>
        <v/>
      </c>
      <c r="B168" s="47" t="inlineStr">
        <is>
          <t xml:space="preserve">ПЕЛЬМ.С БЕЛ.ГРИБАМИ пл.0.45кг зам. </t>
        </is>
      </c>
      <c r="C168" s="33" t="inlineStr">
        <is>
          <t>ШТ</t>
        </is>
      </c>
      <c r="D168" s="28" t="n">
        <v>1002115056157</v>
      </c>
      <c r="E168" s="24" t="n"/>
      <c r="F168" s="23" t="n"/>
      <c r="G168" s="23">
        <f>E168*0.45</f>
        <v/>
      </c>
      <c r="H168" s="14" t="n"/>
      <c r="I168" s="72" t="n"/>
      <c r="J168" s="39" t="n"/>
    </row>
    <row r="169" ht="16.5" customHeight="1" thickBot="1">
      <c r="A169" s="93">
        <f>RIGHT(D169:D284,4)</f>
        <v/>
      </c>
      <c r="B169" s="47" t="inlineStr">
        <is>
          <t>ОСТАН.ТРАДИЦ.пельм пл.0.9кг зам._120с</t>
        </is>
      </c>
      <c r="C169" s="36" t="inlineStr">
        <is>
          <t>ШТ</t>
        </is>
      </c>
      <c r="D169" s="28" t="n">
        <v>1002112606313</v>
      </c>
      <c r="E169" s="24" t="n"/>
      <c r="F169" s="23" t="n">
        <v>0.9</v>
      </c>
      <c r="G169" s="23">
        <f>E169*0.9</f>
        <v/>
      </c>
      <c r="H169" s="14" t="n">
        <v>9</v>
      </c>
      <c r="I169" s="72" t="n">
        <v>120</v>
      </c>
      <c r="J169" s="39" t="n"/>
    </row>
    <row r="170" ht="16.5" customHeight="1" thickBot="1" thickTop="1">
      <c r="A170" s="93">
        <f>RIGHT(D170:D285,4)</f>
        <v/>
      </c>
      <c r="B170" s="74" t="inlineStr">
        <is>
          <t>Полуфабрикаты с картофелем</t>
        </is>
      </c>
      <c r="C170" s="74" t="n"/>
      <c r="D170" s="74" t="n"/>
      <c r="E170" s="74" t="n"/>
      <c r="F170" s="73" t="n"/>
      <c r="G170" s="74" t="n"/>
      <c r="H170" s="74" t="n"/>
      <c r="I170" s="74" t="n"/>
      <c r="J170" s="75" t="n"/>
    </row>
    <row r="171" ht="16.5" customHeight="1" thickBot="1" thickTop="1">
      <c r="A171" s="93">
        <f>RIGHT(D171:D286,4)</f>
        <v/>
      </c>
      <c r="B171" s="47" t="inlineStr">
        <is>
          <t>С КАРТОФЕЛЕМ вареники кор.0.5кг зам_120</t>
        </is>
      </c>
      <c r="C171" s="36" t="inlineStr">
        <is>
          <t>ШТ</t>
        </is>
      </c>
      <c r="D171" s="28" t="n">
        <v>1002151784945</v>
      </c>
      <c r="E171" s="24" t="n"/>
      <c r="F171" s="23" t="n">
        <v>0.5</v>
      </c>
      <c r="G171" s="23">
        <f>E171*0.5</f>
        <v/>
      </c>
      <c r="H171" s="14" t="n">
        <v>8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Блины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Format="1" customHeight="1" s="88" thickBot="1" thickTop="1">
      <c r="A173" s="93">
        <f>RIGHT(D173:D288,4)</f>
        <v/>
      </c>
      <c r="B173" s="89" t="inlineStr">
        <is>
          <t>С КУРИЦЕЙ И ГРИБАМИ 1/420 10шт.зам.</t>
        </is>
      </c>
      <c r="C173" s="90" t="inlineStr">
        <is>
          <t>ШТ</t>
        </is>
      </c>
      <c r="D173" s="83" t="n">
        <v>1002133974956</v>
      </c>
      <c r="E173" s="84" t="n"/>
      <c r="F173" s="85" t="n">
        <v>0.42</v>
      </c>
      <c r="G173" s="85">
        <f>E173*0.42</f>
        <v/>
      </c>
      <c r="H173" s="86" t="n">
        <v>4.2</v>
      </c>
      <c r="I173" s="91" t="n">
        <v>120</v>
      </c>
      <c r="J173" s="86" t="n"/>
      <c r="K173" s="87" t="n"/>
    </row>
    <row r="174" ht="16.5" customHeight="1" thickTop="1">
      <c r="A174" s="93">
        <f>RIGHT(D174:D289,4)</f>
        <v/>
      </c>
      <c r="B174" s="47" t="inlineStr">
        <is>
          <t>БЛИНЧ.С МЯСОМ пл.1/420 10шт.зам.</t>
        </is>
      </c>
      <c r="C174" s="33" t="inlineStr">
        <is>
          <t>ШТ</t>
        </is>
      </c>
      <c r="D174" s="28" t="n">
        <v>1002131151762</v>
      </c>
      <c r="E174" s="24" t="n"/>
      <c r="F174" s="23" t="n">
        <v>0.42</v>
      </c>
      <c r="G174" s="23">
        <f>E174*0.42</f>
        <v/>
      </c>
      <c r="H174" s="14" t="n">
        <v>4.2</v>
      </c>
      <c r="I174" s="72" t="n">
        <v>120</v>
      </c>
      <c r="J174" s="39" t="n"/>
    </row>
    <row r="175" ht="16.5" customHeight="1" thickBot="1">
      <c r="A175" s="93">
        <f>RIGHT(D175:D290,4)</f>
        <v/>
      </c>
      <c r="B175" s="47" t="inlineStr">
        <is>
          <t>БЛИНЧ. С ТВОРОГОМ 1/420 12шт.зам.</t>
        </is>
      </c>
      <c r="C175" s="36" t="inlineStr">
        <is>
          <t>ШТ</t>
        </is>
      </c>
      <c r="D175" s="28" t="n">
        <v>1002131181764</v>
      </c>
      <c r="E175" s="24" t="n"/>
      <c r="F175" s="23" t="n">
        <v>0.42</v>
      </c>
      <c r="G175" s="23">
        <f>E175*0.42</f>
        <v/>
      </c>
      <c r="H175" s="14" t="n">
        <v>4.2</v>
      </c>
      <c r="I175" s="72" t="n">
        <v>120</v>
      </c>
      <c r="J175" s="39" t="n"/>
    </row>
    <row r="176" ht="16.5" customHeight="1" thickBot="1" thickTop="1">
      <c r="A176" s="93">
        <f>RIGHT(D176:D291,4)</f>
        <v/>
      </c>
      <c r="B176" s="74" t="inlineStr">
        <is>
          <t>Консервы мясные</t>
        </is>
      </c>
      <c r="C176" s="74" t="n"/>
      <c r="D176" s="74" t="n"/>
      <c r="E176" s="74" t="n"/>
      <c r="F176" s="73" t="n"/>
      <c r="G176" s="74" t="n"/>
      <c r="H176" s="74" t="n"/>
      <c r="I176" s="74" t="n"/>
      <c r="J176" s="75" t="n"/>
    </row>
    <row r="177" ht="16.5" customHeight="1" thickBot="1" thickTop="1">
      <c r="A177" s="93">
        <f>RIGHT(D177:D292,4)</f>
        <v/>
      </c>
      <c r="B177" s="74" t="inlineStr">
        <is>
          <t>Мясокостные замороженные</t>
        </is>
      </c>
      <c r="C177" s="74" t="n"/>
      <c r="D177" s="74" t="n"/>
      <c r="E177" s="74" t="n"/>
      <c r="F177" s="73" t="n"/>
      <c r="G177" s="74" t="n"/>
      <c r="H177" s="74" t="n"/>
      <c r="I177" s="74" t="n"/>
      <c r="J177" s="75" t="n"/>
    </row>
    <row r="178" ht="16.5" customHeight="1" thickBot="1" thickTop="1">
      <c r="A178" s="93">
        <f>RIGHT(D178:D293,4)</f>
        <v/>
      </c>
      <c r="B178" s="47" t="inlineStr">
        <is>
          <t xml:space="preserve"> РАГУ СВИНОЕ 1кг 8шт.зам_120с </t>
        </is>
      </c>
      <c r="C178" s="36" t="inlineStr">
        <is>
          <t>ШТ</t>
        </is>
      </c>
      <c r="D178" s="68" t="inlineStr">
        <is>
          <t>1002162156004</t>
        </is>
      </c>
      <c r="E178" s="24" t="n"/>
      <c r="F178" s="23" t="n">
        <v>1</v>
      </c>
      <c r="G178" s="23">
        <f>E178*1</f>
        <v/>
      </c>
      <c r="H178" s="14" t="n">
        <v>8</v>
      </c>
      <c r="I178" s="72" t="n">
        <v>120</v>
      </c>
      <c r="J178" s="39" t="n"/>
    </row>
    <row r="179" ht="15.75" customHeight="1" thickTop="1">
      <c r="A179" s="93">
        <f>RIGHT(D179:D294,4)</f>
        <v/>
      </c>
      <c r="B179" s="47" t="inlineStr">
        <is>
          <t>ШАШЛЫК ИЗ СВИНИНЫ зам.</t>
        </is>
      </c>
      <c r="C179" s="30" t="inlineStr">
        <is>
          <t>КГ</t>
        </is>
      </c>
      <c r="D179" s="68" t="inlineStr">
        <is>
          <t>1002162215417</t>
        </is>
      </c>
      <c r="E179" s="24" t="n"/>
      <c r="F179" s="23" t="n">
        <v>2</v>
      </c>
      <c r="G179" s="23">
        <f>E179*1</f>
        <v/>
      </c>
      <c r="H179" s="14" t="n">
        <v>6</v>
      </c>
      <c r="I179" s="72" t="n">
        <v>90</v>
      </c>
      <c r="J179" s="39" t="n"/>
    </row>
    <row r="180" ht="15.75" customHeight="1" thickBot="1">
      <c r="A180" s="93">
        <f>RIGHT(D180:D295,4)</f>
        <v/>
      </c>
      <c r="B180" s="47" t="inlineStr">
        <is>
          <t>РЕБРЫШКИ ОБЫКНОВЕННЫЕ 1кг 12шт.зам.</t>
        </is>
      </c>
      <c r="C180" s="36" t="inlineStr">
        <is>
          <t>ШТ</t>
        </is>
      </c>
      <c r="D180" s="69" t="inlineStr">
        <is>
          <t>1002162166019</t>
        </is>
      </c>
      <c r="E180" s="24" t="n"/>
      <c r="F180" s="23" t="n">
        <v>1</v>
      </c>
      <c r="G180" s="23">
        <f>E180*1</f>
        <v/>
      </c>
      <c r="H180" s="14" t="n">
        <v>12</v>
      </c>
      <c r="I180" s="72" t="n">
        <v>120</v>
      </c>
      <c r="J180" s="39" t="n"/>
    </row>
    <row r="181" ht="16.5" customHeight="1" thickBot="1" thickTop="1">
      <c r="A181" s="77" t="n"/>
      <c r="B181" s="77" t="inlineStr">
        <is>
          <t>ВСЕГО:</t>
        </is>
      </c>
      <c r="C181" s="16" t="n"/>
      <c r="D181" s="48" t="n"/>
      <c r="E181" s="17">
        <f>SUM(E5:E180)</f>
        <v/>
      </c>
      <c r="F181" s="17">
        <f>SUM(F10:F180)</f>
        <v/>
      </c>
      <c r="G181" s="17">
        <f>SUM(G11:G180)</f>
        <v/>
      </c>
      <c r="H181" s="17">
        <f>SUM(H10:H177)</f>
        <v/>
      </c>
      <c r="I181" s="17" t="n"/>
      <c r="J181" s="17" t="n"/>
    </row>
    <row r="182" ht="15.75" customHeight="1" thickTop="1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  <row r="1702">
      <c r="B1702" s="53" t="n"/>
      <c r="C1702" s="18" t="n"/>
      <c r="D1702" s="52" t="n"/>
      <c r="F1702" s="19" t="n"/>
      <c r="G1702" s="19" t="n"/>
      <c r="H1702" s="20" t="n"/>
      <c r="I1702" s="20" t="n"/>
      <c r="J1702" s="21" t="n"/>
    </row>
    <row r="1703">
      <c r="B1703" s="53" t="n"/>
      <c r="C1703" s="18" t="n"/>
      <c r="D1703" s="52" t="n"/>
      <c r="F1703" s="19" t="n"/>
      <c r="G1703" s="19" t="n"/>
      <c r="H1703" s="20" t="n"/>
      <c r="I1703" s="20" t="n"/>
      <c r="J1703" s="21" t="n"/>
    </row>
    <row r="1704">
      <c r="B1704" s="53" t="n"/>
      <c r="C1704" s="18" t="n"/>
      <c r="D1704" s="52" t="n"/>
      <c r="F1704" s="19" t="n"/>
      <c r="G1704" s="19" t="n"/>
      <c r="H1704" s="20" t="n"/>
      <c r="I1704" s="20" t="n"/>
      <c r="J1704" s="21" t="n"/>
    </row>
    <row r="1705">
      <c r="B1705" s="53" t="n"/>
      <c r="C1705" s="18" t="n"/>
      <c r="D1705" s="52" t="n"/>
      <c r="F1705" s="19" t="n"/>
      <c r="G1705" s="19" t="n"/>
      <c r="H1705" s="20" t="n"/>
      <c r="I1705" s="20" t="n"/>
      <c r="J1705" s="21" t="n"/>
    </row>
  </sheetData>
  <autoFilter ref="A9:J181"/>
  <mergeCells count="2">
    <mergeCell ref="E1:J1"/>
    <mergeCell ref="G3:J3"/>
  </mergeCells>
  <dataValidations disablePrompts="1" count="2">
    <dataValidation sqref="B174" showDropDown="0" showInputMessage="1" showErrorMessage="1" allowBlank="0" type="textLength" operator="lessThanOrEqual">
      <formula1>40</formula1>
    </dataValidation>
    <dataValidation sqref="D178:D18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2025-10-17T12:02:29Z</dcterms:modified>
  <cp:lastModifiedBy>Uaer4</cp:lastModifiedBy>
  <cp:lastPrinted>2023-11-08T08:22:20Z</cp:lastPrinted>
</cp:coreProperties>
</file>