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17,10,25 Симф КИ\"/>
    </mc:Choice>
  </mc:AlternateContent>
  <xr:revisionPtr revIDLastSave="0" documentId="13_ncr:1_{0EFBFA03-2F6C-4CF2-B2F7-F8388B19170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</externalReferenc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" i="1" l="1"/>
  <c r="AI8" i="1"/>
  <c r="AI9" i="1"/>
  <c r="AI10" i="1"/>
  <c r="AI11" i="1"/>
  <c r="AI12" i="1"/>
  <c r="AI13" i="1"/>
  <c r="AI14" i="1"/>
  <c r="AI15" i="1"/>
  <c r="AI16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100" i="1"/>
  <c r="AH101" i="1"/>
  <c r="AH102" i="1"/>
  <c r="AH103" i="1"/>
  <c r="AH104" i="1"/>
  <c r="AH105" i="1"/>
  <c r="AH106" i="1"/>
  <c r="AH107" i="1"/>
  <c r="AH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7" i="1"/>
  <c r="K108" i="1"/>
  <c r="K7" i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34" i="1"/>
  <c r="K34" i="1" s="1"/>
  <c r="J35" i="1"/>
  <c r="K35" i="1" s="1"/>
  <c r="J36" i="1"/>
  <c r="K36" i="1" s="1"/>
  <c r="J37" i="1"/>
  <c r="K37" i="1" s="1"/>
  <c r="J38" i="1"/>
  <c r="K38" i="1" s="1"/>
  <c r="J39" i="1"/>
  <c r="K39" i="1" s="1"/>
  <c r="J40" i="1"/>
  <c r="K40" i="1" s="1"/>
  <c r="J41" i="1"/>
  <c r="K41" i="1" s="1"/>
  <c r="J42" i="1"/>
  <c r="K42" i="1" s="1"/>
  <c r="J43" i="1"/>
  <c r="K43" i="1" s="1"/>
  <c r="J44" i="1"/>
  <c r="K44" i="1" s="1"/>
  <c r="J45" i="1"/>
  <c r="K45" i="1" s="1"/>
  <c r="J46" i="1"/>
  <c r="K46" i="1" s="1"/>
  <c r="J47" i="1"/>
  <c r="K47" i="1" s="1"/>
  <c r="J48" i="1"/>
  <c r="K48" i="1" s="1"/>
  <c r="J49" i="1"/>
  <c r="K49" i="1" s="1"/>
  <c r="J50" i="1"/>
  <c r="K50" i="1" s="1"/>
  <c r="J51" i="1"/>
  <c r="K51" i="1" s="1"/>
  <c r="J52" i="1"/>
  <c r="K52" i="1" s="1"/>
  <c r="J53" i="1"/>
  <c r="K53" i="1" s="1"/>
  <c r="J54" i="1"/>
  <c r="K54" i="1" s="1"/>
  <c r="J55" i="1"/>
  <c r="K55" i="1" s="1"/>
  <c r="J56" i="1"/>
  <c r="K56" i="1" s="1"/>
  <c r="J57" i="1"/>
  <c r="K57" i="1" s="1"/>
  <c r="J58" i="1"/>
  <c r="K58" i="1" s="1"/>
  <c r="J59" i="1"/>
  <c r="K59" i="1" s="1"/>
  <c r="J60" i="1"/>
  <c r="K60" i="1" s="1"/>
  <c r="J61" i="1"/>
  <c r="K61" i="1" s="1"/>
  <c r="J62" i="1"/>
  <c r="K62" i="1" s="1"/>
  <c r="J63" i="1"/>
  <c r="K63" i="1" s="1"/>
  <c r="J64" i="1"/>
  <c r="K64" i="1" s="1"/>
  <c r="J65" i="1"/>
  <c r="K65" i="1" s="1"/>
  <c r="J66" i="1"/>
  <c r="K66" i="1" s="1"/>
  <c r="J67" i="1"/>
  <c r="K67" i="1" s="1"/>
  <c r="J68" i="1"/>
  <c r="K68" i="1" s="1"/>
  <c r="J69" i="1"/>
  <c r="K69" i="1" s="1"/>
  <c r="J70" i="1"/>
  <c r="K70" i="1" s="1"/>
  <c r="J71" i="1"/>
  <c r="K71" i="1" s="1"/>
  <c r="J72" i="1"/>
  <c r="K72" i="1" s="1"/>
  <c r="J73" i="1"/>
  <c r="K73" i="1" s="1"/>
  <c r="J74" i="1"/>
  <c r="K74" i="1" s="1"/>
  <c r="J75" i="1"/>
  <c r="K75" i="1" s="1"/>
  <c r="J76" i="1"/>
  <c r="K76" i="1" s="1"/>
  <c r="J77" i="1"/>
  <c r="K77" i="1" s="1"/>
  <c r="J78" i="1"/>
  <c r="K78" i="1" s="1"/>
  <c r="J79" i="1"/>
  <c r="K79" i="1" s="1"/>
  <c r="J80" i="1"/>
  <c r="K80" i="1" s="1"/>
  <c r="J81" i="1"/>
  <c r="K81" i="1" s="1"/>
  <c r="J82" i="1"/>
  <c r="K82" i="1" s="1"/>
  <c r="J83" i="1"/>
  <c r="K83" i="1" s="1"/>
  <c r="J84" i="1"/>
  <c r="K84" i="1" s="1"/>
  <c r="J85" i="1"/>
  <c r="K85" i="1" s="1"/>
  <c r="J86" i="1"/>
  <c r="K86" i="1" s="1"/>
  <c r="J87" i="1"/>
  <c r="K87" i="1" s="1"/>
  <c r="J88" i="1"/>
  <c r="K88" i="1" s="1"/>
  <c r="J89" i="1"/>
  <c r="K89" i="1" s="1"/>
  <c r="J90" i="1"/>
  <c r="K90" i="1" s="1"/>
  <c r="J91" i="1"/>
  <c r="K91" i="1" s="1"/>
  <c r="J92" i="1"/>
  <c r="K92" i="1" s="1"/>
  <c r="J93" i="1"/>
  <c r="K93" i="1" s="1"/>
  <c r="J94" i="1"/>
  <c r="K94" i="1" s="1"/>
  <c r="J95" i="1"/>
  <c r="K95" i="1" s="1"/>
  <c r="J96" i="1"/>
  <c r="K96" i="1" s="1"/>
  <c r="J97" i="1"/>
  <c r="K97" i="1" s="1"/>
  <c r="J98" i="1"/>
  <c r="K98" i="1" s="1"/>
  <c r="J99" i="1"/>
  <c r="K99" i="1" s="1"/>
  <c r="J100" i="1"/>
  <c r="K100" i="1" s="1"/>
  <c r="J101" i="1"/>
  <c r="K101" i="1" s="1"/>
  <c r="J102" i="1"/>
  <c r="K102" i="1" s="1"/>
  <c r="J103" i="1"/>
  <c r="K103" i="1" s="1"/>
  <c r="J104" i="1"/>
  <c r="K104" i="1" s="1"/>
  <c r="J105" i="1"/>
  <c r="K105" i="1" s="1"/>
  <c r="J106" i="1"/>
  <c r="K106" i="1" s="1"/>
  <c r="J107" i="1"/>
  <c r="K107" i="1" s="1"/>
  <c r="J7" i="1"/>
  <c r="AD8" i="1"/>
  <c r="W8" i="1" s="1"/>
  <c r="AD9" i="1"/>
  <c r="W9" i="1" s="1"/>
  <c r="Z9" i="1" s="1"/>
  <c r="AD10" i="1"/>
  <c r="W10" i="1" s="1"/>
  <c r="Z10" i="1" s="1"/>
  <c r="AD11" i="1"/>
  <c r="W11" i="1" s="1"/>
  <c r="Z11" i="1" s="1"/>
  <c r="AD12" i="1"/>
  <c r="W12" i="1" s="1"/>
  <c r="AD13" i="1"/>
  <c r="W13" i="1" s="1"/>
  <c r="Z13" i="1" s="1"/>
  <c r="AD14" i="1"/>
  <c r="W14" i="1" s="1"/>
  <c r="Z14" i="1" s="1"/>
  <c r="AD15" i="1"/>
  <c r="W15" i="1" s="1"/>
  <c r="Z15" i="1" s="1"/>
  <c r="AD16" i="1"/>
  <c r="W16" i="1" s="1"/>
  <c r="AD17" i="1"/>
  <c r="W17" i="1" s="1"/>
  <c r="Z17" i="1" s="1"/>
  <c r="AD18" i="1"/>
  <c r="W18" i="1" s="1"/>
  <c r="Z18" i="1" s="1"/>
  <c r="AD19" i="1"/>
  <c r="W19" i="1" s="1"/>
  <c r="Z19" i="1" s="1"/>
  <c r="AD20" i="1"/>
  <c r="W20" i="1" s="1"/>
  <c r="AD21" i="1"/>
  <c r="W21" i="1" s="1"/>
  <c r="Z21" i="1" s="1"/>
  <c r="AD22" i="1"/>
  <c r="W22" i="1" s="1"/>
  <c r="Z22" i="1" s="1"/>
  <c r="AD23" i="1"/>
  <c r="W23" i="1" s="1"/>
  <c r="Z23" i="1" s="1"/>
  <c r="AD24" i="1"/>
  <c r="W24" i="1" s="1"/>
  <c r="AD25" i="1"/>
  <c r="W25" i="1" s="1"/>
  <c r="Z25" i="1" s="1"/>
  <c r="AD26" i="1"/>
  <c r="W26" i="1" s="1"/>
  <c r="Z26" i="1" s="1"/>
  <c r="AD27" i="1"/>
  <c r="W27" i="1" s="1"/>
  <c r="Z27" i="1" s="1"/>
  <c r="AD28" i="1"/>
  <c r="W28" i="1" s="1"/>
  <c r="AD29" i="1"/>
  <c r="W29" i="1" s="1"/>
  <c r="Z29" i="1" s="1"/>
  <c r="AD30" i="1"/>
  <c r="W30" i="1" s="1"/>
  <c r="Z30" i="1" s="1"/>
  <c r="AD31" i="1"/>
  <c r="W31" i="1" s="1"/>
  <c r="Z31" i="1" s="1"/>
  <c r="AD32" i="1"/>
  <c r="W32" i="1" s="1"/>
  <c r="AD33" i="1"/>
  <c r="W33" i="1" s="1"/>
  <c r="Z33" i="1" s="1"/>
  <c r="AD34" i="1"/>
  <c r="W34" i="1" s="1"/>
  <c r="Z34" i="1" s="1"/>
  <c r="AD35" i="1"/>
  <c r="W35" i="1" s="1"/>
  <c r="Z35" i="1" s="1"/>
  <c r="AD36" i="1"/>
  <c r="W36" i="1" s="1"/>
  <c r="AD37" i="1"/>
  <c r="W37" i="1" s="1"/>
  <c r="Z37" i="1" s="1"/>
  <c r="AD38" i="1"/>
  <c r="W38" i="1" s="1"/>
  <c r="Z38" i="1" s="1"/>
  <c r="AD39" i="1"/>
  <c r="W39" i="1" s="1"/>
  <c r="Z39" i="1" s="1"/>
  <c r="AD40" i="1"/>
  <c r="W40" i="1" s="1"/>
  <c r="AD41" i="1"/>
  <c r="W41" i="1" s="1"/>
  <c r="Z41" i="1" s="1"/>
  <c r="AD42" i="1"/>
  <c r="W42" i="1" s="1"/>
  <c r="Z42" i="1" s="1"/>
  <c r="AD43" i="1"/>
  <c r="W43" i="1" s="1"/>
  <c r="Z43" i="1" s="1"/>
  <c r="AD44" i="1"/>
  <c r="W44" i="1" s="1"/>
  <c r="AD45" i="1"/>
  <c r="W45" i="1" s="1"/>
  <c r="Z45" i="1" s="1"/>
  <c r="AD46" i="1"/>
  <c r="W46" i="1" s="1"/>
  <c r="Z46" i="1" s="1"/>
  <c r="AD47" i="1"/>
  <c r="W47" i="1" s="1"/>
  <c r="Z47" i="1" s="1"/>
  <c r="AD48" i="1"/>
  <c r="W48" i="1" s="1"/>
  <c r="AD49" i="1"/>
  <c r="W49" i="1" s="1"/>
  <c r="Z49" i="1" s="1"/>
  <c r="AD50" i="1"/>
  <c r="W50" i="1" s="1"/>
  <c r="Z50" i="1" s="1"/>
  <c r="AD51" i="1"/>
  <c r="W51" i="1" s="1"/>
  <c r="Z51" i="1" s="1"/>
  <c r="AD52" i="1"/>
  <c r="W52" i="1" s="1"/>
  <c r="AD53" i="1"/>
  <c r="W53" i="1" s="1"/>
  <c r="Z53" i="1" s="1"/>
  <c r="AD54" i="1"/>
  <c r="W54" i="1" s="1"/>
  <c r="Z54" i="1" s="1"/>
  <c r="AD55" i="1"/>
  <c r="W55" i="1" s="1"/>
  <c r="Z55" i="1" s="1"/>
  <c r="AD56" i="1"/>
  <c r="W56" i="1" s="1"/>
  <c r="AD57" i="1"/>
  <c r="W57" i="1" s="1"/>
  <c r="Z57" i="1" s="1"/>
  <c r="AD58" i="1"/>
  <c r="W58" i="1" s="1"/>
  <c r="Z58" i="1" s="1"/>
  <c r="AD59" i="1"/>
  <c r="W59" i="1" s="1"/>
  <c r="Z59" i="1" s="1"/>
  <c r="AD60" i="1"/>
  <c r="W60" i="1" s="1"/>
  <c r="AD61" i="1"/>
  <c r="W61" i="1" s="1"/>
  <c r="Z61" i="1" s="1"/>
  <c r="AD62" i="1"/>
  <c r="W62" i="1" s="1"/>
  <c r="Z62" i="1" s="1"/>
  <c r="AD63" i="1"/>
  <c r="W63" i="1" s="1"/>
  <c r="Z63" i="1" s="1"/>
  <c r="AD64" i="1"/>
  <c r="W64" i="1" s="1"/>
  <c r="AD65" i="1"/>
  <c r="W65" i="1" s="1"/>
  <c r="Z65" i="1" s="1"/>
  <c r="AD66" i="1"/>
  <c r="W66" i="1" s="1"/>
  <c r="Z66" i="1" s="1"/>
  <c r="AD67" i="1"/>
  <c r="W67" i="1" s="1"/>
  <c r="Z67" i="1" s="1"/>
  <c r="AD68" i="1"/>
  <c r="W68" i="1" s="1"/>
  <c r="AD69" i="1"/>
  <c r="W69" i="1" s="1"/>
  <c r="Z69" i="1" s="1"/>
  <c r="AD70" i="1"/>
  <c r="W70" i="1" s="1"/>
  <c r="Z70" i="1" s="1"/>
  <c r="AD71" i="1"/>
  <c r="W71" i="1" s="1"/>
  <c r="Z71" i="1" s="1"/>
  <c r="AD72" i="1"/>
  <c r="W72" i="1" s="1"/>
  <c r="AD73" i="1"/>
  <c r="W73" i="1" s="1"/>
  <c r="Z73" i="1" s="1"/>
  <c r="AD74" i="1"/>
  <c r="W74" i="1" s="1"/>
  <c r="Z74" i="1" s="1"/>
  <c r="AD75" i="1"/>
  <c r="W75" i="1" s="1"/>
  <c r="Z75" i="1" s="1"/>
  <c r="AD76" i="1"/>
  <c r="W76" i="1" s="1"/>
  <c r="AD77" i="1"/>
  <c r="W77" i="1" s="1"/>
  <c r="Z77" i="1" s="1"/>
  <c r="AD78" i="1"/>
  <c r="W78" i="1" s="1"/>
  <c r="Z78" i="1" s="1"/>
  <c r="AD79" i="1"/>
  <c r="W79" i="1" s="1"/>
  <c r="Z79" i="1" s="1"/>
  <c r="AD80" i="1"/>
  <c r="W80" i="1" s="1"/>
  <c r="AD81" i="1"/>
  <c r="W81" i="1" s="1"/>
  <c r="Z81" i="1" s="1"/>
  <c r="AD82" i="1"/>
  <c r="W82" i="1" s="1"/>
  <c r="Z82" i="1" s="1"/>
  <c r="AD83" i="1"/>
  <c r="W83" i="1" s="1"/>
  <c r="Z83" i="1" s="1"/>
  <c r="AD84" i="1"/>
  <c r="W84" i="1" s="1"/>
  <c r="Z84" i="1" s="1"/>
  <c r="AD85" i="1"/>
  <c r="W85" i="1" s="1"/>
  <c r="Z85" i="1" s="1"/>
  <c r="AD86" i="1"/>
  <c r="W86" i="1" s="1"/>
  <c r="Z86" i="1" s="1"/>
  <c r="AD87" i="1"/>
  <c r="W87" i="1" s="1"/>
  <c r="Z87" i="1" s="1"/>
  <c r="AD88" i="1"/>
  <c r="W88" i="1" s="1"/>
  <c r="Z88" i="1" s="1"/>
  <c r="AD89" i="1"/>
  <c r="W89" i="1" s="1"/>
  <c r="Z89" i="1" s="1"/>
  <c r="AD90" i="1"/>
  <c r="W90" i="1" s="1"/>
  <c r="Z90" i="1" s="1"/>
  <c r="AD91" i="1"/>
  <c r="W91" i="1" s="1"/>
  <c r="Z91" i="1" s="1"/>
  <c r="AD92" i="1"/>
  <c r="W92" i="1" s="1"/>
  <c r="Z92" i="1" s="1"/>
  <c r="AD93" i="1"/>
  <c r="W93" i="1" s="1"/>
  <c r="Z93" i="1" s="1"/>
  <c r="AD94" i="1"/>
  <c r="W94" i="1" s="1"/>
  <c r="Z94" i="1" s="1"/>
  <c r="AD95" i="1"/>
  <c r="W95" i="1" s="1"/>
  <c r="Z95" i="1" s="1"/>
  <c r="AD96" i="1"/>
  <c r="W96" i="1" s="1"/>
  <c r="Z96" i="1" s="1"/>
  <c r="AD97" i="1"/>
  <c r="W97" i="1" s="1"/>
  <c r="Z97" i="1" s="1"/>
  <c r="AD98" i="1"/>
  <c r="W98" i="1" s="1"/>
  <c r="Z98" i="1" s="1"/>
  <c r="AD99" i="1"/>
  <c r="W99" i="1" s="1"/>
  <c r="Z99" i="1" s="1"/>
  <c r="AD100" i="1"/>
  <c r="W100" i="1" s="1"/>
  <c r="Z100" i="1" s="1"/>
  <c r="AD101" i="1"/>
  <c r="W101" i="1" s="1"/>
  <c r="Z101" i="1" s="1"/>
  <c r="AD102" i="1"/>
  <c r="W102" i="1" s="1"/>
  <c r="Z102" i="1" s="1"/>
  <c r="AD103" i="1"/>
  <c r="W103" i="1" s="1"/>
  <c r="Z103" i="1" s="1"/>
  <c r="AD104" i="1"/>
  <c r="W104" i="1" s="1"/>
  <c r="Z104" i="1" s="1"/>
  <c r="AD105" i="1"/>
  <c r="W105" i="1" s="1"/>
  <c r="Z105" i="1" s="1"/>
  <c r="AD106" i="1"/>
  <c r="W106" i="1" s="1"/>
  <c r="Z106" i="1" s="1"/>
  <c r="AD107" i="1"/>
  <c r="W107" i="1" s="1"/>
  <c r="Z107" i="1" s="1"/>
  <c r="AD108" i="1"/>
  <c r="W108" i="1" s="1"/>
  <c r="Z108" i="1" s="1"/>
  <c r="AD7" i="1"/>
  <c r="W7" i="1" s="1"/>
  <c r="Z7" i="1" s="1"/>
  <c r="AB6" i="1"/>
  <c r="AC6" i="1"/>
  <c r="AH6" i="1"/>
  <c r="AA6" i="1"/>
  <c r="P6" i="1"/>
  <c r="Q6" i="1"/>
  <c r="R6" i="1"/>
  <c r="S6" i="1"/>
  <c r="T6" i="1"/>
  <c r="U6" i="1"/>
  <c r="V6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7" i="1"/>
  <c r="H8" i="1"/>
  <c r="AJ8" i="1" s="1"/>
  <c r="H9" i="1"/>
  <c r="AJ9" i="1" s="1"/>
  <c r="H10" i="1"/>
  <c r="AJ10" i="1" s="1"/>
  <c r="H11" i="1"/>
  <c r="H12" i="1"/>
  <c r="AJ12" i="1" s="1"/>
  <c r="H13" i="1"/>
  <c r="AJ13" i="1" s="1"/>
  <c r="H14" i="1"/>
  <c r="AJ14" i="1" s="1"/>
  <c r="H15" i="1"/>
  <c r="AJ15" i="1" s="1"/>
  <c r="H16" i="1"/>
  <c r="AJ16" i="1" s="1"/>
  <c r="H17" i="1"/>
  <c r="AJ17" i="1" s="1"/>
  <c r="H18" i="1"/>
  <c r="AJ18" i="1" s="1"/>
  <c r="H19" i="1"/>
  <c r="AJ19" i="1" s="1"/>
  <c r="H20" i="1"/>
  <c r="AJ20" i="1" s="1"/>
  <c r="H21" i="1"/>
  <c r="AJ21" i="1" s="1"/>
  <c r="H22" i="1"/>
  <c r="AJ22" i="1" s="1"/>
  <c r="H23" i="1"/>
  <c r="AJ23" i="1" s="1"/>
  <c r="H24" i="1"/>
  <c r="AJ24" i="1" s="1"/>
  <c r="H25" i="1"/>
  <c r="AJ25" i="1" s="1"/>
  <c r="H26" i="1"/>
  <c r="AJ26" i="1" s="1"/>
  <c r="H27" i="1"/>
  <c r="AJ27" i="1" s="1"/>
  <c r="H28" i="1"/>
  <c r="AJ28" i="1" s="1"/>
  <c r="H29" i="1"/>
  <c r="AJ29" i="1" s="1"/>
  <c r="H30" i="1"/>
  <c r="AJ30" i="1" s="1"/>
  <c r="H31" i="1"/>
  <c r="AJ31" i="1" s="1"/>
  <c r="H32" i="1"/>
  <c r="AJ32" i="1" s="1"/>
  <c r="H33" i="1"/>
  <c r="AJ33" i="1" s="1"/>
  <c r="H34" i="1"/>
  <c r="AJ34" i="1" s="1"/>
  <c r="H35" i="1"/>
  <c r="AJ35" i="1" s="1"/>
  <c r="H36" i="1"/>
  <c r="AJ36" i="1" s="1"/>
  <c r="H37" i="1"/>
  <c r="AJ37" i="1" s="1"/>
  <c r="H38" i="1"/>
  <c r="AJ38" i="1" s="1"/>
  <c r="H39" i="1"/>
  <c r="AJ39" i="1" s="1"/>
  <c r="H40" i="1"/>
  <c r="AJ40" i="1" s="1"/>
  <c r="H41" i="1"/>
  <c r="AJ41" i="1" s="1"/>
  <c r="H42" i="1"/>
  <c r="AJ42" i="1" s="1"/>
  <c r="H43" i="1"/>
  <c r="AJ43" i="1" s="1"/>
  <c r="H44" i="1"/>
  <c r="AJ44" i="1" s="1"/>
  <c r="H45" i="1"/>
  <c r="AJ45" i="1" s="1"/>
  <c r="H46" i="1"/>
  <c r="AJ46" i="1" s="1"/>
  <c r="H47" i="1"/>
  <c r="AJ47" i="1" s="1"/>
  <c r="H48" i="1"/>
  <c r="AJ48" i="1" s="1"/>
  <c r="H49" i="1"/>
  <c r="AJ49" i="1" s="1"/>
  <c r="H50" i="1"/>
  <c r="AJ50" i="1" s="1"/>
  <c r="H51" i="1"/>
  <c r="AJ51" i="1" s="1"/>
  <c r="H52" i="1"/>
  <c r="AJ52" i="1" s="1"/>
  <c r="H53" i="1"/>
  <c r="AJ53" i="1" s="1"/>
  <c r="H54" i="1"/>
  <c r="AJ54" i="1" s="1"/>
  <c r="H55" i="1"/>
  <c r="AJ55" i="1" s="1"/>
  <c r="H56" i="1"/>
  <c r="AJ56" i="1" s="1"/>
  <c r="H57" i="1"/>
  <c r="AJ57" i="1" s="1"/>
  <c r="H58" i="1"/>
  <c r="AJ58" i="1" s="1"/>
  <c r="H59" i="1"/>
  <c r="AJ59" i="1" s="1"/>
  <c r="H60" i="1"/>
  <c r="AJ60" i="1" s="1"/>
  <c r="H61" i="1"/>
  <c r="AJ61" i="1" s="1"/>
  <c r="H62" i="1"/>
  <c r="AJ62" i="1" s="1"/>
  <c r="H63" i="1"/>
  <c r="AJ63" i="1" s="1"/>
  <c r="H64" i="1"/>
  <c r="AJ64" i="1" s="1"/>
  <c r="H65" i="1"/>
  <c r="AJ65" i="1" s="1"/>
  <c r="H66" i="1"/>
  <c r="AJ66" i="1" s="1"/>
  <c r="H67" i="1"/>
  <c r="AJ67" i="1" s="1"/>
  <c r="H68" i="1"/>
  <c r="AJ68" i="1" s="1"/>
  <c r="H69" i="1"/>
  <c r="AJ69" i="1" s="1"/>
  <c r="H70" i="1"/>
  <c r="AJ70" i="1" s="1"/>
  <c r="H71" i="1"/>
  <c r="AJ71" i="1" s="1"/>
  <c r="H72" i="1"/>
  <c r="AJ72" i="1" s="1"/>
  <c r="H73" i="1"/>
  <c r="AJ73" i="1" s="1"/>
  <c r="H74" i="1"/>
  <c r="AJ74" i="1" s="1"/>
  <c r="H75" i="1"/>
  <c r="AJ75" i="1" s="1"/>
  <c r="H76" i="1"/>
  <c r="AJ76" i="1" s="1"/>
  <c r="H77" i="1"/>
  <c r="AJ77" i="1" s="1"/>
  <c r="H78" i="1"/>
  <c r="AJ78" i="1" s="1"/>
  <c r="H79" i="1"/>
  <c r="AJ79" i="1" s="1"/>
  <c r="H80" i="1"/>
  <c r="AJ80" i="1" s="1"/>
  <c r="H81" i="1"/>
  <c r="AJ81" i="1" s="1"/>
  <c r="H82" i="1"/>
  <c r="AJ82" i="1" s="1"/>
  <c r="H83" i="1"/>
  <c r="AJ83" i="1" s="1"/>
  <c r="H84" i="1"/>
  <c r="AJ84" i="1" s="1"/>
  <c r="H85" i="1"/>
  <c r="AJ85" i="1" s="1"/>
  <c r="H86" i="1"/>
  <c r="AJ86" i="1" s="1"/>
  <c r="H87" i="1"/>
  <c r="AJ87" i="1" s="1"/>
  <c r="H88" i="1"/>
  <c r="AJ88" i="1" s="1"/>
  <c r="H89" i="1"/>
  <c r="AJ89" i="1" s="1"/>
  <c r="H90" i="1"/>
  <c r="AJ90" i="1" s="1"/>
  <c r="H91" i="1"/>
  <c r="AJ91" i="1" s="1"/>
  <c r="H92" i="1"/>
  <c r="AJ92" i="1" s="1"/>
  <c r="H93" i="1"/>
  <c r="AJ93" i="1" s="1"/>
  <c r="H94" i="1"/>
  <c r="AJ94" i="1" s="1"/>
  <c r="H95" i="1"/>
  <c r="AJ95" i="1" s="1"/>
  <c r="H96" i="1"/>
  <c r="AJ96" i="1" s="1"/>
  <c r="H97" i="1"/>
  <c r="AJ97" i="1" s="1"/>
  <c r="H98" i="1"/>
  <c r="AJ98" i="1" s="1"/>
  <c r="H99" i="1"/>
  <c r="AJ99" i="1" s="1"/>
  <c r="H100" i="1"/>
  <c r="AJ100" i="1" s="1"/>
  <c r="H101" i="1"/>
  <c r="AJ101" i="1" s="1"/>
  <c r="H102" i="1"/>
  <c r="AJ102" i="1" s="1"/>
  <c r="H103" i="1"/>
  <c r="AJ103" i="1" s="1"/>
  <c r="H104" i="1"/>
  <c r="AJ104" i="1" s="1"/>
  <c r="H105" i="1"/>
  <c r="AJ105" i="1" s="1"/>
  <c r="H106" i="1"/>
  <c r="AJ106" i="1" s="1"/>
  <c r="H107" i="1"/>
  <c r="AJ107" i="1" s="1"/>
  <c r="H108" i="1"/>
  <c r="AJ108" i="1" s="1"/>
  <c r="H7" i="1"/>
  <c r="AJ7" i="1" s="1"/>
  <c r="E6" i="1"/>
  <c r="F6" i="1"/>
  <c r="G8" i="1"/>
  <c r="G9" i="1"/>
  <c r="G10" i="1"/>
  <c r="G11" i="1"/>
  <c r="G12" i="1"/>
  <c r="G13" i="1"/>
  <c r="G14" i="1"/>
  <c r="G15" i="1"/>
  <c r="G16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7" i="1"/>
  <c r="Y80" i="1" l="1"/>
  <c r="Z80" i="1"/>
  <c r="Y76" i="1"/>
  <c r="Z76" i="1"/>
  <c r="Z72" i="1"/>
  <c r="Y72" i="1"/>
  <c r="Y68" i="1"/>
  <c r="Z68" i="1"/>
  <c r="Z64" i="1"/>
  <c r="Y64" i="1"/>
  <c r="Y60" i="1"/>
  <c r="Z60" i="1"/>
  <c r="Z56" i="1"/>
  <c r="Y56" i="1"/>
  <c r="Y52" i="1"/>
  <c r="Z52" i="1"/>
  <c r="Z48" i="1"/>
  <c r="Y48" i="1"/>
  <c r="Y44" i="1"/>
  <c r="Z44" i="1"/>
  <c r="Z40" i="1"/>
  <c r="Y40" i="1"/>
  <c r="Y36" i="1"/>
  <c r="Z36" i="1"/>
  <c r="Z32" i="1"/>
  <c r="Y32" i="1"/>
  <c r="Y28" i="1"/>
  <c r="Z28" i="1"/>
  <c r="Z24" i="1"/>
  <c r="Y24" i="1"/>
  <c r="Y20" i="1"/>
  <c r="Z20" i="1"/>
  <c r="Z16" i="1"/>
  <c r="Y16" i="1"/>
  <c r="Y12" i="1"/>
  <c r="Z12" i="1"/>
  <c r="Z8" i="1"/>
  <c r="Y8" i="1"/>
  <c r="Y108" i="1"/>
  <c r="Y106" i="1"/>
  <c r="Y104" i="1"/>
  <c r="Y102" i="1"/>
  <c r="Y100" i="1"/>
  <c r="Y98" i="1"/>
  <c r="Y96" i="1"/>
  <c r="Y94" i="1"/>
  <c r="Y92" i="1"/>
  <c r="Y90" i="1"/>
  <c r="Y88" i="1"/>
  <c r="Y86" i="1"/>
  <c r="Y84" i="1"/>
  <c r="Y82" i="1"/>
  <c r="Y78" i="1"/>
  <c r="Y74" i="1"/>
  <c r="Y70" i="1"/>
  <c r="Y66" i="1"/>
  <c r="Y62" i="1"/>
  <c r="Y58" i="1"/>
  <c r="Y54" i="1"/>
  <c r="Y50" i="1"/>
  <c r="Y46" i="1"/>
  <c r="Y42" i="1"/>
  <c r="Y38" i="1"/>
  <c r="Y34" i="1"/>
  <c r="Y30" i="1"/>
  <c r="Y26" i="1"/>
  <c r="Y22" i="1"/>
  <c r="Y18" i="1"/>
  <c r="Y14" i="1"/>
  <c r="Y10" i="1"/>
  <c r="Y7" i="1"/>
  <c r="Y107" i="1"/>
  <c r="Y105" i="1"/>
  <c r="Y103" i="1"/>
  <c r="Y101" i="1"/>
  <c r="Y99" i="1"/>
  <c r="Y97" i="1"/>
  <c r="Y95" i="1"/>
  <c r="Y93" i="1"/>
  <c r="Y91" i="1"/>
  <c r="Y89" i="1"/>
  <c r="Y87" i="1"/>
  <c r="Y85" i="1"/>
  <c r="Y83" i="1"/>
  <c r="Y81" i="1"/>
  <c r="Y79" i="1"/>
  <c r="Y77" i="1"/>
  <c r="Y75" i="1"/>
  <c r="Y73" i="1"/>
  <c r="Y71" i="1"/>
  <c r="Y69" i="1"/>
  <c r="Y67" i="1"/>
  <c r="Y65" i="1"/>
  <c r="Y63" i="1"/>
  <c r="Y61" i="1"/>
  <c r="Y59" i="1"/>
  <c r="Y57" i="1"/>
  <c r="Y55" i="1"/>
  <c r="Y53" i="1"/>
  <c r="Y51" i="1"/>
  <c r="Y49" i="1"/>
  <c r="Y47" i="1"/>
  <c r="Y45" i="1"/>
  <c r="Y43" i="1"/>
  <c r="Y41" i="1"/>
  <c r="Y39" i="1"/>
  <c r="Y37" i="1"/>
  <c r="Y35" i="1"/>
  <c r="Y33" i="1"/>
  <c r="Y31" i="1"/>
  <c r="Y29" i="1"/>
  <c r="Y27" i="1"/>
  <c r="Y25" i="1"/>
  <c r="Y23" i="1"/>
  <c r="Y21" i="1"/>
  <c r="Y19" i="1"/>
  <c r="Y17" i="1"/>
  <c r="Y15" i="1"/>
  <c r="Y13" i="1"/>
  <c r="Y11" i="1"/>
  <c r="Y9" i="1"/>
  <c r="O6" i="1"/>
  <c r="AF6" i="1"/>
  <c r="AJ11" i="1"/>
  <c r="AJ6" i="1" s="1"/>
  <c r="AG6" i="1"/>
  <c r="AE6" i="1"/>
  <c r="W6" i="1"/>
  <c r="N6" i="1"/>
  <c r="M6" i="1"/>
  <c r="L6" i="1"/>
  <c r="K6" i="1"/>
  <c r="J6" i="1"/>
  <c r="AD6" i="1"/>
</calcChain>
</file>

<file path=xl/sharedStrings.xml><?xml version="1.0" encoding="utf-8"?>
<sst xmlns="http://schemas.openxmlformats.org/spreadsheetml/2006/main" count="252" uniqueCount="137">
  <si>
    <t>Период: 10.10.2025 - 17.10.2025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</si>
  <si>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</si>
  <si>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</si>
  <si>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</si>
  <si>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</si>
  <si>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</si>
  <si>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</si>
  <si>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</si>
  <si>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</si>
  <si>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</si>
  <si>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</si>
  <si>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</si>
  <si>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>шт</t>
  </si>
  <si>
    <t xml:space="preserve"> 023  Колбаса Докторская ГОСТ, Вязанка вектор, 0,4 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</si>
  <si>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</si>
  <si>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</si>
  <si>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</si>
  <si>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</si>
  <si>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</si>
  <si>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</si>
  <si>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</si>
  <si>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Балыкбургская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</si>
  <si>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</si>
  <si>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</si>
  <si>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</si>
  <si>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</si>
  <si>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</si>
  <si>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</si>
  <si>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</si>
  <si>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</si>
  <si>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</si>
  <si>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</si>
  <si>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</si>
  <si>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</si>
  <si>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</si>
  <si>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</si>
  <si>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</si>
  <si>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</si>
  <si>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</si>
  <si>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</si>
  <si>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</si>
  <si>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</si>
  <si>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</si>
  <si>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</si>
  <si>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</si>
  <si>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</si>
  <si>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</si>
  <si>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</si>
  <si>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</si>
  <si>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</si>
  <si>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</si>
  <si>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</si>
  <si>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</si>
  <si>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</si>
  <si>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</si>
  <si>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</si>
  <si>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</si>
  <si>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</si>
  <si>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</si>
  <si>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</si>
  <si>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</si>
  <si>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</si>
  <si>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</si>
  <si>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</si>
  <si>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</si>
  <si>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</si>
  <si>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</si>
  <si>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</si>
  <si>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</si>
  <si>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</si>
  <si>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</si>
  <si>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</si>
  <si>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</si>
  <si>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</si>
  <si>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</si>
  <si>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</si>
  <si>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</si>
  <si>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</si>
  <si>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377  Колбаса Молочная Дугушка 0,6кг ТМ Стародворье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</si>
  <si>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</si>
  <si>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</si>
  <si>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</si>
  <si>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405  Сардельки Сливушки ТМ Вязанка в оболочке айпил 0,33 кг.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</si>
  <si>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</si>
  <si>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</si>
  <si>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</si>
  <si>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</si>
  <si>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</si>
  <si>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</si>
  <si>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447  Колбаски Краковюрст ТМ Баварушка с изысканными пряностями в оболочке NDX в в.у 0,2 кг. ПОКОМ </t>
  </si>
  <si>
    <t xml:space="preserve"> 448  Сосиски Сливушки по-венски ТМ Вязанка. 0,3 кг ПОКОМ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</si>
  <si>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</si>
  <si>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</si>
  <si>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</si>
  <si>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</si>
  <si>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465  Колбаса Филейная оригинальная ВЕС 0,8кг ТМ Особый рецепт в оболочке полиамид  ПОКОМ</t>
  </si>
  <si>
    <t xml:space="preserve"> 467  Колбаса Филейная 0,5кг ТМ Особый рецепт  ПОКОМ</t>
  </si>
  <si>
    <t xml:space="preserve"> 478  Сардельки Зареченские ВЕС ТМ Зареченские  ПОКОМ</t>
  </si>
  <si>
    <t xml:space="preserve"> 495  Колбаса Сочинка по-европейски с сочной грудинкой 0,3кг ТМ Стародворье  ПОКОМ</t>
  </si>
  <si>
    <t xml:space="preserve"> 496  Колбаса Сочинка по-фински с сочным окроком 0,3кг ТМ Стародворье  ПОКОМ</t>
  </si>
  <si>
    <t xml:space="preserve"> 497  Колбаса Сочинка зернистая с сочной грудинкой 0,3кг ТМ Стародворье  ПОКОМ</t>
  </si>
  <si>
    <t xml:space="preserve"> 498  Колбаса Сочинка рубленая с сочным окороком 0,3кг ТМ Стародворье  ПОКОМ</t>
  </si>
  <si>
    <t xml:space="preserve"> 515  Колбаса Сервелат Мясорубский Делюкс 0,3кг ТМ Стародворье  ПОКОМ</t>
  </si>
  <si>
    <t xml:space="preserve"> 519  Грудинка 0,12 кг нарезка ТМ Стародворье  ПОКОМ</t>
  </si>
  <si>
    <t xml:space="preserve"> 520  Колбаса Мраморная ТМ Стародворье в вакуумной упаковке 0,07 кг нарезка  ПОКОМ</t>
  </si>
  <si>
    <t xml:space="preserve"> 521  Бекон ТМ Стародворье в вакуумной упаковке 0,12кг нарезка  ПОКОМ</t>
  </si>
  <si>
    <t xml:space="preserve"> 523  Колбаса Сальчичон нарезка 0,07кг ТМ Стародворье  ПОКОМ </t>
  </si>
  <si>
    <t xml:space="preserve"> 524  Колбаса Сервелат Ореховый нарезка 0,07кг ТМ Стародворье  ПОКОМ</t>
  </si>
  <si>
    <t xml:space="preserve"> 525  Колбаса Фуэт нарезка 0,07кг ТМ Стародворье  ПОКОМ</t>
  </si>
  <si>
    <t xml:space="preserve"> 526  Корейка вяленая выдержанная нарезка 0,05кг ТМ Стародворье  ПОКОМ</t>
  </si>
  <si>
    <t xml:space="preserve"> 505  Ветчина Стародворская ТМ Стародворье брикет 0,33 кг.  ПОКОМ</t>
  </si>
  <si>
    <t xml:space="preserve"> 544  Сосиски Мясные для гриля ТС Ядрена копоть 0,3 кг  ПОКОМ</t>
  </si>
  <si>
    <t>метка</t>
  </si>
  <si>
    <t>крат</t>
  </si>
  <si>
    <t>ср</t>
  </si>
  <si>
    <t>заяв</t>
  </si>
  <si>
    <t>разн</t>
  </si>
  <si>
    <t>заказ</t>
  </si>
  <si>
    <t>пуд</t>
  </si>
  <si>
    <t>кон ост</t>
  </si>
  <si>
    <t>факт</t>
  </si>
  <si>
    <t>медв</t>
  </si>
  <si>
    <t>тк</t>
  </si>
  <si>
    <t>атпр</t>
  </si>
  <si>
    <t>пудп</t>
  </si>
  <si>
    <t>пр</t>
  </si>
  <si>
    <t>коментарии</t>
  </si>
  <si>
    <t>вес</t>
  </si>
  <si>
    <t>20,10,</t>
  </si>
  <si>
    <t>21,10,</t>
  </si>
  <si>
    <t>22,10м</t>
  </si>
  <si>
    <t>22,10-2</t>
  </si>
  <si>
    <t>23,10,</t>
  </si>
  <si>
    <t>26,09,</t>
  </si>
  <si>
    <t>03,10,</t>
  </si>
  <si>
    <t>10,10,</t>
  </si>
  <si>
    <t>17,10,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</si>
</sst>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;[Red]\-0\ "/>
    <numFmt numFmtId="165" formatCode="0.00_ ;[Red]\-0.00\ "/>
    <numFmt numFmtId="166" formatCode="0.0_ ;[Red]\-0.0\ "/>
  </numFmts>
  <fonts count="8" x14ac:knownFonts="1">
    <font>
      <sz val="8"/>
      <name val="Arial"/>
    </font>
    <font>
      <sz val="10"/>
      <name val="Arial"/>
    </font>
    <font>
      <sz val="8"/>
      <name val="Arial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0" fontId="3" fillId="2" borderId="1" xfId="0" applyFont="1" applyFill="1" applyBorder="1" applyAlignment="1">
      <alignment horizontal="left" vertical="top"/>
    </xf>
    <xf numFmtId="165" fontId="3" fillId="2" borderId="1" xfId="0" applyNumberFormat="1" applyFont="1" applyFill="1" applyBorder="1" applyAlignment="1">
      <alignment horizontal="left" vertical="top"/>
    </xf>
    <xf numFmtId="0" fontId="4" fillId="2" borderId="1" xfId="0" applyFont="1" applyFill="1" applyBorder="1" applyAlignment="1">
      <alignment horizontal="left" vertical="top"/>
    </xf>
    <xf numFmtId="164" fontId="5" fillId="4" borderId="2" xfId="0" applyNumberFormat="1" applyFont="1" applyFill="1" applyBorder="1" applyAlignment="1">
      <alignment horizontal="right" vertical="top"/>
    </xf>
    <xf numFmtId="164" fontId="0" fillId="0" borderId="0" xfId="0" applyNumberFormat="1" applyAlignment="1">
      <alignment horizontal="left"/>
    </xf>
    <xf numFmtId="0" fontId="6" fillId="0" borderId="0" xfId="0" applyFont="1" applyAlignment="1"/>
    <xf numFmtId="164" fontId="0" fillId="0" borderId="3" xfId="0" applyNumberFormat="1" applyBorder="1" applyAlignment="1">
      <alignment horizontal="left"/>
    </xf>
    <xf numFmtId="166" fontId="0" fillId="0" borderId="0" xfId="0" applyNumberFormat="1" applyAlignment="1">
      <alignment horizontal="left"/>
    </xf>
    <xf numFmtId="164" fontId="7" fillId="5" borderId="0" xfId="0" applyNumberFormat="1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16,10,25&#1087;&#1086;&#108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11-17,10,2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17,10,25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09.10.2025 - 16.10.2025</v>
          </cell>
        </row>
        <row r="4">
          <cell r="C4" t="str">
            <v>Количество</v>
          </cell>
          <cell r="G4" t="str">
            <v>метка</v>
          </cell>
          <cell r="H4" t="str">
            <v>крат</v>
          </cell>
          <cell r="I4" t="str">
            <v>ср</v>
          </cell>
          <cell r="J4" t="str">
            <v>заяв</v>
          </cell>
          <cell r="K4" t="str">
            <v>разн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заказ</v>
          </cell>
          <cell r="T4" t="str">
            <v>пуд</v>
          </cell>
          <cell r="U4" t="str">
            <v>заказ</v>
          </cell>
          <cell r="V4" t="str">
            <v>заказ</v>
          </cell>
          <cell r="W4" t="str">
            <v>ср</v>
          </cell>
          <cell r="X4" t="str">
            <v>заказ</v>
          </cell>
          <cell r="Y4" t="str">
            <v>кон ост</v>
          </cell>
          <cell r="Z4" t="str">
            <v>факт</v>
          </cell>
          <cell r="AA4" t="str">
            <v>медв</v>
          </cell>
          <cell r="AB4" t="str">
            <v>тк</v>
          </cell>
          <cell r="AC4" t="str">
            <v>атпр</v>
          </cell>
          <cell r="AD4" t="str">
            <v>пудп</v>
          </cell>
          <cell r="AE4" t="str">
            <v>ср</v>
          </cell>
          <cell r="AF4" t="str">
            <v>ср</v>
          </cell>
          <cell r="AG4" t="str">
            <v>ср</v>
          </cell>
          <cell r="AH4" t="str">
            <v>пр</v>
          </cell>
          <cell r="AI4" t="str">
            <v>коментарии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L5" t="str">
            <v>20,10,</v>
          </cell>
          <cell r="M5" t="str">
            <v>21,10,</v>
          </cell>
          <cell r="V5" t="str">
            <v>22,10-м</v>
          </cell>
          <cell r="X5" t="str">
            <v>22,10-2</v>
          </cell>
          <cell r="AE5" t="str">
            <v>26,09,</v>
          </cell>
          <cell r="AF5" t="str">
            <v>03,10,</v>
          </cell>
          <cell r="AG5" t="str">
            <v>10,10,</v>
          </cell>
          <cell r="AH5" t="str">
            <v>15,10,</v>
          </cell>
        </row>
        <row r="6">
          <cell r="E6">
            <v>129826.50300000004</v>
          </cell>
          <cell r="F6">
            <v>109126.25799999999</v>
          </cell>
          <cell r="J6">
            <v>133486.10600000003</v>
          </cell>
          <cell r="K6">
            <v>-3659.6030000000005</v>
          </cell>
          <cell r="L6">
            <v>20390</v>
          </cell>
          <cell r="M6">
            <v>27220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3600</v>
          </cell>
          <cell r="W6">
            <v>23491.671400000007</v>
          </cell>
          <cell r="X6">
            <v>27720</v>
          </cell>
          <cell r="AA6">
            <v>0</v>
          </cell>
          <cell r="AB6">
            <v>0</v>
          </cell>
          <cell r="AC6">
            <v>0</v>
          </cell>
          <cell r="AD6">
            <v>12368.146000000001</v>
          </cell>
          <cell r="AE6">
            <v>26252.693200000016</v>
          </cell>
          <cell r="AF6">
            <v>25990.851599999998</v>
          </cell>
          <cell r="AG6">
            <v>25302.067199999998</v>
          </cell>
          <cell r="AH6">
            <v>20496.671000000002</v>
          </cell>
        </row>
        <row r="7">
          <cell r="A7" t="str">
            <v xml:space="preserve"> 005  Колбаса Докторская ГОСТ, Вязанка вектор,ВЕС. ПОКОМ</v>
          </cell>
          <cell r="B7" t="str">
            <v>кг</v>
          </cell>
          <cell r="C7">
            <v>307.26799999999997</v>
          </cell>
          <cell r="D7">
            <v>526.79300000000001</v>
          </cell>
          <cell r="E7">
            <v>424.02</v>
          </cell>
          <cell r="F7">
            <v>400.58</v>
          </cell>
          <cell r="G7" t="str">
            <v>н</v>
          </cell>
          <cell r="H7">
            <v>1</v>
          </cell>
          <cell r="I7">
            <v>45</v>
          </cell>
          <cell r="J7">
            <v>448.37299999999999</v>
          </cell>
          <cell r="K7">
            <v>-24.353000000000009</v>
          </cell>
          <cell r="L7">
            <v>100</v>
          </cell>
          <cell r="M7">
            <v>100</v>
          </cell>
          <cell r="W7">
            <v>84.804000000000002</v>
          </cell>
          <cell r="X7">
            <v>80</v>
          </cell>
          <cell r="Y7">
            <v>8.0253289939153802</v>
          </cell>
          <cell r="Z7">
            <v>4.7235979434932309</v>
          </cell>
          <cell r="AD7">
            <v>0</v>
          </cell>
          <cell r="AE7">
            <v>120.7056</v>
          </cell>
          <cell r="AF7">
            <v>108.2268</v>
          </cell>
          <cell r="AG7">
            <v>94.0488</v>
          </cell>
          <cell r="AH7">
            <v>41.639000000000003</v>
          </cell>
          <cell r="AI7" t="str">
            <v>оконч</v>
          </cell>
        </row>
        <row r="8">
          <cell r="A8" t="str">
            <v xml:space="preserve"> 016  Сосиски Вязанка Молочные, Вязанка вискофан  ВЕС.ПОКОМ</v>
          </cell>
          <cell r="B8" t="str">
            <v>кг</v>
          </cell>
          <cell r="C8">
            <v>65.028000000000006</v>
          </cell>
          <cell r="D8">
            <v>1022.197</v>
          </cell>
          <cell r="E8">
            <v>507.43599999999998</v>
          </cell>
          <cell r="F8">
            <v>548.69899999999996</v>
          </cell>
          <cell r="G8" t="str">
            <v>ябл</v>
          </cell>
          <cell r="H8">
            <v>1</v>
          </cell>
          <cell r="I8">
            <v>45</v>
          </cell>
          <cell r="J8">
            <v>531.45000000000005</v>
          </cell>
          <cell r="K8">
            <v>-24.014000000000067</v>
          </cell>
          <cell r="L8">
            <v>100</v>
          </cell>
          <cell r="M8">
            <v>100</v>
          </cell>
          <cell r="W8">
            <v>101.4872</v>
          </cell>
          <cell r="X8">
            <v>70</v>
          </cell>
          <cell r="Y8">
            <v>8.0670173184401577</v>
          </cell>
          <cell r="Z8">
            <v>5.4065832932625977</v>
          </cell>
          <cell r="AD8">
            <v>0</v>
          </cell>
          <cell r="AE8">
            <v>129.86520000000002</v>
          </cell>
          <cell r="AF8">
            <v>116.8104</v>
          </cell>
          <cell r="AG8">
            <v>127.3104</v>
          </cell>
          <cell r="AH8">
            <v>80.335999999999999</v>
          </cell>
          <cell r="AI8">
            <v>0</v>
          </cell>
        </row>
        <row r="9">
          <cell r="A9" t="str">
            <v xml:space="preserve"> 017  Сосиски Вязанка Сливочные, Вязанка амицел ВЕС.ПОКОМ</v>
          </cell>
          <cell r="B9" t="str">
            <v>кг</v>
          </cell>
          <cell r="C9">
            <v>513.15200000000004</v>
          </cell>
          <cell r="D9">
            <v>3499.482</v>
          </cell>
          <cell r="E9">
            <v>1990.347</v>
          </cell>
          <cell r="F9">
            <v>1973.385</v>
          </cell>
          <cell r="G9">
            <v>0</v>
          </cell>
          <cell r="H9">
            <v>1</v>
          </cell>
          <cell r="I9">
            <v>45</v>
          </cell>
          <cell r="J9">
            <v>2008.5360000000001</v>
          </cell>
          <cell r="K9">
            <v>-18.189000000000078</v>
          </cell>
          <cell r="L9">
            <v>300</v>
          </cell>
          <cell r="M9">
            <v>550</v>
          </cell>
          <cell r="W9">
            <v>398.06939999999997</v>
          </cell>
          <cell r="X9">
            <v>300</v>
          </cell>
          <cell r="Y9">
            <v>7.8463328253817055</v>
          </cell>
          <cell r="Z9">
            <v>4.9573893396478104</v>
          </cell>
          <cell r="AD9">
            <v>0</v>
          </cell>
          <cell r="AE9">
            <v>528.71760000000006</v>
          </cell>
          <cell r="AF9">
            <v>448.86919999999998</v>
          </cell>
          <cell r="AG9">
            <v>457.65559999999994</v>
          </cell>
          <cell r="AH9">
            <v>159.756</v>
          </cell>
          <cell r="AI9" t="str">
            <v>продокт</v>
          </cell>
        </row>
        <row r="10">
          <cell r="A10" t="str">
            <v xml:space="preserve"> 023  Колбаса Докторская ГОСТ, Вязанка вектор, 0,4 кг, ПОКОМ</v>
          </cell>
          <cell r="B10" t="str">
            <v>шт</v>
          </cell>
          <cell r="C10">
            <v>2294</v>
          </cell>
          <cell r="D10">
            <v>3277</v>
          </cell>
          <cell r="E10">
            <v>3334</v>
          </cell>
          <cell r="F10">
            <v>2180</v>
          </cell>
          <cell r="G10" t="str">
            <v>ябл</v>
          </cell>
          <cell r="H10">
            <v>0.4</v>
          </cell>
          <cell r="I10">
            <v>45</v>
          </cell>
          <cell r="J10">
            <v>3409</v>
          </cell>
          <cell r="K10">
            <v>-75</v>
          </cell>
          <cell r="L10">
            <v>500</v>
          </cell>
          <cell r="M10">
            <v>500</v>
          </cell>
          <cell r="W10">
            <v>432.8</v>
          </cell>
          <cell r="X10">
            <v>300</v>
          </cell>
          <cell r="Y10">
            <v>8.0406654343807755</v>
          </cell>
          <cell r="Z10">
            <v>5.0369685767097963</v>
          </cell>
          <cell r="AD10">
            <v>1170</v>
          </cell>
          <cell r="AE10">
            <v>509</v>
          </cell>
          <cell r="AF10">
            <v>463.8</v>
          </cell>
          <cell r="AG10">
            <v>455.8</v>
          </cell>
          <cell r="AH10">
            <v>261</v>
          </cell>
          <cell r="AI10" t="str">
            <v>октяб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B11" t="str">
            <v>шт</v>
          </cell>
          <cell r="C11">
            <v>1336</v>
          </cell>
          <cell r="D11">
            <v>6930</v>
          </cell>
          <cell r="E11">
            <v>4770</v>
          </cell>
          <cell r="F11">
            <v>3354</v>
          </cell>
          <cell r="G11">
            <v>0</v>
          </cell>
          <cell r="H11">
            <v>0.45</v>
          </cell>
          <cell r="I11">
            <v>45</v>
          </cell>
          <cell r="J11">
            <v>4928</v>
          </cell>
          <cell r="K11">
            <v>-158</v>
          </cell>
          <cell r="L11">
            <v>1400</v>
          </cell>
          <cell r="M11">
            <v>1200</v>
          </cell>
          <cell r="W11">
            <v>954</v>
          </cell>
          <cell r="X11">
            <v>1500</v>
          </cell>
          <cell r="Y11">
            <v>7.8134171907756818</v>
          </cell>
          <cell r="Z11">
            <v>3.5157232704402515</v>
          </cell>
          <cell r="AD11">
            <v>0</v>
          </cell>
          <cell r="AE11">
            <v>912.2</v>
          </cell>
          <cell r="AF11">
            <v>825.4</v>
          </cell>
          <cell r="AG11">
            <v>941.6</v>
          </cell>
          <cell r="AH11">
            <v>673</v>
          </cell>
          <cell r="AI11" t="str">
            <v>продокт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B12" t="str">
            <v>шт</v>
          </cell>
          <cell r="C12">
            <v>2919</v>
          </cell>
          <cell r="D12">
            <v>5549</v>
          </cell>
          <cell r="E12">
            <v>5177</v>
          </cell>
          <cell r="F12">
            <v>3227</v>
          </cell>
          <cell r="G12">
            <v>0</v>
          </cell>
          <cell r="H12">
            <v>0.45</v>
          </cell>
          <cell r="I12">
            <v>45</v>
          </cell>
          <cell r="J12">
            <v>5250</v>
          </cell>
          <cell r="K12">
            <v>-73</v>
          </cell>
          <cell r="L12">
            <v>400</v>
          </cell>
          <cell r="M12">
            <v>800</v>
          </cell>
          <cell r="W12">
            <v>694.6</v>
          </cell>
          <cell r="X12">
            <v>1000</v>
          </cell>
          <cell r="Y12">
            <v>7.8131298589116032</v>
          </cell>
          <cell r="Z12">
            <v>4.6458393319896345</v>
          </cell>
          <cell r="AD12">
            <v>1704</v>
          </cell>
          <cell r="AE12">
            <v>999.4</v>
          </cell>
          <cell r="AF12">
            <v>990.8</v>
          </cell>
          <cell r="AG12">
            <v>780</v>
          </cell>
          <cell r="AH12">
            <v>565</v>
          </cell>
          <cell r="AI12">
            <v>0</v>
          </cell>
        </row>
        <row r="13">
          <cell r="A13" t="str">
            <v xml:space="preserve"> 043  Ветчина Нежная ТМ Особый рецепт, п/а, 0,4кг    ПОКОМ</v>
          </cell>
          <cell r="B13" t="str">
            <v>шт</v>
          </cell>
          <cell r="C13">
            <v>32</v>
          </cell>
          <cell r="D13">
            <v>135</v>
          </cell>
          <cell r="E13">
            <v>68</v>
          </cell>
          <cell r="F13">
            <v>94</v>
          </cell>
          <cell r="G13">
            <v>0</v>
          </cell>
          <cell r="H13">
            <v>0.4</v>
          </cell>
          <cell r="I13">
            <v>50</v>
          </cell>
          <cell r="J13">
            <v>72</v>
          </cell>
          <cell r="K13">
            <v>-4</v>
          </cell>
          <cell r="L13">
            <v>0</v>
          </cell>
          <cell r="M13">
            <v>0</v>
          </cell>
          <cell r="W13">
            <v>13.6</v>
          </cell>
          <cell r="X13">
            <v>30</v>
          </cell>
          <cell r="Y13">
            <v>9.117647058823529</v>
          </cell>
          <cell r="Z13">
            <v>6.9117647058823533</v>
          </cell>
          <cell r="AD13">
            <v>0</v>
          </cell>
          <cell r="AE13">
            <v>15.8</v>
          </cell>
          <cell r="AF13">
            <v>15.8</v>
          </cell>
          <cell r="AG13">
            <v>17</v>
          </cell>
          <cell r="AH13">
            <v>22</v>
          </cell>
          <cell r="AI13">
            <v>0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B14" t="str">
            <v>шт</v>
          </cell>
          <cell r="C14">
            <v>191</v>
          </cell>
          <cell r="D14">
            <v>627</v>
          </cell>
          <cell r="E14">
            <v>288</v>
          </cell>
          <cell r="F14">
            <v>514</v>
          </cell>
          <cell r="G14">
            <v>0</v>
          </cell>
          <cell r="H14">
            <v>0.17</v>
          </cell>
          <cell r="I14">
            <v>180</v>
          </cell>
          <cell r="J14">
            <v>301</v>
          </cell>
          <cell r="K14">
            <v>-13</v>
          </cell>
          <cell r="L14">
            <v>0</v>
          </cell>
          <cell r="M14">
            <v>0</v>
          </cell>
          <cell r="W14">
            <v>57.6</v>
          </cell>
          <cell r="Y14">
            <v>8.9236111111111107</v>
          </cell>
          <cell r="Z14">
            <v>8.9236111111111107</v>
          </cell>
          <cell r="AD14">
            <v>0</v>
          </cell>
          <cell r="AE14">
            <v>72.400000000000006</v>
          </cell>
          <cell r="AF14">
            <v>81.400000000000006</v>
          </cell>
          <cell r="AG14">
            <v>66.400000000000006</v>
          </cell>
          <cell r="AH14">
            <v>91</v>
          </cell>
          <cell r="AI14">
            <v>0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B15" t="str">
            <v>шт</v>
          </cell>
          <cell r="C15">
            <v>50</v>
          </cell>
          <cell r="D15">
            <v>723</v>
          </cell>
          <cell r="E15">
            <v>393</v>
          </cell>
          <cell r="F15">
            <v>364</v>
          </cell>
          <cell r="G15">
            <v>0</v>
          </cell>
          <cell r="H15">
            <v>0.3</v>
          </cell>
          <cell r="I15">
            <v>40</v>
          </cell>
          <cell r="J15">
            <v>416</v>
          </cell>
          <cell r="K15">
            <v>-23</v>
          </cell>
          <cell r="L15">
            <v>50</v>
          </cell>
          <cell r="M15">
            <v>70</v>
          </cell>
          <cell r="W15">
            <v>78.599999999999994</v>
          </cell>
          <cell r="X15">
            <v>130</v>
          </cell>
          <cell r="Y15">
            <v>7.8117048346055986</v>
          </cell>
          <cell r="Z15">
            <v>4.6310432569974562</v>
          </cell>
          <cell r="AD15">
            <v>0</v>
          </cell>
          <cell r="AE15">
            <v>101</v>
          </cell>
          <cell r="AF15">
            <v>85.2</v>
          </cell>
          <cell r="AG15">
            <v>84.8</v>
          </cell>
          <cell r="AH15">
            <v>101</v>
          </cell>
          <cell r="AI15">
            <v>0</v>
          </cell>
        </row>
        <row r="16">
          <cell r="A16" t="str">
            <v xml:space="preserve"> 083  Колбаса Швейцарская 0,17 кг., ШТ., сырокопченая   ПОКОМ</v>
          </cell>
          <cell r="B16" t="str">
            <v>шт</v>
          </cell>
          <cell r="C16">
            <v>752</v>
          </cell>
          <cell r="D16">
            <v>2996</v>
          </cell>
          <cell r="E16">
            <v>1658</v>
          </cell>
          <cell r="F16">
            <v>2059</v>
          </cell>
          <cell r="G16">
            <v>0</v>
          </cell>
          <cell r="H16">
            <v>0.17</v>
          </cell>
          <cell r="I16">
            <v>180</v>
          </cell>
          <cell r="J16">
            <v>1689</v>
          </cell>
          <cell r="K16">
            <v>-31</v>
          </cell>
          <cell r="L16">
            <v>0</v>
          </cell>
          <cell r="M16">
            <v>500</v>
          </cell>
          <cell r="W16">
            <v>280.60000000000002</v>
          </cell>
          <cell r="Y16">
            <v>9.1197434069850321</v>
          </cell>
          <cell r="Z16">
            <v>7.3378474697077687</v>
          </cell>
          <cell r="AD16">
            <v>255</v>
          </cell>
          <cell r="AE16">
            <v>317.39999999999998</v>
          </cell>
          <cell r="AF16">
            <v>334</v>
          </cell>
          <cell r="AG16">
            <v>308.39999999999998</v>
          </cell>
          <cell r="AH16">
            <v>306</v>
          </cell>
          <cell r="AI16">
            <v>0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B17" t="str">
            <v>шт</v>
          </cell>
          <cell r="C17">
            <v>167</v>
          </cell>
          <cell r="D17">
            <v>248</v>
          </cell>
          <cell r="E17">
            <v>260</v>
          </cell>
          <cell r="F17">
            <v>142</v>
          </cell>
          <cell r="G17" t="str">
            <v>нет бланк</v>
          </cell>
          <cell r="H17">
            <v>0.35</v>
          </cell>
          <cell r="I17">
            <v>45</v>
          </cell>
          <cell r="J17">
            <v>275</v>
          </cell>
          <cell r="K17">
            <v>-15</v>
          </cell>
          <cell r="L17">
            <v>140</v>
          </cell>
          <cell r="M17">
            <v>100</v>
          </cell>
          <cell r="W17">
            <v>52</v>
          </cell>
          <cell r="X17">
            <v>50</v>
          </cell>
          <cell r="Y17">
            <v>8.3076923076923084</v>
          </cell>
          <cell r="Z17">
            <v>2.7307692307692308</v>
          </cell>
          <cell r="AD17">
            <v>0</v>
          </cell>
          <cell r="AE17">
            <v>103.4</v>
          </cell>
          <cell r="AF17">
            <v>19.600000000000001</v>
          </cell>
          <cell r="AG17">
            <v>23.4</v>
          </cell>
          <cell r="AH17">
            <v>16</v>
          </cell>
          <cell r="AI17" t="str">
            <v>увел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B18" t="str">
            <v>шт</v>
          </cell>
          <cell r="C18">
            <v>89</v>
          </cell>
          <cell r="D18">
            <v>111</v>
          </cell>
          <cell r="E18">
            <v>115</v>
          </cell>
          <cell r="F18">
            <v>82</v>
          </cell>
          <cell r="G18" t="str">
            <v>н</v>
          </cell>
          <cell r="H18">
            <v>0.35</v>
          </cell>
          <cell r="I18">
            <v>45</v>
          </cell>
          <cell r="J18">
            <v>128</v>
          </cell>
          <cell r="K18">
            <v>-13</v>
          </cell>
          <cell r="L18">
            <v>20</v>
          </cell>
          <cell r="M18">
            <v>20</v>
          </cell>
          <cell r="W18">
            <v>23</v>
          </cell>
          <cell r="X18">
            <v>60</v>
          </cell>
          <cell r="Y18">
            <v>7.9130434782608692</v>
          </cell>
          <cell r="Z18">
            <v>3.5652173913043477</v>
          </cell>
          <cell r="AD18">
            <v>0</v>
          </cell>
          <cell r="AE18">
            <v>23.4</v>
          </cell>
          <cell r="AF18">
            <v>25.6</v>
          </cell>
          <cell r="AG18">
            <v>20.399999999999999</v>
          </cell>
          <cell r="AH18">
            <v>33</v>
          </cell>
          <cell r="AI18">
            <v>0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B19" t="str">
            <v>шт</v>
          </cell>
          <cell r="C19">
            <v>146</v>
          </cell>
          <cell r="D19">
            <v>153</v>
          </cell>
          <cell r="E19">
            <v>189</v>
          </cell>
          <cell r="F19">
            <v>102</v>
          </cell>
          <cell r="G19">
            <v>0</v>
          </cell>
          <cell r="H19">
            <v>0.35</v>
          </cell>
          <cell r="I19">
            <v>45</v>
          </cell>
          <cell r="J19">
            <v>194</v>
          </cell>
          <cell r="K19">
            <v>-5</v>
          </cell>
          <cell r="L19">
            <v>100</v>
          </cell>
          <cell r="M19">
            <v>50</v>
          </cell>
          <cell r="W19">
            <v>37.799999999999997</v>
          </cell>
          <cell r="X19">
            <v>50</v>
          </cell>
          <cell r="Y19">
            <v>7.9894179894179898</v>
          </cell>
          <cell r="Z19">
            <v>2.6984126984126986</v>
          </cell>
          <cell r="AD19">
            <v>0</v>
          </cell>
          <cell r="AE19">
            <v>31.2</v>
          </cell>
          <cell r="AF19">
            <v>31.2</v>
          </cell>
          <cell r="AG19">
            <v>31.6</v>
          </cell>
          <cell r="AH19">
            <v>22</v>
          </cell>
          <cell r="AI19">
            <v>0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B20" t="str">
            <v>шт</v>
          </cell>
          <cell r="C20">
            <v>460</v>
          </cell>
          <cell r="D20">
            <v>587</v>
          </cell>
          <cell r="E20">
            <v>535</v>
          </cell>
          <cell r="F20">
            <v>495</v>
          </cell>
          <cell r="G20">
            <v>0</v>
          </cell>
          <cell r="H20">
            <v>0.35</v>
          </cell>
          <cell r="I20">
            <v>45</v>
          </cell>
          <cell r="J20">
            <v>589</v>
          </cell>
          <cell r="K20">
            <v>-54</v>
          </cell>
          <cell r="L20">
            <v>150</v>
          </cell>
          <cell r="M20">
            <v>100</v>
          </cell>
          <cell r="W20">
            <v>107</v>
          </cell>
          <cell r="X20">
            <v>120</v>
          </cell>
          <cell r="Y20">
            <v>8.0841121495327108</v>
          </cell>
          <cell r="Z20">
            <v>4.6261682242990654</v>
          </cell>
          <cell r="AD20">
            <v>0</v>
          </cell>
          <cell r="AE20">
            <v>114.4</v>
          </cell>
          <cell r="AF20">
            <v>111.6</v>
          </cell>
          <cell r="AG20">
            <v>107.2</v>
          </cell>
          <cell r="AH20">
            <v>33</v>
          </cell>
          <cell r="AI20" t="str">
            <v>продокт</v>
          </cell>
        </row>
        <row r="21">
          <cell r="A21" t="str">
            <v xml:space="preserve"> 200  Ветчина Дугушка ТМ Стародворье, вектор в/у    ПОКОМ</v>
          </cell>
          <cell r="B21" t="str">
            <v>кг</v>
          </cell>
          <cell r="C21">
            <v>225.03299999999999</v>
          </cell>
          <cell r="D21">
            <v>920.97</v>
          </cell>
          <cell r="E21">
            <v>608.178</v>
          </cell>
          <cell r="F21">
            <v>526.952</v>
          </cell>
          <cell r="G21">
            <v>0</v>
          </cell>
          <cell r="H21">
            <v>1</v>
          </cell>
          <cell r="I21">
            <v>50</v>
          </cell>
          <cell r="J21">
            <v>596.98800000000006</v>
          </cell>
          <cell r="K21">
            <v>11.189999999999941</v>
          </cell>
          <cell r="L21">
            <v>150</v>
          </cell>
          <cell r="M21">
            <v>150</v>
          </cell>
          <cell r="W21">
            <v>121.6356</v>
          </cell>
          <cell r="X21">
            <v>150</v>
          </cell>
          <cell r="Y21">
            <v>8.0317933236651111</v>
          </cell>
          <cell r="Z21">
            <v>4.3322185281282781</v>
          </cell>
          <cell r="AD21">
            <v>0</v>
          </cell>
          <cell r="AE21">
            <v>115.4742</v>
          </cell>
          <cell r="AF21">
            <v>118.34739999999999</v>
          </cell>
          <cell r="AG21">
            <v>132.7902</v>
          </cell>
          <cell r="AH21">
            <v>75.287999999999997</v>
          </cell>
          <cell r="AI21">
            <v>0</v>
          </cell>
        </row>
        <row r="22">
          <cell r="A22" t="str">
            <v xml:space="preserve"> 201  Ветчина Нежная ТМ Особый рецепт, (2,5кг), ПОКОМ</v>
          </cell>
          <cell r="B22" t="str">
            <v>кг</v>
          </cell>
          <cell r="C22">
            <v>1512.557</v>
          </cell>
          <cell r="D22">
            <v>7735.66</v>
          </cell>
          <cell r="E22">
            <v>5148.6959999999999</v>
          </cell>
          <cell r="F22">
            <v>4009.7950000000001</v>
          </cell>
          <cell r="G22">
            <v>0</v>
          </cell>
          <cell r="H22">
            <v>1</v>
          </cell>
          <cell r="I22">
            <v>50</v>
          </cell>
          <cell r="J22">
            <v>5276.0150000000003</v>
          </cell>
          <cell r="K22">
            <v>-127.31900000000041</v>
          </cell>
          <cell r="L22">
            <v>1500</v>
          </cell>
          <cell r="M22">
            <v>1200</v>
          </cell>
          <cell r="V22">
            <v>700</v>
          </cell>
          <cell r="W22">
            <v>1014.7670000000001</v>
          </cell>
          <cell r="X22">
            <v>500</v>
          </cell>
          <cell r="Y22">
            <v>7.7946908009424822</v>
          </cell>
          <cell r="Z22">
            <v>3.9514440260670676</v>
          </cell>
          <cell r="AD22">
            <v>74.861000000000004</v>
          </cell>
          <cell r="AE22">
            <v>1103.8036</v>
          </cell>
          <cell r="AF22">
            <v>1101.6816000000001</v>
          </cell>
          <cell r="AG22">
            <v>1039.364</v>
          </cell>
          <cell r="AH22">
            <v>736.91899999999998</v>
          </cell>
          <cell r="AI22" t="str">
            <v>оконч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B23" t="str">
            <v>кг</v>
          </cell>
          <cell r="C23">
            <v>207.249</v>
          </cell>
          <cell r="D23">
            <v>355.44499999999999</v>
          </cell>
          <cell r="E23">
            <v>306.24900000000002</v>
          </cell>
          <cell r="F23">
            <v>237.00299999999999</v>
          </cell>
          <cell r="G23">
            <v>0</v>
          </cell>
          <cell r="H23">
            <v>1</v>
          </cell>
          <cell r="I23">
            <v>50</v>
          </cell>
          <cell r="J23">
            <v>313.27699999999999</v>
          </cell>
          <cell r="K23">
            <v>-7.0279999999999632</v>
          </cell>
          <cell r="L23">
            <v>80</v>
          </cell>
          <cell r="M23">
            <v>90</v>
          </cell>
          <cell r="W23">
            <v>61.249800000000008</v>
          </cell>
          <cell r="X23">
            <v>100</v>
          </cell>
          <cell r="Y23">
            <v>8.2776270289862151</v>
          </cell>
          <cell r="Z23">
            <v>3.869449369630594</v>
          </cell>
          <cell r="AD23">
            <v>0</v>
          </cell>
          <cell r="AE23">
            <v>71.898600000000002</v>
          </cell>
          <cell r="AF23">
            <v>78.405799999999999</v>
          </cell>
          <cell r="AG23">
            <v>61.5398</v>
          </cell>
          <cell r="AH23">
            <v>51.966999999999999</v>
          </cell>
          <cell r="AI23">
            <v>0</v>
          </cell>
        </row>
        <row r="24">
          <cell r="A24" t="str">
            <v xml:space="preserve"> 219  Колбаса Докторская Особая ТМ Особый рецепт, ВЕС  ПОКОМ</v>
          </cell>
          <cell r="B24" t="str">
            <v>кг</v>
          </cell>
          <cell r="C24">
            <v>259.46300000000002</v>
          </cell>
          <cell r="D24">
            <v>3041.6729999999998</v>
          </cell>
          <cell r="E24">
            <v>1646.2449999999999</v>
          </cell>
          <cell r="F24">
            <v>1629.374</v>
          </cell>
          <cell r="G24">
            <v>0</v>
          </cell>
          <cell r="H24">
            <v>1</v>
          </cell>
          <cell r="I24">
            <v>60</v>
          </cell>
          <cell r="J24">
            <v>1648.865</v>
          </cell>
          <cell r="K24">
            <v>-2.6200000000001182</v>
          </cell>
          <cell r="L24">
            <v>100</v>
          </cell>
          <cell r="M24">
            <v>400</v>
          </cell>
          <cell r="W24">
            <v>329.24899999999997</v>
          </cell>
          <cell r="X24">
            <v>440</v>
          </cell>
          <cell r="Y24">
            <v>7.8037412414312577</v>
          </cell>
          <cell r="Z24">
            <v>4.9487591458136553</v>
          </cell>
          <cell r="AD24">
            <v>0</v>
          </cell>
          <cell r="AE24">
            <v>355.51480000000004</v>
          </cell>
          <cell r="AF24">
            <v>348.15320000000003</v>
          </cell>
          <cell r="AG24">
            <v>364.89140000000003</v>
          </cell>
          <cell r="AH24">
            <v>226.471</v>
          </cell>
          <cell r="AI24">
            <v>0</v>
          </cell>
        </row>
        <row r="25">
          <cell r="A25" t="str">
            <v xml:space="preserve"> 229  Колбаса Молочная Дугушка, в/у, ВЕС, ТМ Стародворье   ПОКОМ</v>
          </cell>
          <cell r="B25" t="str">
            <v>кг</v>
          </cell>
          <cell r="C25">
            <v>225.428</v>
          </cell>
          <cell r="D25">
            <v>912.41700000000003</v>
          </cell>
          <cell r="E25">
            <v>620.29999999999995</v>
          </cell>
          <cell r="F25">
            <v>498.78</v>
          </cell>
          <cell r="G25">
            <v>0</v>
          </cell>
          <cell r="H25">
            <v>1</v>
          </cell>
          <cell r="I25">
            <v>50</v>
          </cell>
          <cell r="J25">
            <v>621.21699999999998</v>
          </cell>
          <cell r="K25">
            <v>-0.91700000000003001</v>
          </cell>
          <cell r="L25">
            <v>180</v>
          </cell>
          <cell r="M25">
            <v>180</v>
          </cell>
          <cell r="W25">
            <v>124.05999999999999</v>
          </cell>
          <cell r="X25">
            <v>120</v>
          </cell>
          <cell r="Y25">
            <v>7.8895695631146223</v>
          </cell>
          <cell r="Z25">
            <v>4.0204739642108658</v>
          </cell>
          <cell r="AD25">
            <v>0</v>
          </cell>
          <cell r="AE25">
            <v>138.27699999999999</v>
          </cell>
          <cell r="AF25">
            <v>130.0026</v>
          </cell>
          <cell r="AG25">
            <v>130.45999999999998</v>
          </cell>
          <cell r="AH25">
            <v>90.491</v>
          </cell>
          <cell r="AI25">
            <v>0</v>
          </cell>
        </row>
        <row r="26">
          <cell r="A26" t="str">
            <v xml:space="preserve"> 236  Колбаса Рубленая ЗАПЕЧ. Дугушка ТМ Стародворье, вектор, в/к    ПОКОМ</v>
          </cell>
          <cell r="B26" t="str">
            <v>кг</v>
          </cell>
          <cell r="C26">
            <v>71.150999999999996</v>
          </cell>
          <cell r="D26">
            <v>286.02800000000002</v>
          </cell>
          <cell r="E26">
            <v>155.13300000000001</v>
          </cell>
          <cell r="F26">
            <v>190.74799999999999</v>
          </cell>
          <cell r="G26">
            <v>0</v>
          </cell>
          <cell r="H26">
            <v>1</v>
          </cell>
          <cell r="I26">
            <v>60</v>
          </cell>
          <cell r="J26">
            <v>160.49100000000001</v>
          </cell>
          <cell r="K26">
            <v>-5.3580000000000041</v>
          </cell>
          <cell r="L26">
            <v>0</v>
          </cell>
          <cell r="M26">
            <v>30</v>
          </cell>
          <cell r="W26">
            <v>31.026600000000002</v>
          </cell>
          <cell r="X26">
            <v>30</v>
          </cell>
          <cell r="Y26">
            <v>8.0817105322529699</v>
          </cell>
          <cell r="Z26">
            <v>6.1478860074903459</v>
          </cell>
          <cell r="AD26">
            <v>0</v>
          </cell>
          <cell r="AE26">
            <v>36.849800000000002</v>
          </cell>
          <cell r="AF26">
            <v>35.1736</v>
          </cell>
          <cell r="AG26">
            <v>37.077399999999997</v>
          </cell>
          <cell r="AH26">
            <v>31.494</v>
          </cell>
          <cell r="AI26">
            <v>0</v>
          </cell>
        </row>
        <row r="27">
          <cell r="A27" t="str">
            <v xml:space="preserve"> 239  Колбаса Салями запеч Дугушка, оболочка вектор, ВЕС, ТМ Стародворье  ПОКОМ</v>
          </cell>
          <cell r="B27" t="str">
            <v>кг</v>
          </cell>
          <cell r="C27">
            <v>346.916</v>
          </cell>
          <cell r="D27">
            <v>653.63800000000003</v>
          </cell>
          <cell r="E27">
            <v>496.505</v>
          </cell>
          <cell r="F27">
            <v>483.04500000000002</v>
          </cell>
          <cell r="G27">
            <v>0</v>
          </cell>
          <cell r="H27">
            <v>1</v>
          </cell>
          <cell r="I27">
            <v>60</v>
          </cell>
          <cell r="J27">
            <v>508.61099999999999</v>
          </cell>
          <cell r="K27">
            <v>-12.105999999999995</v>
          </cell>
          <cell r="L27">
            <v>50</v>
          </cell>
          <cell r="M27">
            <v>100</v>
          </cell>
          <cell r="W27">
            <v>99.301000000000002</v>
          </cell>
          <cell r="X27">
            <v>150</v>
          </cell>
          <cell r="Y27">
            <v>7.8855701352453655</v>
          </cell>
          <cell r="Z27">
            <v>4.8644525231367259</v>
          </cell>
          <cell r="AD27">
            <v>0</v>
          </cell>
          <cell r="AE27">
            <v>38.438800000000001</v>
          </cell>
          <cell r="AF27">
            <v>85.236599999999996</v>
          </cell>
          <cell r="AG27">
            <v>107.95340000000002</v>
          </cell>
          <cell r="AH27">
            <v>92.302999999999997</v>
          </cell>
          <cell r="AI27" t="str">
            <v>жц160</v>
          </cell>
        </row>
        <row r="28">
          <cell r="A28" t="str">
            <v xml:space="preserve"> 242  Колбаса Сервелат ЗАПЕЧ.Дугушка ТМ Стародворье, вектор, в/к     ПОКОМ</v>
          </cell>
          <cell r="B28" t="str">
            <v>кг</v>
          </cell>
          <cell r="C28">
            <v>188.07900000000001</v>
          </cell>
          <cell r="D28">
            <v>643.16200000000003</v>
          </cell>
          <cell r="E28">
            <v>348.90100000000001</v>
          </cell>
          <cell r="F28">
            <v>462.11599999999999</v>
          </cell>
          <cell r="G28">
            <v>0</v>
          </cell>
          <cell r="H28">
            <v>1</v>
          </cell>
          <cell r="I28">
            <v>60</v>
          </cell>
          <cell r="J28">
            <v>359.83600000000001</v>
          </cell>
          <cell r="K28">
            <v>-10.935000000000002</v>
          </cell>
          <cell r="L28">
            <v>0</v>
          </cell>
          <cell r="M28">
            <v>50</v>
          </cell>
          <cell r="W28">
            <v>69.780200000000008</v>
          </cell>
          <cell r="X28">
            <v>40</v>
          </cell>
          <cell r="Y28">
            <v>7.9122157861399067</v>
          </cell>
          <cell r="Z28">
            <v>6.6224516410099135</v>
          </cell>
          <cell r="AD28">
            <v>0</v>
          </cell>
          <cell r="AE28">
            <v>98.478999999999999</v>
          </cell>
          <cell r="AF28">
            <v>86.090800000000002</v>
          </cell>
          <cell r="AG28">
            <v>94.656199999999998</v>
          </cell>
          <cell r="AH28">
            <v>53.64</v>
          </cell>
          <cell r="AI28">
            <v>0</v>
          </cell>
        </row>
        <row r="29">
          <cell r="A29" t="str">
            <v xml:space="preserve"> 247  Сардельки Нежные, ВЕС.  ПОКОМ</v>
          </cell>
          <cell r="B29" t="str">
            <v>кг</v>
          </cell>
          <cell r="C29">
            <v>68.343000000000004</v>
          </cell>
          <cell r="D29">
            <v>144.58099999999999</v>
          </cell>
          <cell r="E29">
            <v>91.933000000000007</v>
          </cell>
          <cell r="F29">
            <v>113.024</v>
          </cell>
          <cell r="G29">
            <v>0</v>
          </cell>
          <cell r="H29">
            <v>1</v>
          </cell>
          <cell r="I29">
            <v>30</v>
          </cell>
          <cell r="J29">
            <v>99.438000000000002</v>
          </cell>
          <cell r="K29">
            <v>-7.5049999999999955</v>
          </cell>
          <cell r="L29">
            <v>0</v>
          </cell>
          <cell r="M29">
            <v>20</v>
          </cell>
          <cell r="W29">
            <v>18.386600000000001</v>
          </cell>
          <cell r="X29">
            <v>20</v>
          </cell>
          <cell r="Y29">
            <v>8.3225827504813275</v>
          </cell>
          <cell r="Z29">
            <v>6.1470853773944061</v>
          </cell>
          <cell r="AD29">
            <v>0</v>
          </cell>
          <cell r="AE29">
            <v>26.1082</v>
          </cell>
          <cell r="AF29">
            <v>23.0336</v>
          </cell>
          <cell r="AG29">
            <v>22.844000000000001</v>
          </cell>
          <cell r="AH29">
            <v>17.068999999999999</v>
          </cell>
          <cell r="AI29">
            <v>0</v>
          </cell>
        </row>
        <row r="30">
          <cell r="A30" t="str">
            <v xml:space="preserve"> 248  Сардельки Сочные ТМ Особый рецепт,   ПОКОМ</v>
          </cell>
          <cell r="B30" t="str">
            <v>кг</v>
          </cell>
          <cell r="C30">
            <v>78.209000000000003</v>
          </cell>
          <cell r="D30">
            <v>243.20099999999999</v>
          </cell>
          <cell r="E30">
            <v>129.946</v>
          </cell>
          <cell r="F30">
            <v>186.96600000000001</v>
          </cell>
          <cell r="G30" t="str">
            <v>н</v>
          </cell>
          <cell r="H30">
            <v>1</v>
          </cell>
          <cell r="I30">
            <v>30</v>
          </cell>
          <cell r="J30">
            <v>126.15300000000001</v>
          </cell>
          <cell r="K30">
            <v>3.7929999999999922</v>
          </cell>
          <cell r="L30">
            <v>0</v>
          </cell>
          <cell r="M30">
            <v>0</v>
          </cell>
          <cell r="W30">
            <v>25.9892</v>
          </cell>
          <cell r="X30">
            <v>20</v>
          </cell>
          <cell r="Y30">
            <v>7.9635387006910561</v>
          </cell>
          <cell r="Z30">
            <v>7.1939882720514676</v>
          </cell>
          <cell r="AD30">
            <v>0</v>
          </cell>
          <cell r="AE30">
            <v>35.2134</v>
          </cell>
          <cell r="AF30">
            <v>28.717599999999997</v>
          </cell>
          <cell r="AG30">
            <v>32.590600000000002</v>
          </cell>
          <cell r="AH30">
            <v>24.361000000000001</v>
          </cell>
          <cell r="AI30">
            <v>0</v>
          </cell>
        </row>
        <row r="31">
          <cell r="A31" t="str">
            <v xml:space="preserve"> 250  Сардельки стародворские с говядиной в обол. NDX, ВЕС. ПОКОМ</v>
          </cell>
          <cell r="B31" t="str">
            <v>кг</v>
          </cell>
          <cell r="C31">
            <v>622.51800000000003</v>
          </cell>
          <cell r="D31">
            <v>2293.7750000000001</v>
          </cell>
          <cell r="E31">
            <v>1353.6559999999999</v>
          </cell>
          <cell r="F31">
            <v>1522.857</v>
          </cell>
          <cell r="G31">
            <v>0</v>
          </cell>
          <cell r="H31">
            <v>1</v>
          </cell>
          <cell r="I31">
            <v>30</v>
          </cell>
          <cell r="J31">
            <v>1404.105</v>
          </cell>
          <cell r="K31">
            <v>-50.449000000000069</v>
          </cell>
          <cell r="L31">
            <v>100</v>
          </cell>
          <cell r="M31">
            <v>220</v>
          </cell>
          <cell r="W31">
            <v>270.7312</v>
          </cell>
          <cell r="X31">
            <v>270</v>
          </cell>
          <cell r="Y31">
            <v>7.8042612007777459</v>
          </cell>
          <cell r="Z31">
            <v>5.6249778377963082</v>
          </cell>
          <cell r="AD31">
            <v>0</v>
          </cell>
          <cell r="AE31">
            <v>401.41219999999998</v>
          </cell>
          <cell r="AF31">
            <v>369.26100000000002</v>
          </cell>
          <cell r="AG31">
            <v>338.57920000000001</v>
          </cell>
          <cell r="AH31">
            <v>164.785</v>
          </cell>
          <cell r="AI31" t="str">
            <v>оконч</v>
          </cell>
        </row>
        <row r="32">
          <cell r="A32" t="str">
            <v xml:space="preserve"> 255  Сосиски Молочные для завтрака ТМ Особый рецепт, п/а МГС, ВЕС, ТМ Стародворье  ПОКОМ</v>
          </cell>
          <cell r="B32" t="str">
            <v>кг</v>
          </cell>
          <cell r="C32">
            <v>74.247</v>
          </cell>
          <cell r="D32">
            <v>160.22399999999999</v>
          </cell>
          <cell r="E32">
            <v>55.228999999999999</v>
          </cell>
          <cell r="F32">
            <v>177.74600000000001</v>
          </cell>
          <cell r="G32">
            <v>0</v>
          </cell>
          <cell r="H32">
            <v>1</v>
          </cell>
          <cell r="I32">
            <v>40</v>
          </cell>
          <cell r="J32">
            <v>55.15</v>
          </cell>
          <cell r="K32">
            <v>7.9000000000000625E-2</v>
          </cell>
          <cell r="L32">
            <v>0</v>
          </cell>
          <cell r="M32">
            <v>0</v>
          </cell>
          <cell r="W32">
            <v>11.0458</v>
          </cell>
          <cell r="Y32">
            <v>16.09172717231889</v>
          </cell>
          <cell r="Z32">
            <v>16.09172717231889</v>
          </cell>
          <cell r="AD32">
            <v>0</v>
          </cell>
          <cell r="AE32">
            <v>27.809800000000003</v>
          </cell>
          <cell r="AF32">
            <v>18.463799999999999</v>
          </cell>
          <cell r="AG32">
            <v>18.7164</v>
          </cell>
          <cell r="AH32">
            <v>11.744</v>
          </cell>
          <cell r="AI32" t="str">
            <v>увел</v>
          </cell>
        </row>
        <row r="33">
          <cell r="A33" t="str">
            <v xml:space="preserve"> 257  Сосиски Молочные оригинальные ТМ Особый рецепт, ВЕС.   ПОКОМ</v>
          </cell>
          <cell r="B33" t="str">
            <v>кг</v>
          </cell>
          <cell r="C33">
            <v>36.584000000000003</v>
          </cell>
          <cell r="D33">
            <v>219.696</v>
          </cell>
          <cell r="E33">
            <v>74.825000000000003</v>
          </cell>
          <cell r="F33">
            <v>181.45500000000001</v>
          </cell>
          <cell r="G33" t="str">
            <v>н</v>
          </cell>
          <cell r="H33">
            <v>1</v>
          </cell>
          <cell r="I33">
            <v>35</v>
          </cell>
          <cell r="J33">
            <v>90.6</v>
          </cell>
          <cell r="K33">
            <v>-15.774999999999991</v>
          </cell>
          <cell r="L33">
            <v>0</v>
          </cell>
          <cell r="M33">
            <v>0</v>
          </cell>
          <cell r="W33">
            <v>14.965</v>
          </cell>
          <cell r="Y33">
            <v>12.1252923488139</v>
          </cell>
          <cell r="Z33">
            <v>12.1252923488139</v>
          </cell>
          <cell r="AD33">
            <v>0</v>
          </cell>
          <cell r="AE33">
            <v>29.194799999999997</v>
          </cell>
          <cell r="AF33">
            <v>15.586400000000001</v>
          </cell>
          <cell r="AG33">
            <v>28.036200000000001</v>
          </cell>
          <cell r="AH33">
            <v>18.994</v>
          </cell>
          <cell r="AI33" t="str">
            <v>увел</v>
          </cell>
        </row>
        <row r="34">
          <cell r="A34" t="str">
            <v xml:space="preserve"> 263  Шпикачки Стародворские, ВЕС.  ПОКОМ</v>
          </cell>
          <cell r="B34" t="str">
            <v>кг</v>
          </cell>
          <cell r="C34">
            <v>48.171999999999997</v>
          </cell>
          <cell r="D34">
            <v>1559.9459999999999</v>
          </cell>
          <cell r="E34">
            <v>1141.691</v>
          </cell>
          <cell r="F34">
            <v>431.75299999999999</v>
          </cell>
          <cell r="G34">
            <v>0</v>
          </cell>
          <cell r="H34">
            <v>1</v>
          </cell>
          <cell r="I34">
            <v>30</v>
          </cell>
          <cell r="J34">
            <v>1084.8420000000001</v>
          </cell>
          <cell r="K34">
            <v>56.848999999999933</v>
          </cell>
          <cell r="L34">
            <v>500</v>
          </cell>
          <cell r="M34">
            <v>300</v>
          </cell>
          <cell r="W34">
            <v>228.3382</v>
          </cell>
          <cell r="X34">
            <v>500</v>
          </cell>
          <cell r="Y34">
            <v>7.5841580602807586</v>
          </cell>
          <cell r="Z34">
            <v>1.8908487497930699</v>
          </cell>
          <cell r="AD34">
            <v>0</v>
          </cell>
          <cell r="AE34">
            <v>31.2606</v>
          </cell>
          <cell r="AF34">
            <v>133.37899999999999</v>
          </cell>
          <cell r="AG34">
            <v>136.048</v>
          </cell>
          <cell r="AH34">
            <v>287.303</v>
          </cell>
          <cell r="AI34" t="str">
            <v>жц 160</v>
          </cell>
        </row>
        <row r="35">
          <cell r="A35" t="str">
            <v xml:space="preserve"> 265  Колбаса Балыкбургская, ВЕС, ТМ Баварушка  ПОКОМ</v>
          </cell>
          <cell r="B35" t="str">
            <v>кг</v>
          </cell>
          <cell r="C35">
            <v>14.551</v>
          </cell>
          <cell r="D35">
            <v>21.68</v>
          </cell>
          <cell r="E35">
            <v>15.465999999999999</v>
          </cell>
          <cell r="F35">
            <v>20.765000000000001</v>
          </cell>
          <cell r="G35" t="str">
            <v>н</v>
          </cell>
          <cell r="H35">
            <v>1</v>
          </cell>
          <cell r="I35">
            <v>45</v>
          </cell>
          <cell r="J35">
            <v>15.1</v>
          </cell>
          <cell r="K35">
            <v>0.36599999999999966</v>
          </cell>
          <cell r="L35">
            <v>0</v>
          </cell>
          <cell r="M35">
            <v>0</v>
          </cell>
          <cell r="W35">
            <v>3.0931999999999999</v>
          </cell>
          <cell r="X35">
            <v>10</v>
          </cell>
          <cell r="Y35">
            <v>9.9460106039053411</v>
          </cell>
          <cell r="Z35">
            <v>6.7131126341652658</v>
          </cell>
          <cell r="AD35">
            <v>0</v>
          </cell>
          <cell r="AE35">
            <v>0.89300000000000002</v>
          </cell>
          <cell r="AF35">
            <v>0.71679999999999999</v>
          </cell>
          <cell r="AG35">
            <v>3.9938000000000002</v>
          </cell>
          <cell r="AH35">
            <v>11.82</v>
          </cell>
          <cell r="AI35" t="str">
            <v>увел</v>
          </cell>
        </row>
        <row r="36">
          <cell r="A36" t="str">
            <v xml:space="preserve"> 266  Колбаса Филейбургская с сочным окороком, ВЕС, ТМ Баварушка  ПОКОМ</v>
          </cell>
          <cell r="B36" t="str">
            <v>кг</v>
          </cell>
          <cell r="C36">
            <v>26.1</v>
          </cell>
          <cell r="E36">
            <v>5.3920000000000003</v>
          </cell>
          <cell r="F36">
            <v>20.707999999999998</v>
          </cell>
          <cell r="G36" t="str">
            <v>н</v>
          </cell>
          <cell r="H36">
            <v>1</v>
          </cell>
          <cell r="I36">
            <v>45</v>
          </cell>
          <cell r="J36">
            <v>5.5</v>
          </cell>
          <cell r="K36">
            <v>-0.10799999999999965</v>
          </cell>
          <cell r="L36">
            <v>0</v>
          </cell>
          <cell r="M36">
            <v>0</v>
          </cell>
          <cell r="W36">
            <v>1.0784</v>
          </cell>
          <cell r="Y36">
            <v>19.202522255192875</v>
          </cell>
          <cell r="Z36">
            <v>19.202522255192875</v>
          </cell>
          <cell r="AD36">
            <v>0</v>
          </cell>
          <cell r="AE36">
            <v>0.18560000000000001</v>
          </cell>
          <cell r="AF36">
            <v>1.7934000000000001</v>
          </cell>
          <cell r="AG36">
            <v>1.9762</v>
          </cell>
          <cell r="AH36">
            <v>0.89700000000000002</v>
          </cell>
          <cell r="AI36" t="str">
            <v>увел</v>
          </cell>
        </row>
        <row r="37">
          <cell r="A37" t="str">
            <v xml:space="preserve"> 267  Колбаса Салями Филейбургская зернистая, оболочка фиброуз, ВЕС, ТМ Баварушка  ПОКОМ</v>
          </cell>
          <cell r="B37" t="str">
            <v>кг</v>
          </cell>
          <cell r="C37">
            <v>9.1140000000000008</v>
          </cell>
          <cell r="D37">
            <v>32.377000000000002</v>
          </cell>
          <cell r="E37">
            <v>5.4450000000000003</v>
          </cell>
          <cell r="F37">
            <v>36.045999999999999</v>
          </cell>
          <cell r="G37" t="str">
            <v>н</v>
          </cell>
          <cell r="H37">
            <v>1</v>
          </cell>
          <cell r="I37">
            <v>45</v>
          </cell>
          <cell r="J37">
            <v>6.2</v>
          </cell>
          <cell r="K37">
            <v>-0.75499999999999989</v>
          </cell>
          <cell r="L37">
            <v>0</v>
          </cell>
          <cell r="M37">
            <v>0</v>
          </cell>
          <cell r="W37">
            <v>1.089</v>
          </cell>
          <cell r="Y37">
            <v>33.100091827364558</v>
          </cell>
          <cell r="Z37">
            <v>33.100091827364558</v>
          </cell>
          <cell r="AD37">
            <v>0</v>
          </cell>
          <cell r="AE37">
            <v>0.54400000000000004</v>
          </cell>
          <cell r="AF37">
            <v>1.9920000000000002</v>
          </cell>
          <cell r="AG37">
            <v>3.0824000000000003</v>
          </cell>
          <cell r="AH37">
            <v>2.7280000000000002</v>
          </cell>
          <cell r="AI37" t="str">
            <v>увел</v>
          </cell>
        </row>
        <row r="38">
          <cell r="A38" t="str">
            <v xml:space="preserve"> 272  Колбаса Сервелат Филедворский, фиброуз, в/у 0,35 кг срез,  ПОКОМ</v>
          </cell>
          <cell r="B38" t="str">
            <v>шт</v>
          </cell>
          <cell r="C38">
            <v>1979</v>
          </cell>
          <cell r="D38">
            <v>539</v>
          </cell>
          <cell r="E38">
            <v>1256</v>
          </cell>
          <cell r="F38">
            <v>1224</v>
          </cell>
          <cell r="G38" t="str">
            <v>отк</v>
          </cell>
          <cell r="H38">
            <v>0.35</v>
          </cell>
          <cell r="I38">
            <v>40</v>
          </cell>
          <cell r="J38">
            <v>1290</v>
          </cell>
          <cell r="K38">
            <v>-34</v>
          </cell>
          <cell r="L38">
            <v>200</v>
          </cell>
          <cell r="M38">
            <v>100</v>
          </cell>
          <cell r="W38">
            <v>251.2</v>
          </cell>
          <cell r="X38">
            <v>430</v>
          </cell>
          <cell r="Y38">
            <v>7.7786624203821662</v>
          </cell>
          <cell r="Z38">
            <v>4.8726114649681529</v>
          </cell>
          <cell r="AD38">
            <v>0</v>
          </cell>
          <cell r="AE38">
            <v>466.2</v>
          </cell>
          <cell r="AF38">
            <v>434.2</v>
          </cell>
          <cell r="AG38">
            <v>258.8</v>
          </cell>
          <cell r="AH38">
            <v>246</v>
          </cell>
          <cell r="AI38" t="str">
            <v>оконч</v>
          </cell>
        </row>
        <row r="39">
          <cell r="A39" t="str">
            <v xml:space="preserve"> 273  Сосиски Сочинки с сочной грудинкой, МГС 0.4кг,   ПОКОМ</v>
          </cell>
          <cell r="B39" t="str">
            <v>шт</v>
          </cell>
          <cell r="C39">
            <v>1232</v>
          </cell>
          <cell r="D39">
            <v>4794</v>
          </cell>
          <cell r="E39">
            <v>3440</v>
          </cell>
          <cell r="F39">
            <v>2504</v>
          </cell>
          <cell r="G39">
            <v>0</v>
          </cell>
          <cell r="H39">
            <v>0.4</v>
          </cell>
          <cell r="I39">
            <v>40</v>
          </cell>
          <cell r="J39">
            <v>3521</v>
          </cell>
          <cell r="K39">
            <v>-81</v>
          </cell>
          <cell r="L39">
            <v>300</v>
          </cell>
          <cell r="M39">
            <v>700</v>
          </cell>
          <cell r="W39">
            <v>577.6</v>
          </cell>
          <cell r="X39">
            <v>1000</v>
          </cell>
          <cell r="Y39">
            <v>7.797783933518005</v>
          </cell>
          <cell r="Z39">
            <v>4.3351800554016622</v>
          </cell>
          <cell r="AD39">
            <v>552</v>
          </cell>
          <cell r="AE39">
            <v>753.6</v>
          </cell>
          <cell r="AF39">
            <v>651.6</v>
          </cell>
          <cell r="AG39">
            <v>651.4</v>
          </cell>
          <cell r="AH39">
            <v>712</v>
          </cell>
          <cell r="AI39">
            <v>0</v>
          </cell>
        </row>
        <row r="40">
          <cell r="A40" t="str">
            <v xml:space="preserve"> 276  Колбаса Сливушка ТМ Вязанка в оболочке полиамид 0,45 кг  ПОКОМ</v>
          </cell>
          <cell r="B40" t="str">
            <v>шт</v>
          </cell>
          <cell r="C40">
            <v>2771</v>
          </cell>
          <cell r="D40">
            <v>4602</v>
          </cell>
          <cell r="E40">
            <v>4333</v>
          </cell>
          <cell r="F40">
            <v>2927</v>
          </cell>
          <cell r="G40">
            <v>0</v>
          </cell>
          <cell r="H40">
            <v>0.45</v>
          </cell>
          <cell r="I40">
            <v>45</v>
          </cell>
          <cell r="J40">
            <v>4458</v>
          </cell>
          <cell r="K40">
            <v>-125</v>
          </cell>
          <cell r="L40">
            <v>900</v>
          </cell>
          <cell r="M40">
            <v>900</v>
          </cell>
          <cell r="W40">
            <v>666.6</v>
          </cell>
          <cell r="X40">
            <v>470</v>
          </cell>
          <cell r="Y40">
            <v>7.7962796279627957</v>
          </cell>
          <cell r="Z40">
            <v>4.3909390939093909</v>
          </cell>
          <cell r="AD40">
            <v>1000</v>
          </cell>
          <cell r="AE40">
            <v>692</v>
          </cell>
          <cell r="AF40">
            <v>625.20000000000005</v>
          </cell>
          <cell r="AG40">
            <v>666.6</v>
          </cell>
          <cell r="AH40">
            <v>467</v>
          </cell>
          <cell r="AI40" t="str">
            <v>октяб</v>
          </cell>
        </row>
        <row r="41">
          <cell r="A41" t="str">
            <v xml:space="preserve"> 283  Сосиски Сочинки, ВЕС, ТМ Стародворье ПОКОМ</v>
          </cell>
          <cell r="B41" t="str">
            <v>кг</v>
          </cell>
          <cell r="C41">
            <v>516.88599999999997</v>
          </cell>
          <cell r="D41">
            <v>2234.6320000000001</v>
          </cell>
          <cell r="E41">
            <v>1499.826</v>
          </cell>
          <cell r="F41">
            <v>1207.6890000000001</v>
          </cell>
          <cell r="G41">
            <v>0</v>
          </cell>
          <cell r="H41">
            <v>1</v>
          </cell>
          <cell r="I41">
            <v>40</v>
          </cell>
          <cell r="J41">
            <v>1430.7380000000001</v>
          </cell>
          <cell r="K41">
            <v>69.087999999999965</v>
          </cell>
          <cell r="L41">
            <v>200</v>
          </cell>
          <cell r="M41">
            <v>350</v>
          </cell>
          <cell r="W41">
            <v>299.96519999999998</v>
          </cell>
          <cell r="X41">
            <v>580</v>
          </cell>
          <cell r="Y41">
            <v>7.7932006779453102</v>
          </cell>
          <cell r="Z41">
            <v>4.0260970272551617</v>
          </cell>
          <cell r="AD41">
            <v>0</v>
          </cell>
          <cell r="AE41">
            <v>267.31119999999999</v>
          </cell>
          <cell r="AF41">
            <v>315.68060000000003</v>
          </cell>
          <cell r="AG41">
            <v>313.0204</v>
          </cell>
          <cell r="AH41">
            <v>336.11399999999998</v>
          </cell>
          <cell r="AI41" t="str">
            <v>жц200</v>
          </cell>
        </row>
        <row r="42">
          <cell r="A42" t="str">
            <v xml:space="preserve"> 285  Паштет печеночный со слив.маслом ТМ Стародворье ламистер 0,1 кг  ПОКОМ</v>
          </cell>
          <cell r="B42" t="str">
            <v>шт</v>
          </cell>
          <cell r="C42">
            <v>1074</v>
          </cell>
          <cell r="D42">
            <v>1038</v>
          </cell>
          <cell r="E42">
            <v>743</v>
          </cell>
          <cell r="F42">
            <v>1342</v>
          </cell>
          <cell r="G42">
            <v>0</v>
          </cell>
          <cell r="H42">
            <v>0.1</v>
          </cell>
          <cell r="I42">
            <v>730</v>
          </cell>
          <cell r="J42">
            <v>776</v>
          </cell>
          <cell r="K42">
            <v>-33</v>
          </cell>
          <cell r="L42">
            <v>0</v>
          </cell>
          <cell r="M42">
            <v>0</v>
          </cell>
          <cell r="W42">
            <v>148.6</v>
          </cell>
          <cell r="Y42">
            <v>9.0309555854643335</v>
          </cell>
          <cell r="Z42">
            <v>9.0309555854643335</v>
          </cell>
          <cell r="AD42">
            <v>0</v>
          </cell>
          <cell r="AE42">
            <v>175.2</v>
          </cell>
          <cell r="AF42">
            <v>212.8</v>
          </cell>
          <cell r="AG42">
            <v>192.8</v>
          </cell>
          <cell r="AH42">
            <v>165</v>
          </cell>
          <cell r="AI42">
            <v>0</v>
          </cell>
        </row>
        <row r="43">
          <cell r="A43" t="str">
            <v xml:space="preserve"> 296  Колбаса Мясорубская с рубленой грудинкой 0,35кг срез ТМ Стародворье  ПОКОМ</v>
          </cell>
          <cell r="B43" t="str">
            <v>шт</v>
          </cell>
          <cell r="C43">
            <v>293</v>
          </cell>
          <cell r="D43">
            <v>1600</v>
          </cell>
          <cell r="E43">
            <v>1054</v>
          </cell>
          <cell r="F43">
            <v>795</v>
          </cell>
          <cell r="G43">
            <v>0</v>
          </cell>
          <cell r="H43">
            <v>0.35</v>
          </cell>
          <cell r="I43">
            <v>40</v>
          </cell>
          <cell r="J43">
            <v>1101</v>
          </cell>
          <cell r="K43">
            <v>-47</v>
          </cell>
          <cell r="L43">
            <v>200</v>
          </cell>
          <cell r="M43">
            <v>270</v>
          </cell>
          <cell r="W43">
            <v>210.8</v>
          </cell>
          <cell r="X43">
            <v>380</v>
          </cell>
          <cell r="Y43">
            <v>7.8036053130929783</v>
          </cell>
          <cell r="Z43">
            <v>3.7713472485768498</v>
          </cell>
          <cell r="AD43">
            <v>0</v>
          </cell>
          <cell r="AE43">
            <v>240.2</v>
          </cell>
          <cell r="AF43">
            <v>246.6</v>
          </cell>
          <cell r="AG43">
            <v>226.8</v>
          </cell>
          <cell r="AH43">
            <v>242</v>
          </cell>
          <cell r="AI43">
            <v>0</v>
          </cell>
        </row>
        <row r="44">
          <cell r="A44" t="str">
            <v xml:space="preserve"> 297  Колбаса Мясорубская с рубленой грудинкой ВЕС ТМ Стародворье  ПОКОМ</v>
          </cell>
          <cell r="B44" t="str">
            <v>кг</v>
          </cell>
          <cell r="C44">
            <v>118.31100000000001</v>
          </cell>
          <cell r="D44">
            <v>363.17599999999999</v>
          </cell>
          <cell r="E44">
            <v>248.732</v>
          </cell>
          <cell r="F44">
            <v>225.53700000000001</v>
          </cell>
          <cell r="G44">
            <v>0</v>
          </cell>
          <cell r="H44">
            <v>1</v>
          </cell>
          <cell r="I44">
            <v>40</v>
          </cell>
          <cell r="J44">
            <v>259.26600000000002</v>
          </cell>
          <cell r="K44">
            <v>-10.53400000000002</v>
          </cell>
          <cell r="L44">
            <v>50</v>
          </cell>
          <cell r="M44">
            <v>50</v>
          </cell>
          <cell r="W44">
            <v>49.746400000000001</v>
          </cell>
          <cell r="X44">
            <v>80</v>
          </cell>
          <cell r="Y44">
            <v>8.1520873872280202</v>
          </cell>
          <cell r="Z44">
            <v>4.5337351044497689</v>
          </cell>
          <cell r="AD44">
            <v>0</v>
          </cell>
          <cell r="AE44">
            <v>63.243399999999994</v>
          </cell>
          <cell r="AF44">
            <v>60.691800000000001</v>
          </cell>
          <cell r="AG44">
            <v>54.489200000000004</v>
          </cell>
          <cell r="AH44">
            <v>40.283999999999999</v>
          </cell>
          <cell r="AI44">
            <v>0</v>
          </cell>
        </row>
        <row r="45">
          <cell r="A45" t="str">
            <v xml:space="preserve"> 301  Сосиски Сочинки по-баварски с сыром,  0.4кг, ТМ Стародворье  ПОКОМ</v>
          </cell>
          <cell r="B45" t="str">
            <v>шт</v>
          </cell>
          <cell r="C45">
            <v>679</v>
          </cell>
          <cell r="D45">
            <v>776</v>
          </cell>
          <cell r="E45">
            <v>707</v>
          </cell>
          <cell r="F45">
            <v>721</v>
          </cell>
          <cell r="G45">
            <v>0</v>
          </cell>
          <cell r="H45">
            <v>0.4</v>
          </cell>
          <cell r="I45">
            <v>35</v>
          </cell>
          <cell r="J45">
            <v>728</v>
          </cell>
          <cell r="K45">
            <v>-21</v>
          </cell>
          <cell r="L45">
            <v>0</v>
          </cell>
          <cell r="M45">
            <v>120</v>
          </cell>
          <cell r="W45">
            <v>141.4</v>
          </cell>
          <cell r="X45">
            <v>270</v>
          </cell>
          <cell r="Y45">
            <v>7.8571428571428568</v>
          </cell>
          <cell r="Z45">
            <v>5.0990099009900991</v>
          </cell>
          <cell r="AD45">
            <v>0</v>
          </cell>
          <cell r="AE45">
            <v>198.8</v>
          </cell>
          <cell r="AF45">
            <v>190.4</v>
          </cell>
          <cell r="AG45">
            <v>173.2</v>
          </cell>
          <cell r="AH45">
            <v>176</v>
          </cell>
          <cell r="AI45">
            <v>0</v>
          </cell>
        </row>
        <row r="46">
          <cell r="A46" t="str">
            <v xml:space="preserve"> 302  Сосиски Сочинки по-баварски,  0.4кг, ТМ Стародворье  ПОКОМ</v>
          </cell>
          <cell r="B46" t="str">
            <v>шт</v>
          </cell>
          <cell r="C46">
            <v>31</v>
          </cell>
          <cell r="D46">
            <v>3503</v>
          </cell>
          <cell r="E46">
            <v>1872</v>
          </cell>
          <cell r="F46">
            <v>1626</v>
          </cell>
          <cell r="G46">
            <v>0</v>
          </cell>
          <cell r="H46">
            <v>0.4</v>
          </cell>
          <cell r="I46">
            <v>40</v>
          </cell>
          <cell r="J46">
            <v>1896</v>
          </cell>
          <cell r="K46">
            <v>-24</v>
          </cell>
          <cell r="L46">
            <v>400</v>
          </cell>
          <cell r="M46">
            <v>500</v>
          </cell>
          <cell r="W46">
            <v>374.4</v>
          </cell>
          <cell r="X46">
            <v>400</v>
          </cell>
          <cell r="Y46">
            <v>7.8151709401709404</v>
          </cell>
          <cell r="Z46">
            <v>4.3429487179487181</v>
          </cell>
          <cell r="AD46">
            <v>0</v>
          </cell>
          <cell r="AE46">
            <v>416.8</v>
          </cell>
          <cell r="AF46">
            <v>397.2</v>
          </cell>
          <cell r="AG46">
            <v>397</v>
          </cell>
          <cell r="AH46">
            <v>236</v>
          </cell>
          <cell r="AI46">
            <v>0</v>
          </cell>
        </row>
        <row r="47">
          <cell r="A47" t="str">
            <v xml:space="preserve"> 304  Колбаса Салями Мясорубская с рубленным шпиком ВЕС ТМ Стародворье  ПОКОМ</v>
          </cell>
          <cell r="B47" t="str">
            <v>кг</v>
          </cell>
          <cell r="C47">
            <v>98.286000000000001</v>
          </cell>
          <cell r="D47">
            <v>208.24299999999999</v>
          </cell>
          <cell r="E47">
            <v>157.39500000000001</v>
          </cell>
          <cell r="F47">
            <v>146.21600000000001</v>
          </cell>
          <cell r="G47" t="str">
            <v>лид, я</v>
          </cell>
          <cell r="H47">
            <v>1</v>
          </cell>
          <cell r="I47">
            <v>40</v>
          </cell>
          <cell r="J47">
            <v>163.21899999999999</v>
          </cell>
          <cell r="K47">
            <v>-5.8239999999999839</v>
          </cell>
          <cell r="L47">
            <v>30</v>
          </cell>
          <cell r="M47">
            <v>30</v>
          </cell>
          <cell r="W47">
            <v>31.479000000000003</v>
          </cell>
          <cell r="X47">
            <v>60</v>
          </cell>
          <cell r="Y47">
            <v>8.4569395469995872</v>
          </cell>
          <cell r="Z47">
            <v>4.6448743606849012</v>
          </cell>
          <cell r="AD47">
            <v>0</v>
          </cell>
          <cell r="AE47">
            <v>32.924400000000006</v>
          </cell>
          <cell r="AF47">
            <v>29.843599999999999</v>
          </cell>
          <cell r="AG47">
            <v>31.595999999999997</v>
          </cell>
          <cell r="AH47">
            <v>29.355</v>
          </cell>
          <cell r="AI47">
            <v>0</v>
          </cell>
        </row>
        <row r="48">
          <cell r="A48" t="str">
            <v xml:space="preserve"> 305  Колбаса Сервелат Мясорубский с мелкорубленным окороком в/у  ТМ Стародворье ВЕС   ПОКОМ</v>
          </cell>
          <cell r="B48" t="str">
            <v>кг</v>
          </cell>
          <cell r="C48">
            <v>203.92699999999999</v>
          </cell>
          <cell r="D48">
            <v>1034.652</v>
          </cell>
          <cell r="E48">
            <v>668.26199999999994</v>
          </cell>
          <cell r="F48">
            <v>539.88499999999999</v>
          </cell>
          <cell r="G48">
            <v>0</v>
          </cell>
          <cell r="H48">
            <v>1</v>
          </cell>
          <cell r="I48">
            <v>40</v>
          </cell>
          <cell r="J48">
            <v>690.08500000000004</v>
          </cell>
          <cell r="K48">
            <v>-21.823000000000093</v>
          </cell>
          <cell r="L48">
            <v>150</v>
          </cell>
          <cell r="M48">
            <v>160</v>
          </cell>
          <cell r="W48">
            <v>133.6524</v>
          </cell>
          <cell r="X48">
            <v>200</v>
          </cell>
          <cell r="Y48">
            <v>7.8553396721645106</v>
          </cell>
          <cell r="Z48">
            <v>4.0394710457874305</v>
          </cell>
          <cell r="AD48">
            <v>0</v>
          </cell>
          <cell r="AE48">
            <v>144.7886</v>
          </cell>
          <cell r="AF48">
            <v>152.44220000000001</v>
          </cell>
          <cell r="AG48">
            <v>135.0538</v>
          </cell>
          <cell r="AH48">
            <v>136.589</v>
          </cell>
          <cell r="AI48">
            <v>0</v>
          </cell>
        </row>
        <row r="49">
          <cell r="A49" t="str">
            <v xml:space="preserve"> 306  Колбаса Салями Мясорубская с рубленым шпиком 0,35 кг срез ТМ Стародворье   Поком</v>
          </cell>
          <cell r="B49" t="str">
            <v>шт</v>
          </cell>
          <cell r="C49">
            <v>701</v>
          </cell>
          <cell r="D49">
            <v>1632</v>
          </cell>
          <cell r="E49">
            <v>1188</v>
          </cell>
          <cell r="F49">
            <v>1111</v>
          </cell>
          <cell r="G49" t="str">
            <v>лид, я</v>
          </cell>
          <cell r="H49">
            <v>0.35</v>
          </cell>
          <cell r="I49">
            <v>40</v>
          </cell>
          <cell r="J49">
            <v>1231</v>
          </cell>
          <cell r="K49">
            <v>-43</v>
          </cell>
          <cell r="L49">
            <v>100</v>
          </cell>
          <cell r="M49">
            <v>250</v>
          </cell>
          <cell r="W49">
            <v>237.6</v>
          </cell>
          <cell r="X49">
            <v>400</v>
          </cell>
          <cell r="Y49">
            <v>7.8324915824915831</v>
          </cell>
          <cell r="Z49">
            <v>4.6759259259259256</v>
          </cell>
          <cell r="AD49">
            <v>0</v>
          </cell>
          <cell r="AE49">
            <v>288.39999999999998</v>
          </cell>
          <cell r="AF49">
            <v>281.2</v>
          </cell>
          <cell r="AG49">
            <v>274.2</v>
          </cell>
          <cell r="AH49">
            <v>257</v>
          </cell>
          <cell r="AI49">
            <v>0</v>
          </cell>
        </row>
        <row r="50">
          <cell r="A50" t="str">
            <v xml:space="preserve"> 307  Колбаса Сервелат Мясорубский с мелкорубленным окороком 0,35 кг срез ТМ Стародворье   Поком</v>
          </cell>
          <cell r="B50" t="str">
            <v>шт</v>
          </cell>
          <cell r="C50">
            <v>118</v>
          </cell>
          <cell r="D50">
            <v>3671</v>
          </cell>
          <cell r="E50">
            <v>2143</v>
          </cell>
          <cell r="F50">
            <v>1580</v>
          </cell>
          <cell r="G50" t="str">
            <v>оконч</v>
          </cell>
          <cell r="H50">
            <v>0.35</v>
          </cell>
          <cell r="I50">
            <v>40</v>
          </cell>
          <cell r="J50">
            <v>2236</v>
          </cell>
          <cell r="K50">
            <v>-93</v>
          </cell>
          <cell r="L50">
            <v>600</v>
          </cell>
          <cell r="M50">
            <v>550</v>
          </cell>
          <cell r="W50">
            <v>428.6</v>
          </cell>
          <cell r="X50">
            <v>620</v>
          </cell>
          <cell r="Y50">
            <v>7.8161455902939796</v>
          </cell>
          <cell r="Z50">
            <v>3.6864209052729815</v>
          </cell>
          <cell r="AD50">
            <v>0</v>
          </cell>
          <cell r="AE50">
            <v>510.2</v>
          </cell>
          <cell r="AF50">
            <v>417.4</v>
          </cell>
          <cell r="AG50">
            <v>386.2</v>
          </cell>
          <cell r="AH50">
            <v>398</v>
          </cell>
          <cell r="AI50" t="str">
            <v>бонкон</v>
          </cell>
        </row>
        <row r="51">
          <cell r="A51" t="str">
            <v xml:space="preserve"> 309  Сосиски Сочинки с сыром 0,4 кг ТМ Стародворье  ПОКОМ</v>
          </cell>
          <cell r="B51" t="str">
            <v>шт</v>
          </cell>
          <cell r="C51">
            <v>438</v>
          </cell>
          <cell r="D51">
            <v>1647</v>
          </cell>
          <cell r="E51">
            <v>1062</v>
          </cell>
          <cell r="F51">
            <v>980</v>
          </cell>
          <cell r="G51">
            <v>0</v>
          </cell>
          <cell r="H51">
            <v>0.4</v>
          </cell>
          <cell r="I51">
            <v>35</v>
          </cell>
          <cell r="J51">
            <v>1122</v>
          </cell>
          <cell r="K51">
            <v>-60</v>
          </cell>
          <cell r="L51">
            <v>100</v>
          </cell>
          <cell r="M51">
            <v>220</v>
          </cell>
          <cell r="W51">
            <v>212.4</v>
          </cell>
          <cell r="X51">
            <v>360</v>
          </cell>
          <cell r="Y51">
            <v>7.8154425612052725</v>
          </cell>
          <cell r="Z51">
            <v>4.613935969868173</v>
          </cell>
          <cell r="AD51">
            <v>0</v>
          </cell>
          <cell r="AE51">
            <v>281.60000000000002</v>
          </cell>
          <cell r="AF51">
            <v>242.6</v>
          </cell>
          <cell r="AG51">
            <v>245</v>
          </cell>
          <cell r="AH51">
            <v>277</v>
          </cell>
          <cell r="AI51">
            <v>0</v>
          </cell>
        </row>
        <row r="52">
          <cell r="A52" t="str">
            <v xml:space="preserve"> 312  Ветчина Филейская ВЕС ТМ  Вязанка ТС Столичная  ПОКОМ</v>
          </cell>
          <cell r="B52" t="str">
            <v>кг</v>
          </cell>
          <cell r="C52">
            <v>58.04</v>
          </cell>
          <cell r="D52">
            <v>1808.498</v>
          </cell>
          <cell r="E52">
            <v>913.86400000000003</v>
          </cell>
          <cell r="F52">
            <v>888.88099999999997</v>
          </cell>
          <cell r="G52">
            <v>0</v>
          </cell>
          <cell r="H52">
            <v>1</v>
          </cell>
          <cell r="I52">
            <v>50</v>
          </cell>
          <cell r="J52">
            <v>964.15899999999999</v>
          </cell>
          <cell r="K52">
            <v>-50.294999999999959</v>
          </cell>
          <cell r="L52">
            <v>100</v>
          </cell>
          <cell r="M52">
            <v>150</v>
          </cell>
          <cell r="W52">
            <v>182.77280000000002</v>
          </cell>
          <cell r="X52">
            <v>290</v>
          </cell>
          <cell r="Y52">
            <v>7.8177989285057716</v>
          </cell>
          <cell r="Z52">
            <v>4.863311171027636</v>
          </cell>
          <cell r="AD52">
            <v>0</v>
          </cell>
          <cell r="AE52">
            <v>70.16040000000001</v>
          </cell>
          <cell r="AF52">
            <v>141.61359999999999</v>
          </cell>
          <cell r="AG52">
            <v>204.70679999999999</v>
          </cell>
          <cell r="AH52">
            <v>194.68199999999999</v>
          </cell>
          <cell r="AI52" t="str">
            <v>жц140</v>
          </cell>
        </row>
        <row r="53">
          <cell r="A53" t="str">
            <v xml:space="preserve"> 315  Колбаса вареная Молокуша ТМ Вязанка ВЕС, ПОКОМ</v>
          </cell>
          <cell r="B53" t="str">
            <v>кг</v>
          </cell>
          <cell r="C53">
            <v>1463.4849999999999</v>
          </cell>
          <cell r="D53">
            <v>333.15199999999999</v>
          </cell>
          <cell r="E53">
            <v>575.18200000000002</v>
          </cell>
          <cell r="F53">
            <v>1209.2729999999999</v>
          </cell>
          <cell r="G53" t="str">
            <v>н</v>
          </cell>
          <cell r="H53">
            <v>1</v>
          </cell>
          <cell r="I53">
            <v>50</v>
          </cell>
          <cell r="J53">
            <v>580.99800000000005</v>
          </cell>
          <cell r="K53">
            <v>-5.8160000000000309</v>
          </cell>
          <cell r="L53">
            <v>100</v>
          </cell>
          <cell r="M53">
            <v>0</v>
          </cell>
          <cell r="W53">
            <v>115.0364</v>
          </cell>
          <cell r="Y53">
            <v>11.381380154455458</v>
          </cell>
          <cell r="Z53">
            <v>10.512090086268346</v>
          </cell>
          <cell r="AD53">
            <v>0</v>
          </cell>
          <cell r="AE53">
            <v>238.5532</v>
          </cell>
          <cell r="AF53">
            <v>160.51600000000002</v>
          </cell>
          <cell r="AG53">
            <v>126.14500000000001</v>
          </cell>
          <cell r="AH53">
            <v>42.832999999999998</v>
          </cell>
          <cell r="AI53" t="str">
            <v>октяб</v>
          </cell>
        </row>
        <row r="54">
          <cell r="A54" t="str">
            <v xml:space="preserve"> 316  Колбаса Нежная ТМ Зареченские ВЕС  ПОКОМ</v>
          </cell>
          <cell r="B54" t="str">
            <v>кг</v>
          </cell>
          <cell r="C54">
            <v>36.113999999999997</v>
          </cell>
          <cell r="D54">
            <v>36.183</v>
          </cell>
          <cell r="E54">
            <v>27.126999999999999</v>
          </cell>
          <cell r="F54">
            <v>45.17</v>
          </cell>
          <cell r="G54">
            <v>0</v>
          </cell>
          <cell r="H54">
            <v>1</v>
          </cell>
          <cell r="I54">
            <v>50</v>
          </cell>
          <cell r="J54">
            <v>32.4</v>
          </cell>
          <cell r="K54">
            <v>-5.2729999999999997</v>
          </cell>
          <cell r="L54">
            <v>0</v>
          </cell>
          <cell r="M54">
            <v>0</v>
          </cell>
          <cell r="W54">
            <v>5.4253999999999998</v>
          </cell>
          <cell r="X54">
            <v>10</v>
          </cell>
          <cell r="Y54">
            <v>10.168835477568475</v>
          </cell>
          <cell r="Z54">
            <v>8.3256534080436477</v>
          </cell>
          <cell r="AD54">
            <v>0</v>
          </cell>
          <cell r="AE54">
            <v>4.2051999999999996</v>
          </cell>
          <cell r="AF54">
            <v>7.8337999999999992</v>
          </cell>
          <cell r="AG54">
            <v>6.0213999999999999</v>
          </cell>
          <cell r="AH54">
            <v>6.05</v>
          </cell>
          <cell r="AI54">
            <v>0</v>
          </cell>
        </row>
        <row r="55">
          <cell r="A55" t="str">
            <v xml:space="preserve"> 318  Сосиски Датские ТМ Зареченские, ВЕС  ПОКОМ</v>
          </cell>
          <cell r="B55" t="str">
            <v>кг</v>
          </cell>
          <cell r="C55">
            <v>1434.7080000000001</v>
          </cell>
          <cell r="D55">
            <v>5948.7389999999996</v>
          </cell>
          <cell r="E55">
            <v>4190.4639999999999</v>
          </cell>
          <cell r="F55">
            <v>3144.8209999999999</v>
          </cell>
          <cell r="G55">
            <v>0</v>
          </cell>
          <cell r="H55">
            <v>1</v>
          </cell>
          <cell r="I55">
            <v>40</v>
          </cell>
          <cell r="J55">
            <v>4195.3879999999999</v>
          </cell>
          <cell r="K55">
            <v>-4.9239999999999782</v>
          </cell>
          <cell r="L55">
            <v>1300</v>
          </cell>
          <cell r="M55">
            <v>1250</v>
          </cell>
          <cell r="W55">
            <v>838.09280000000001</v>
          </cell>
          <cell r="X55">
            <v>850</v>
          </cell>
          <cell r="Y55">
            <v>7.8091841380811289</v>
          </cell>
          <cell r="Z55">
            <v>3.7523541545757224</v>
          </cell>
          <cell r="AD55">
            <v>0</v>
          </cell>
          <cell r="AE55">
            <v>886.07540000000006</v>
          </cell>
          <cell r="AF55">
            <v>846.47559999999999</v>
          </cell>
          <cell r="AG55">
            <v>840.17240000000004</v>
          </cell>
          <cell r="AH55">
            <v>290.95600000000002</v>
          </cell>
          <cell r="AI55" t="str">
            <v>октяб</v>
          </cell>
        </row>
        <row r="56">
          <cell r="A56" t="str">
            <v xml:space="preserve"> 319  Колбаса вареная Филейская ТМ Вязанка ТС Классическая, 0,45 кг. ПОКОМ</v>
          </cell>
          <cell r="B56" t="str">
            <v>шт</v>
          </cell>
          <cell r="C56">
            <v>2668</v>
          </cell>
          <cell r="D56">
            <v>4089</v>
          </cell>
          <cell r="E56">
            <v>4804</v>
          </cell>
          <cell r="F56">
            <v>1891</v>
          </cell>
          <cell r="G56" t="str">
            <v>оконч</v>
          </cell>
          <cell r="H56">
            <v>0.45</v>
          </cell>
          <cell r="I56">
            <v>50</v>
          </cell>
          <cell r="J56">
            <v>4882</v>
          </cell>
          <cell r="K56">
            <v>-78</v>
          </cell>
          <cell r="L56">
            <v>600</v>
          </cell>
          <cell r="M56">
            <v>400</v>
          </cell>
          <cell r="W56">
            <v>460.8</v>
          </cell>
          <cell r="X56">
            <v>700</v>
          </cell>
          <cell r="Y56">
            <v>7.79296875</v>
          </cell>
          <cell r="Z56">
            <v>4.1037326388888884</v>
          </cell>
          <cell r="AD56">
            <v>2500</v>
          </cell>
          <cell r="AE56">
            <v>1078.8</v>
          </cell>
          <cell r="AF56">
            <v>620.6</v>
          </cell>
          <cell r="AG56">
            <v>473.8</v>
          </cell>
          <cell r="AH56">
            <v>399</v>
          </cell>
          <cell r="AI56" t="str">
            <v>оконч</v>
          </cell>
        </row>
        <row r="57">
          <cell r="A57" t="str">
            <v xml:space="preserve"> 322  Колбаса вареная Молокуша 0,45кг ТМ Вязанка  ПОКОМ</v>
          </cell>
          <cell r="B57" t="str">
            <v>шт</v>
          </cell>
          <cell r="C57">
            <v>1808</v>
          </cell>
          <cell r="D57">
            <v>5208</v>
          </cell>
          <cell r="E57">
            <v>4309</v>
          </cell>
          <cell r="F57">
            <v>2609</v>
          </cell>
          <cell r="G57">
            <v>0</v>
          </cell>
          <cell r="H57">
            <v>0.45</v>
          </cell>
          <cell r="I57">
            <v>50</v>
          </cell>
          <cell r="J57">
            <v>4435</v>
          </cell>
          <cell r="K57">
            <v>-126</v>
          </cell>
          <cell r="L57">
            <v>1100</v>
          </cell>
          <cell r="M57">
            <v>1100</v>
          </cell>
          <cell r="W57">
            <v>781.8</v>
          </cell>
          <cell r="X57">
            <v>1300</v>
          </cell>
          <cell r="Y57">
            <v>7.8140189306728072</v>
          </cell>
          <cell r="Z57">
            <v>3.3371706318751602</v>
          </cell>
          <cell r="AD57">
            <v>400</v>
          </cell>
          <cell r="AE57">
            <v>897.2</v>
          </cell>
          <cell r="AF57">
            <v>880.2</v>
          </cell>
          <cell r="AG57">
            <v>787.6</v>
          </cell>
          <cell r="AH57">
            <v>740</v>
          </cell>
          <cell r="AI57" t="str">
            <v>оконч</v>
          </cell>
        </row>
        <row r="58">
          <cell r="A58" t="str">
            <v xml:space="preserve"> 324  Ветчина Филейская ТМ Вязанка Столичная 0,45 кг ПОКОМ</v>
          </cell>
          <cell r="B58" t="str">
            <v>шт</v>
          </cell>
          <cell r="C58">
            <v>518</v>
          </cell>
          <cell r="D58">
            <v>2798</v>
          </cell>
          <cell r="E58">
            <v>1721</v>
          </cell>
          <cell r="F58">
            <v>1534</v>
          </cell>
          <cell r="G58">
            <v>0</v>
          </cell>
          <cell r="H58">
            <v>0.45</v>
          </cell>
          <cell r="I58">
            <v>50</v>
          </cell>
          <cell r="J58">
            <v>1776</v>
          </cell>
          <cell r="K58">
            <v>-55</v>
          </cell>
          <cell r="L58">
            <v>400</v>
          </cell>
          <cell r="M58">
            <v>300</v>
          </cell>
          <cell r="W58">
            <v>344.2</v>
          </cell>
          <cell r="X58">
            <v>450</v>
          </cell>
          <cell r="Y58">
            <v>7.7977919814061591</v>
          </cell>
          <cell r="Z58">
            <v>4.4567112144102268</v>
          </cell>
          <cell r="AD58">
            <v>0</v>
          </cell>
          <cell r="AE58">
            <v>287.39999999999998</v>
          </cell>
          <cell r="AF58">
            <v>364</v>
          </cell>
          <cell r="AG58">
            <v>376.6</v>
          </cell>
          <cell r="AH58">
            <v>312</v>
          </cell>
          <cell r="AI58" t="str">
            <v>оконч,жц200</v>
          </cell>
        </row>
        <row r="59">
          <cell r="A59" t="str">
            <v xml:space="preserve"> 328  Сардельки Сочинки Стародворье ТМ  0,4 кг ПОКОМ</v>
          </cell>
          <cell r="B59" t="str">
            <v>шт</v>
          </cell>
          <cell r="C59">
            <v>256</v>
          </cell>
          <cell r="D59">
            <v>310</v>
          </cell>
          <cell r="E59">
            <v>278</v>
          </cell>
          <cell r="F59">
            <v>282</v>
          </cell>
          <cell r="G59">
            <v>0</v>
          </cell>
          <cell r="H59">
            <v>0.4</v>
          </cell>
          <cell r="I59">
            <v>40</v>
          </cell>
          <cell r="J59">
            <v>286</v>
          </cell>
          <cell r="K59">
            <v>-8</v>
          </cell>
          <cell r="L59">
            <v>50</v>
          </cell>
          <cell r="M59">
            <v>60</v>
          </cell>
          <cell r="W59">
            <v>55.6</v>
          </cell>
          <cell r="X59">
            <v>60</v>
          </cell>
          <cell r="Y59">
            <v>8.129496402877697</v>
          </cell>
          <cell r="Z59">
            <v>5.071942446043165</v>
          </cell>
          <cell r="AD59">
            <v>0</v>
          </cell>
          <cell r="AE59">
            <v>95.6</v>
          </cell>
          <cell r="AF59">
            <v>78.599999999999994</v>
          </cell>
          <cell r="AG59">
            <v>65.8</v>
          </cell>
          <cell r="AH59">
            <v>44</v>
          </cell>
          <cell r="AI59">
            <v>0</v>
          </cell>
        </row>
        <row r="60">
          <cell r="A60" t="str">
            <v xml:space="preserve"> 329  Сардельки Сочинки с сыром Стародворье ТМ, 0,4 кг. ПОКОМ</v>
          </cell>
          <cell r="B60" t="str">
            <v>шт</v>
          </cell>
          <cell r="C60">
            <v>386</v>
          </cell>
          <cell r="D60">
            <v>141</v>
          </cell>
          <cell r="E60">
            <v>259</v>
          </cell>
          <cell r="F60">
            <v>245</v>
          </cell>
          <cell r="G60">
            <v>0</v>
          </cell>
          <cell r="H60">
            <v>0.4</v>
          </cell>
          <cell r="I60">
            <v>40</v>
          </cell>
          <cell r="J60">
            <v>271</v>
          </cell>
          <cell r="K60">
            <v>-12</v>
          </cell>
          <cell r="L60">
            <v>70</v>
          </cell>
          <cell r="M60">
            <v>70</v>
          </cell>
          <cell r="W60">
            <v>51.8</v>
          </cell>
          <cell r="X60">
            <v>40</v>
          </cell>
          <cell r="Y60">
            <v>8.2046332046332058</v>
          </cell>
          <cell r="Z60">
            <v>4.7297297297297298</v>
          </cell>
          <cell r="AD60">
            <v>0</v>
          </cell>
          <cell r="AE60">
            <v>63.2</v>
          </cell>
          <cell r="AF60">
            <v>70.400000000000006</v>
          </cell>
          <cell r="AG60">
            <v>61</v>
          </cell>
          <cell r="AH60">
            <v>47</v>
          </cell>
          <cell r="AI60">
            <v>0</v>
          </cell>
        </row>
        <row r="61">
          <cell r="A61" t="str">
            <v xml:space="preserve"> 330  Колбаса вареная Филейская ТМ Вязанка ТС Классическая ВЕС  ПОКОМ</v>
          </cell>
          <cell r="B61" t="str">
            <v>кг</v>
          </cell>
          <cell r="C61">
            <v>214.24700000000001</v>
          </cell>
          <cell r="D61">
            <v>1310.4860000000001</v>
          </cell>
          <cell r="E61">
            <v>833.21400000000006</v>
          </cell>
          <cell r="F61">
            <v>664.58500000000004</v>
          </cell>
          <cell r="G61">
            <v>0</v>
          </cell>
          <cell r="H61">
            <v>1</v>
          </cell>
          <cell r="I61">
            <v>50</v>
          </cell>
          <cell r="J61">
            <v>847.21500000000003</v>
          </cell>
          <cell r="K61">
            <v>-14.000999999999976</v>
          </cell>
          <cell r="L61">
            <v>300</v>
          </cell>
          <cell r="M61">
            <v>220</v>
          </cell>
          <cell r="W61">
            <v>166.64280000000002</v>
          </cell>
          <cell r="X61">
            <v>150</v>
          </cell>
          <cell r="Y61">
            <v>8.0086568396594391</v>
          </cell>
          <cell r="Z61">
            <v>3.9880810932125477</v>
          </cell>
          <cell r="AD61">
            <v>0</v>
          </cell>
          <cell r="AE61">
            <v>177.6302</v>
          </cell>
          <cell r="AF61">
            <v>168.93779999999998</v>
          </cell>
          <cell r="AG61">
            <v>163.12039999999999</v>
          </cell>
          <cell r="AH61">
            <v>64.552000000000007</v>
          </cell>
          <cell r="AI61">
            <v>0</v>
          </cell>
        </row>
        <row r="62">
          <cell r="A62" t="str">
            <v xml:space="preserve"> 334  Паштет Любительский ТМ Стародворье ламистер 0,1 кг  ПОКОМ</v>
          </cell>
          <cell r="B62" t="str">
            <v>шт</v>
          </cell>
          <cell r="C62">
            <v>1391</v>
          </cell>
          <cell r="D62">
            <v>26</v>
          </cell>
          <cell r="E62">
            <v>520</v>
          </cell>
          <cell r="F62">
            <v>870</v>
          </cell>
          <cell r="G62">
            <v>0</v>
          </cell>
          <cell r="H62">
            <v>0.1</v>
          </cell>
          <cell r="I62">
            <v>730</v>
          </cell>
          <cell r="J62">
            <v>544</v>
          </cell>
          <cell r="K62">
            <v>-24</v>
          </cell>
          <cell r="L62">
            <v>0</v>
          </cell>
          <cell r="M62">
            <v>0</v>
          </cell>
          <cell r="W62">
            <v>104</v>
          </cell>
          <cell r="Y62">
            <v>8.365384615384615</v>
          </cell>
          <cell r="Z62">
            <v>8.365384615384615</v>
          </cell>
          <cell r="AD62">
            <v>0</v>
          </cell>
          <cell r="AE62">
            <v>112.4</v>
          </cell>
          <cell r="AF62">
            <v>130.80000000000001</v>
          </cell>
          <cell r="AG62">
            <v>126.2</v>
          </cell>
          <cell r="AH62">
            <v>127</v>
          </cell>
          <cell r="AI62">
            <v>0</v>
          </cell>
        </row>
        <row r="63">
          <cell r="A63" t="str">
            <v xml:space="preserve"> 335  Колбаса Сливушка ТМ Вязанка. ВЕС.  ПОКОМ </v>
          </cell>
          <cell r="B63" t="str">
            <v>кг</v>
          </cell>
          <cell r="C63">
            <v>203.50399999999999</v>
          </cell>
          <cell r="D63">
            <v>1620.8879999999999</v>
          </cell>
          <cell r="E63">
            <v>964.23400000000004</v>
          </cell>
          <cell r="F63">
            <v>824.03599999999994</v>
          </cell>
          <cell r="G63">
            <v>0</v>
          </cell>
          <cell r="H63">
            <v>1</v>
          </cell>
          <cell r="I63">
            <v>50</v>
          </cell>
          <cell r="J63">
            <v>991.077</v>
          </cell>
          <cell r="K63">
            <v>-26.842999999999961</v>
          </cell>
          <cell r="L63">
            <v>200</v>
          </cell>
          <cell r="M63">
            <v>170</v>
          </cell>
          <cell r="W63">
            <v>192.8468</v>
          </cell>
          <cell r="X63">
            <v>310</v>
          </cell>
          <cell r="Y63">
            <v>7.7991234492872064</v>
          </cell>
          <cell r="Z63">
            <v>4.273008419118181</v>
          </cell>
          <cell r="AD63">
            <v>0</v>
          </cell>
          <cell r="AE63">
            <v>45.511600000000001</v>
          </cell>
          <cell r="AF63">
            <v>138.70580000000001</v>
          </cell>
          <cell r="AG63">
            <v>206.8536</v>
          </cell>
          <cell r="AH63">
            <v>209.66900000000001</v>
          </cell>
          <cell r="AI63" t="str">
            <v>жц200</v>
          </cell>
        </row>
        <row r="64">
          <cell r="A64" t="str">
            <v xml:space="preserve"> 342 Сосиски Сочинки Молочные ТМ Стародворье 0,4 кг ПОКОМ</v>
          </cell>
          <cell r="B64" t="str">
            <v>шт</v>
          </cell>
          <cell r="C64">
            <v>561</v>
          </cell>
          <cell r="D64">
            <v>5431</v>
          </cell>
          <cell r="E64">
            <v>3607</v>
          </cell>
          <cell r="F64">
            <v>2306</v>
          </cell>
          <cell r="G64">
            <v>0</v>
          </cell>
          <cell r="H64">
            <v>0.4</v>
          </cell>
          <cell r="I64">
            <v>40</v>
          </cell>
          <cell r="J64">
            <v>3705</v>
          </cell>
          <cell r="K64">
            <v>-98</v>
          </cell>
          <cell r="L64">
            <v>400</v>
          </cell>
          <cell r="M64">
            <v>700</v>
          </cell>
          <cell r="W64">
            <v>541.4</v>
          </cell>
          <cell r="X64">
            <v>820</v>
          </cell>
          <cell r="Y64">
            <v>7.8056889545622461</v>
          </cell>
          <cell r="Z64">
            <v>4.2593276690062805</v>
          </cell>
          <cell r="AD64">
            <v>900</v>
          </cell>
          <cell r="AE64">
            <v>587.20000000000005</v>
          </cell>
          <cell r="AF64">
            <v>586.79999999999995</v>
          </cell>
          <cell r="AG64">
            <v>593.79999999999995</v>
          </cell>
          <cell r="AH64">
            <v>505</v>
          </cell>
          <cell r="AI64">
            <v>0</v>
          </cell>
        </row>
        <row r="65">
          <cell r="A65" t="str">
            <v xml:space="preserve"> 343 Сосиски Сочинки Сливочные ТМ Стародворье  0,4 кг</v>
          </cell>
          <cell r="B65" t="str">
            <v>шт</v>
          </cell>
          <cell r="C65">
            <v>373</v>
          </cell>
          <cell r="D65">
            <v>3932</v>
          </cell>
          <cell r="E65">
            <v>2309</v>
          </cell>
          <cell r="F65">
            <v>1928</v>
          </cell>
          <cell r="G65">
            <v>0</v>
          </cell>
          <cell r="H65">
            <v>0.4</v>
          </cell>
          <cell r="I65">
            <v>40</v>
          </cell>
          <cell r="J65">
            <v>2381</v>
          </cell>
          <cell r="K65">
            <v>-72</v>
          </cell>
          <cell r="L65">
            <v>300</v>
          </cell>
          <cell r="M65">
            <v>600</v>
          </cell>
          <cell r="W65">
            <v>461.8</v>
          </cell>
          <cell r="X65">
            <v>780</v>
          </cell>
          <cell r="Y65">
            <v>7.8129060199220444</v>
          </cell>
          <cell r="Z65">
            <v>4.1749675184062367</v>
          </cell>
          <cell r="AD65">
            <v>0</v>
          </cell>
          <cell r="AE65">
            <v>482.6</v>
          </cell>
          <cell r="AF65">
            <v>497.4</v>
          </cell>
          <cell r="AG65">
            <v>502.8</v>
          </cell>
          <cell r="AH65">
            <v>441</v>
          </cell>
          <cell r="AI65">
            <v>0</v>
          </cell>
        </row>
        <row r="66">
          <cell r="A66" t="str">
            <v xml:space="preserve"> 344  Колбаса Сочинка по-европейски с сочной грудинкой ТМ Стародворье, ВЕС ПОКОМ</v>
          </cell>
          <cell r="B66" t="str">
            <v>кг</v>
          </cell>
          <cell r="C66">
            <v>168.58</v>
          </cell>
          <cell r="D66">
            <v>745.63199999999995</v>
          </cell>
          <cell r="E66">
            <v>529.33100000000002</v>
          </cell>
          <cell r="F66">
            <v>366.92</v>
          </cell>
          <cell r="G66" t="str">
            <v>ябл</v>
          </cell>
          <cell r="H66">
            <v>1</v>
          </cell>
          <cell r="I66">
            <v>40</v>
          </cell>
          <cell r="J66">
            <v>506.01900000000001</v>
          </cell>
          <cell r="K66">
            <v>23.312000000000012</v>
          </cell>
          <cell r="L66">
            <v>200</v>
          </cell>
          <cell r="M66">
            <v>100</v>
          </cell>
          <cell r="W66">
            <v>105.86620000000001</v>
          </cell>
          <cell r="X66">
            <v>160</v>
          </cell>
          <cell r="Y66">
            <v>7.8109916101645283</v>
          </cell>
          <cell r="Z66">
            <v>3.4658842954597406</v>
          </cell>
          <cell r="AD66">
            <v>0</v>
          </cell>
          <cell r="AE66">
            <v>93.475800000000007</v>
          </cell>
          <cell r="AF66">
            <v>114.39659999999999</v>
          </cell>
          <cell r="AG66">
            <v>99.501800000000003</v>
          </cell>
          <cell r="AH66">
            <v>97.405000000000001</v>
          </cell>
          <cell r="AI66">
            <v>0</v>
          </cell>
        </row>
        <row r="67">
          <cell r="A67" t="str">
            <v xml:space="preserve"> 345  Колбаса Сочинка по-фински с сочным окроком ТМ Стародворье ВЕС ПОКОМ</v>
          </cell>
          <cell r="B67" t="str">
            <v>кг</v>
          </cell>
          <cell r="C67">
            <v>145.34700000000001</v>
          </cell>
          <cell r="D67">
            <v>317.26400000000001</v>
          </cell>
          <cell r="E67">
            <v>229.63399999999999</v>
          </cell>
          <cell r="F67">
            <v>223.126</v>
          </cell>
          <cell r="G67">
            <v>0</v>
          </cell>
          <cell r="H67">
            <v>1</v>
          </cell>
          <cell r="I67">
            <v>40</v>
          </cell>
          <cell r="J67">
            <v>230.892</v>
          </cell>
          <cell r="K67">
            <v>-1.2580000000000098</v>
          </cell>
          <cell r="L67">
            <v>50</v>
          </cell>
          <cell r="M67">
            <v>50</v>
          </cell>
          <cell r="W67">
            <v>45.9268</v>
          </cell>
          <cell r="X67">
            <v>60</v>
          </cell>
          <cell r="Y67">
            <v>8.342100908402065</v>
          </cell>
          <cell r="Z67">
            <v>4.8582962453295249</v>
          </cell>
          <cell r="AD67">
            <v>0</v>
          </cell>
          <cell r="AE67">
            <v>48.9696</v>
          </cell>
          <cell r="AF67">
            <v>49.362200000000001</v>
          </cell>
          <cell r="AG67">
            <v>50.681599999999996</v>
          </cell>
          <cell r="AH67">
            <v>44.448</v>
          </cell>
          <cell r="AI67">
            <v>0</v>
          </cell>
        </row>
        <row r="68">
          <cell r="A68" t="str">
            <v xml:space="preserve"> 346  Колбаса Сочинка зернистая с сочной грудинкой ТМ Стародворье.ВЕС ПОКОМ</v>
          </cell>
          <cell r="B68" t="str">
            <v>кг</v>
          </cell>
          <cell r="C68">
            <v>214.90299999999999</v>
          </cell>
          <cell r="D68">
            <v>3147.4189999999999</v>
          </cell>
          <cell r="E68">
            <v>1793.038</v>
          </cell>
          <cell r="F68">
            <v>1521.115</v>
          </cell>
          <cell r="G68" t="str">
            <v>ябл</v>
          </cell>
          <cell r="H68">
            <v>1</v>
          </cell>
          <cell r="I68">
            <v>40</v>
          </cell>
          <cell r="J68">
            <v>1722.4110000000001</v>
          </cell>
          <cell r="K68">
            <v>70.626999999999953</v>
          </cell>
          <cell r="L68">
            <v>300</v>
          </cell>
          <cell r="M68">
            <v>360</v>
          </cell>
          <cell r="W68">
            <v>358.60759999999999</v>
          </cell>
          <cell r="X68">
            <v>620</v>
          </cell>
          <cell r="Y68">
            <v>7.8110865469666564</v>
          </cell>
          <cell r="Z68">
            <v>4.241725496057529</v>
          </cell>
          <cell r="AD68">
            <v>0</v>
          </cell>
          <cell r="AE68">
            <v>302.5034</v>
          </cell>
          <cell r="AF68">
            <v>383.97539999999998</v>
          </cell>
          <cell r="AG68">
            <v>390.1694</v>
          </cell>
          <cell r="AH68">
            <v>396.642</v>
          </cell>
          <cell r="AI68" t="str">
            <v>жц200</v>
          </cell>
        </row>
        <row r="69">
          <cell r="A69" t="str">
            <v xml:space="preserve"> 347  Колбаса Сочинка рубленая с сочным окороком ТМ Стародворье ВЕС ПОКОМ</v>
          </cell>
          <cell r="B69" t="str">
            <v>кг</v>
          </cell>
          <cell r="C69">
            <v>4.6360000000000001</v>
          </cell>
          <cell r="D69">
            <v>441.77699999999999</v>
          </cell>
          <cell r="E69">
            <v>262.00099999999998</v>
          </cell>
          <cell r="F69">
            <v>171.3</v>
          </cell>
          <cell r="G69">
            <v>0</v>
          </cell>
          <cell r="H69">
            <v>1</v>
          </cell>
          <cell r="I69">
            <v>40</v>
          </cell>
          <cell r="J69">
            <v>294.89100000000002</v>
          </cell>
          <cell r="K69">
            <v>-32.890000000000043</v>
          </cell>
          <cell r="L69">
            <v>90</v>
          </cell>
          <cell r="M69">
            <v>80</v>
          </cell>
          <cell r="W69">
            <v>52.400199999999998</v>
          </cell>
          <cell r="X69">
            <v>80</v>
          </cell>
          <cell r="Y69">
            <v>8.0400456486807315</v>
          </cell>
          <cell r="Z69">
            <v>3.2690714920935418</v>
          </cell>
          <cell r="AD69">
            <v>0</v>
          </cell>
          <cell r="AE69">
            <v>47.210799999999999</v>
          </cell>
          <cell r="AF69">
            <v>49.498800000000003</v>
          </cell>
          <cell r="AG69">
            <v>41.956000000000003</v>
          </cell>
          <cell r="AH69">
            <v>61.234999999999999</v>
          </cell>
          <cell r="AI69">
            <v>0</v>
          </cell>
        </row>
        <row r="70">
          <cell r="A70" t="str">
            <v xml:space="preserve"> 353  Колбаса Салями запеченная ТМ Стародворье ТС Дугушка. 0,6 кг ПОКОМ</v>
          </cell>
          <cell r="B70" t="str">
            <v>шт</v>
          </cell>
          <cell r="C70">
            <v>32</v>
          </cell>
          <cell r="D70">
            <v>188</v>
          </cell>
          <cell r="E70">
            <v>105</v>
          </cell>
          <cell r="F70">
            <v>111</v>
          </cell>
          <cell r="G70" t="str">
            <v>дк</v>
          </cell>
          <cell r="H70">
            <v>0.6</v>
          </cell>
          <cell r="I70">
            <v>60</v>
          </cell>
          <cell r="J70">
            <v>109</v>
          </cell>
          <cell r="K70">
            <v>-4</v>
          </cell>
          <cell r="L70">
            <v>30</v>
          </cell>
          <cell r="M70">
            <v>30</v>
          </cell>
          <cell r="W70">
            <v>21</v>
          </cell>
          <cell r="Y70">
            <v>8.1428571428571423</v>
          </cell>
          <cell r="Z70">
            <v>5.2857142857142856</v>
          </cell>
          <cell r="AD70">
            <v>0</v>
          </cell>
          <cell r="AE70">
            <v>27.8</v>
          </cell>
          <cell r="AF70">
            <v>26.8</v>
          </cell>
          <cell r="AG70">
            <v>23.6</v>
          </cell>
          <cell r="AH70">
            <v>22</v>
          </cell>
          <cell r="AI70">
            <v>0</v>
          </cell>
        </row>
        <row r="71">
          <cell r="A71" t="str">
            <v xml:space="preserve"> 354  Колбаса Рубленая запеченная ТМ Стародворье,ТС Дугушка  0,6 кг ПОКОМ</v>
          </cell>
          <cell r="B71" t="str">
            <v>шт</v>
          </cell>
          <cell r="C71">
            <v>82</v>
          </cell>
          <cell r="D71">
            <v>657</v>
          </cell>
          <cell r="E71">
            <v>351</v>
          </cell>
          <cell r="F71">
            <v>372</v>
          </cell>
          <cell r="G71" t="str">
            <v>ябл</v>
          </cell>
          <cell r="H71">
            <v>0.6</v>
          </cell>
          <cell r="I71">
            <v>60</v>
          </cell>
          <cell r="J71">
            <v>363</v>
          </cell>
          <cell r="K71">
            <v>-12</v>
          </cell>
          <cell r="L71">
            <v>50</v>
          </cell>
          <cell r="M71">
            <v>90</v>
          </cell>
          <cell r="W71">
            <v>70.2</v>
          </cell>
          <cell r="X71">
            <v>50</v>
          </cell>
          <cell r="Y71">
            <v>8.0056980056980045</v>
          </cell>
          <cell r="Z71">
            <v>5.299145299145299</v>
          </cell>
          <cell r="AD71">
            <v>0</v>
          </cell>
          <cell r="AE71">
            <v>93.4</v>
          </cell>
          <cell r="AF71">
            <v>85.6</v>
          </cell>
          <cell r="AG71">
            <v>82.6</v>
          </cell>
          <cell r="AH71">
            <v>31</v>
          </cell>
          <cell r="AI71" t="str">
            <v>продокт</v>
          </cell>
        </row>
        <row r="72">
          <cell r="A72" t="str">
            <v xml:space="preserve"> 355  Колбаса Сервелат запеченный ТМ Стародворье ТС Дугушка. 0,6 кг. ПОКОМ</v>
          </cell>
          <cell r="B72" t="str">
            <v>шт</v>
          </cell>
          <cell r="C72">
            <v>89</v>
          </cell>
          <cell r="D72">
            <v>895</v>
          </cell>
          <cell r="E72">
            <v>561</v>
          </cell>
          <cell r="F72">
            <v>418</v>
          </cell>
          <cell r="G72" t="str">
            <v>ябл</v>
          </cell>
          <cell r="H72">
            <v>0.6</v>
          </cell>
          <cell r="I72">
            <v>60</v>
          </cell>
          <cell r="J72">
            <v>553</v>
          </cell>
          <cell r="K72">
            <v>8</v>
          </cell>
          <cell r="L72">
            <v>150</v>
          </cell>
          <cell r="M72">
            <v>130</v>
          </cell>
          <cell r="W72">
            <v>112.2</v>
          </cell>
          <cell r="X72">
            <v>180</v>
          </cell>
          <cell r="Y72">
            <v>7.8253119429590017</v>
          </cell>
          <cell r="Z72">
            <v>3.7254901960784315</v>
          </cell>
          <cell r="AD72">
            <v>0</v>
          </cell>
          <cell r="AE72">
            <v>111.2</v>
          </cell>
          <cell r="AF72">
            <v>112.4</v>
          </cell>
          <cell r="AG72">
            <v>111.8</v>
          </cell>
          <cell r="AH72">
            <v>82</v>
          </cell>
          <cell r="AI72" t="str">
            <v>продокт</v>
          </cell>
        </row>
        <row r="73">
          <cell r="A73" t="str">
            <v xml:space="preserve"> 364  Сардельки Филейские Вязанка ВЕС NDX ТМ Вязанка  ПОКОМ</v>
          </cell>
          <cell r="B73" t="str">
            <v>кг</v>
          </cell>
          <cell r="C73">
            <v>86.894999999999996</v>
          </cell>
          <cell r="D73">
            <v>292.33600000000001</v>
          </cell>
          <cell r="E73">
            <v>190.58500000000001</v>
          </cell>
          <cell r="F73">
            <v>187.29400000000001</v>
          </cell>
          <cell r="G73">
            <v>0</v>
          </cell>
          <cell r="H73">
            <v>1</v>
          </cell>
          <cell r="I73">
            <v>30</v>
          </cell>
          <cell r="J73">
            <v>196.066</v>
          </cell>
          <cell r="K73">
            <v>-5.4809999999999945</v>
          </cell>
          <cell r="L73">
            <v>0</v>
          </cell>
          <cell r="M73">
            <v>20</v>
          </cell>
          <cell r="W73">
            <v>38.117000000000004</v>
          </cell>
          <cell r="X73">
            <v>70</v>
          </cell>
          <cell r="Y73">
            <v>7.2748117637799394</v>
          </cell>
          <cell r="Z73">
            <v>4.9136605713985881</v>
          </cell>
          <cell r="AD73">
            <v>0</v>
          </cell>
          <cell r="AE73">
            <v>42.158200000000001</v>
          </cell>
          <cell r="AF73">
            <v>39.160600000000002</v>
          </cell>
          <cell r="AG73">
            <v>44.260800000000003</v>
          </cell>
          <cell r="AH73">
            <v>58.927</v>
          </cell>
          <cell r="AI73">
            <v>0</v>
          </cell>
        </row>
        <row r="74">
          <cell r="A74" t="str">
            <v xml:space="preserve"> 376  Колбаса Докторская Дугушка 0,6кг ГОСТ ТМ Стародворье  ПОКОМ </v>
          </cell>
          <cell r="B74" t="str">
            <v>шт</v>
          </cell>
          <cell r="C74">
            <v>318</v>
          </cell>
          <cell r="D74">
            <v>687</v>
          </cell>
          <cell r="E74">
            <v>608</v>
          </cell>
          <cell r="F74">
            <v>382</v>
          </cell>
          <cell r="G74" t="str">
            <v>ябл,дк</v>
          </cell>
          <cell r="H74">
            <v>0.6</v>
          </cell>
          <cell r="I74">
            <v>60</v>
          </cell>
          <cell r="J74">
            <v>623</v>
          </cell>
          <cell r="K74">
            <v>-15</v>
          </cell>
          <cell r="L74">
            <v>250</v>
          </cell>
          <cell r="M74">
            <v>150</v>
          </cell>
          <cell r="W74">
            <v>121.6</v>
          </cell>
          <cell r="X74">
            <v>170</v>
          </cell>
          <cell r="Y74">
            <v>7.8289473684210531</v>
          </cell>
          <cell r="Z74">
            <v>3.1414473684210527</v>
          </cell>
          <cell r="AD74">
            <v>0</v>
          </cell>
          <cell r="AE74">
            <v>138.19999999999999</v>
          </cell>
          <cell r="AF74">
            <v>137.4</v>
          </cell>
          <cell r="AG74">
            <v>112.6</v>
          </cell>
          <cell r="AH74">
            <v>81</v>
          </cell>
          <cell r="AI74">
            <v>0</v>
          </cell>
        </row>
        <row r="75">
          <cell r="A75" t="str">
            <v xml:space="preserve"> 377  Колбаса Молочная Дугушка 0,6кг ТМ Стародворье  ПОКОМ</v>
          </cell>
          <cell r="B75" t="str">
            <v>шт</v>
          </cell>
          <cell r="C75">
            <v>213</v>
          </cell>
          <cell r="D75">
            <v>1297</v>
          </cell>
          <cell r="E75">
            <v>860</v>
          </cell>
          <cell r="F75">
            <v>620</v>
          </cell>
          <cell r="G75" t="str">
            <v>ябл,дк</v>
          </cell>
          <cell r="H75">
            <v>0.6</v>
          </cell>
          <cell r="I75">
            <v>60</v>
          </cell>
          <cell r="J75">
            <v>883</v>
          </cell>
          <cell r="K75">
            <v>-23</v>
          </cell>
          <cell r="L75">
            <v>300</v>
          </cell>
          <cell r="M75">
            <v>190</v>
          </cell>
          <cell r="W75">
            <v>172</v>
          </cell>
          <cell r="X75">
            <v>240</v>
          </cell>
          <cell r="Y75">
            <v>7.8488372093023253</v>
          </cell>
          <cell r="Z75">
            <v>3.6046511627906979</v>
          </cell>
          <cell r="AD75">
            <v>0</v>
          </cell>
          <cell r="AE75">
            <v>202.4</v>
          </cell>
          <cell r="AF75">
            <v>164.4</v>
          </cell>
          <cell r="AG75">
            <v>172.2</v>
          </cell>
          <cell r="AH75">
            <v>125</v>
          </cell>
          <cell r="AI75">
            <v>0</v>
          </cell>
        </row>
        <row r="76">
          <cell r="A76" t="str">
            <v xml:space="preserve"> 387  Колбаса вареная Мусульманская Халяль ТМ Вязанка, 0,4 кг ПОКОМ</v>
          </cell>
          <cell r="B76" t="str">
            <v>шт</v>
          </cell>
          <cell r="C76">
            <v>201</v>
          </cell>
          <cell r="D76">
            <v>1103</v>
          </cell>
          <cell r="E76">
            <v>659</v>
          </cell>
          <cell r="F76">
            <v>630</v>
          </cell>
          <cell r="G76">
            <v>0</v>
          </cell>
          <cell r="H76">
            <v>0.4</v>
          </cell>
          <cell r="I76" t="e">
            <v>#N/A</v>
          </cell>
          <cell r="J76">
            <v>683</v>
          </cell>
          <cell r="K76">
            <v>-24</v>
          </cell>
          <cell r="L76">
            <v>100</v>
          </cell>
          <cell r="M76">
            <v>110</v>
          </cell>
          <cell r="W76">
            <v>131.80000000000001</v>
          </cell>
          <cell r="X76">
            <v>190</v>
          </cell>
          <cell r="Y76">
            <v>7.8148710166919573</v>
          </cell>
          <cell r="Z76">
            <v>4.7799696509863425</v>
          </cell>
          <cell r="AD76">
            <v>0</v>
          </cell>
          <cell r="AE76">
            <v>150.4</v>
          </cell>
          <cell r="AF76">
            <v>150.6</v>
          </cell>
          <cell r="AG76">
            <v>150.80000000000001</v>
          </cell>
          <cell r="AH76">
            <v>165</v>
          </cell>
          <cell r="AI76">
            <v>0</v>
          </cell>
        </row>
        <row r="77">
          <cell r="A77" t="str">
            <v xml:space="preserve"> 388  Сосиски Восточные Халяль ТМ Вязанка 0,33 кг АК. ПОКОМ</v>
          </cell>
          <cell r="B77" t="str">
            <v>шт</v>
          </cell>
          <cell r="C77">
            <v>59</v>
          </cell>
          <cell r="D77">
            <v>1428</v>
          </cell>
          <cell r="E77">
            <v>706</v>
          </cell>
          <cell r="F77">
            <v>764</v>
          </cell>
          <cell r="G77">
            <v>0</v>
          </cell>
          <cell r="H77">
            <v>0.33</v>
          </cell>
          <cell r="I77">
            <v>60</v>
          </cell>
          <cell r="J77">
            <v>834</v>
          </cell>
          <cell r="K77">
            <v>-128</v>
          </cell>
          <cell r="L77">
            <v>100</v>
          </cell>
          <cell r="M77">
            <v>100</v>
          </cell>
          <cell r="W77">
            <v>141.19999999999999</v>
          </cell>
          <cell r="X77">
            <v>150</v>
          </cell>
          <cell r="Y77">
            <v>7.8895184135977345</v>
          </cell>
          <cell r="Z77">
            <v>5.4107648725212467</v>
          </cell>
          <cell r="AD77">
            <v>0</v>
          </cell>
          <cell r="AE77">
            <v>193</v>
          </cell>
          <cell r="AF77">
            <v>174.4</v>
          </cell>
          <cell r="AG77">
            <v>150.80000000000001</v>
          </cell>
          <cell r="AH77">
            <v>201</v>
          </cell>
          <cell r="AI77">
            <v>0</v>
          </cell>
        </row>
        <row r="78">
          <cell r="A78" t="str">
            <v xml:space="preserve"> 394 Колбаса полукопченая Аль-Ислами халяль ТМ Вязанка оболочка фиброуз в в/у 0,35 кг  ПОКОМ</v>
          </cell>
          <cell r="B78" t="str">
            <v>шт</v>
          </cell>
          <cell r="C78">
            <v>199</v>
          </cell>
          <cell r="D78">
            <v>873</v>
          </cell>
          <cell r="E78">
            <v>603</v>
          </cell>
          <cell r="F78">
            <v>460</v>
          </cell>
          <cell r="G78">
            <v>0</v>
          </cell>
          <cell r="H78">
            <v>0.35</v>
          </cell>
          <cell r="I78" t="e">
            <v>#N/A</v>
          </cell>
          <cell r="J78">
            <v>628</v>
          </cell>
          <cell r="K78">
            <v>-25</v>
          </cell>
          <cell r="L78">
            <v>100</v>
          </cell>
          <cell r="M78">
            <v>120</v>
          </cell>
          <cell r="W78">
            <v>120.6</v>
          </cell>
          <cell r="X78">
            <v>260</v>
          </cell>
          <cell r="Y78">
            <v>7.7943615257048098</v>
          </cell>
          <cell r="Z78">
            <v>3.8142620232172475</v>
          </cell>
          <cell r="AD78">
            <v>0</v>
          </cell>
          <cell r="AE78">
            <v>126.6</v>
          </cell>
          <cell r="AF78">
            <v>134.4</v>
          </cell>
          <cell r="AG78">
            <v>122</v>
          </cell>
          <cell r="AH78">
            <v>167</v>
          </cell>
          <cell r="AI78">
            <v>0</v>
          </cell>
        </row>
        <row r="79">
          <cell r="A79" t="str">
            <v xml:space="preserve"> 405  Сардельки Сливушки ТМ Вязанка в оболочке айпил 0,33 кг. ПОКОМ</v>
          </cell>
          <cell r="B79" t="str">
            <v>шт</v>
          </cell>
          <cell r="C79">
            <v>863</v>
          </cell>
          <cell r="D79">
            <v>61</v>
          </cell>
          <cell r="E79">
            <v>322</v>
          </cell>
          <cell r="F79">
            <v>589</v>
          </cell>
          <cell r="G79" t="str">
            <v>ябл</v>
          </cell>
          <cell r="H79">
            <v>0.33</v>
          </cell>
          <cell r="I79" t="e">
            <v>#N/A</v>
          </cell>
          <cell r="J79">
            <v>334</v>
          </cell>
          <cell r="K79">
            <v>-12</v>
          </cell>
          <cell r="L79">
            <v>60</v>
          </cell>
          <cell r="M79">
            <v>0</v>
          </cell>
          <cell r="W79">
            <v>64.400000000000006</v>
          </cell>
          <cell r="Y79">
            <v>10.077639751552795</v>
          </cell>
          <cell r="Z79">
            <v>9.1459627329192532</v>
          </cell>
          <cell r="AD79">
            <v>0</v>
          </cell>
          <cell r="AE79">
            <v>67</v>
          </cell>
          <cell r="AF79">
            <v>51</v>
          </cell>
          <cell r="AG79">
            <v>63.8</v>
          </cell>
          <cell r="AH79">
            <v>27</v>
          </cell>
          <cell r="AI79" t="str">
            <v>октяб</v>
          </cell>
        </row>
        <row r="80">
          <cell r="A80" t="str">
            <v xml:space="preserve"> 410  Сосиски Баварские с сыром ТМ Стародворье 0,35 кг. ПОКОМ</v>
          </cell>
          <cell r="B80" t="str">
            <v>шт</v>
          </cell>
          <cell r="C80">
            <v>2162</v>
          </cell>
          <cell r="D80">
            <v>9373</v>
          </cell>
          <cell r="E80">
            <v>6080</v>
          </cell>
          <cell r="F80">
            <v>5339</v>
          </cell>
          <cell r="G80">
            <v>0</v>
          </cell>
          <cell r="H80">
            <v>0.35</v>
          </cell>
          <cell r="I80">
            <v>40</v>
          </cell>
          <cell r="J80">
            <v>6235</v>
          </cell>
          <cell r="K80">
            <v>-155</v>
          </cell>
          <cell r="L80">
            <v>400</v>
          </cell>
          <cell r="M80">
            <v>500</v>
          </cell>
          <cell r="W80">
            <v>916</v>
          </cell>
          <cell r="X80">
            <v>1200</v>
          </cell>
          <cell r="Y80">
            <v>8.1211790393013104</v>
          </cell>
          <cell r="Z80">
            <v>5.8286026200873362</v>
          </cell>
          <cell r="AD80">
            <v>1500</v>
          </cell>
          <cell r="AE80">
            <v>671.4</v>
          </cell>
          <cell r="AF80">
            <v>1099.4000000000001</v>
          </cell>
          <cell r="AG80">
            <v>1077.2</v>
          </cell>
          <cell r="AH80">
            <v>911</v>
          </cell>
          <cell r="AI80" t="str">
            <v>октяб, жц700</v>
          </cell>
        </row>
        <row r="81">
          <cell r="A81" t="str">
            <v xml:space="preserve"> 412  Сосиски Баварские ТМ Стародворье 0,35 кг ПОКОМ</v>
          </cell>
          <cell r="B81" t="str">
            <v>шт</v>
          </cell>
          <cell r="C81">
            <v>3105</v>
          </cell>
          <cell r="D81">
            <v>18697</v>
          </cell>
          <cell r="E81">
            <v>11335</v>
          </cell>
          <cell r="F81">
            <v>9987</v>
          </cell>
          <cell r="G81">
            <v>0</v>
          </cell>
          <cell r="H81">
            <v>0.35</v>
          </cell>
          <cell r="I81">
            <v>45</v>
          </cell>
          <cell r="J81">
            <v>11937</v>
          </cell>
          <cell r="K81">
            <v>-602</v>
          </cell>
          <cell r="L81">
            <v>600</v>
          </cell>
          <cell r="M81">
            <v>2600</v>
          </cell>
          <cell r="W81">
            <v>2076.1999999999998</v>
          </cell>
          <cell r="X81">
            <v>3000</v>
          </cell>
          <cell r="Y81">
            <v>7.7964550621327433</v>
          </cell>
          <cell r="Z81">
            <v>4.8102302283017053</v>
          </cell>
          <cell r="AD81">
            <v>954</v>
          </cell>
          <cell r="AE81">
            <v>2216.8000000000002</v>
          </cell>
          <cell r="AF81">
            <v>2347.4</v>
          </cell>
          <cell r="AG81">
            <v>2409.6</v>
          </cell>
          <cell r="AH81">
            <v>1643</v>
          </cell>
          <cell r="AI81" t="str">
            <v>оконч, жц1100</v>
          </cell>
        </row>
        <row r="82">
          <cell r="A82" t="str">
            <v xml:space="preserve"> 430  Колбаса Стародворская с окороком 0,4 кг. ТМ Стародворье в оболочке полиамид  ПОКОМ</v>
          </cell>
          <cell r="B82" t="str">
            <v>шт</v>
          </cell>
          <cell r="C82">
            <v>570</v>
          </cell>
          <cell r="D82">
            <v>660</v>
          </cell>
          <cell r="E82">
            <v>464</v>
          </cell>
          <cell r="F82">
            <v>757</v>
          </cell>
          <cell r="G82">
            <v>0</v>
          </cell>
          <cell r="H82">
            <v>0.4</v>
          </cell>
          <cell r="I82" t="e">
            <v>#N/A</v>
          </cell>
          <cell r="J82">
            <v>474</v>
          </cell>
          <cell r="K82">
            <v>-10</v>
          </cell>
          <cell r="L82">
            <v>50</v>
          </cell>
          <cell r="M82">
            <v>50</v>
          </cell>
          <cell r="W82">
            <v>92.8</v>
          </cell>
          <cell r="Y82">
            <v>9.2349137931034484</v>
          </cell>
          <cell r="Z82">
            <v>8.1573275862068968</v>
          </cell>
          <cell r="AD82">
            <v>0</v>
          </cell>
          <cell r="AE82">
            <v>163.4</v>
          </cell>
          <cell r="AF82">
            <v>134.19999999999999</v>
          </cell>
          <cell r="AG82">
            <v>110.6</v>
          </cell>
          <cell r="AH82">
            <v>96</v>
          </cell>
          <cell r="AI82" t="str">
            <v>октяб</v>
          </cell>
        </row>
        <row r="83">
          <cell r="A83" t="str">
            <v xml:space="preserve"> 431  Колбаса Стародворская с окороком в оболочке полиамид ТМ Стародворье ВЕС ПОКОМ</v>
          </cell>
          <cell r="B83" t="str">
            <v>кг</v>
          </cell>
          <cell r="C83">
            <v>217.24700000000001</v>
          </cell>
          <cell r="D83">
            <v>209.07300000000001</v>
          </cell>
          <cell r="E83">
            <v>222.79599999999999</v>
          </cell>
          <cell r="F83">
            <v>190.6</v>
          </cell>
          <cell r="G83" t="str">
            <v>н</v>
          </cell>
          <cell r="H83">
            <v>1</v>
          </cell>
          <cell r="I83" t="e">
            <v>#N/A</v>
          </cell>
          <cell r="J83">
            <v>226.101</v>
          </cell>
          <cell r="K83">
            <v>-3.3050000000000068</v>
          </cell>
          <cell r="L83">
            <v>60</v>
          </cell>
          <cell r="M83">
            <v>50</v>
          </cell>
          <cell r="W83">
            <v>44.559199999999997</v>
          </cell>
          <cell r="X83">
            <v>50</v>
          </cell>
          <cell r="Y83">
            <v>7.8681843480134299</v>
          </cell>
          <cell r="Z83">
            <v>4.2774556096159717</v>
          </cell>
          <cell r="AD83">
            <v>0</v>
          </cell>
          <cell r="AE83">
            <v>65.90979999999999</v>
          </cell>
          <cell r="AF83">
            <v>43.490200000000002</v>
          </cell>
          <cell r="AG83">
            <v>44.248200000000004</v>
          </cell>
          <cell r="AH83">
            <v>36.101999999999997</v>
          </cell>
          <cell r="AI83">
            <v>0</v>
          </cell>
        </row>
        <row r="84">
          <cell r="A84" t="str">
            <v xml:space="preserve"> 435  Колбаса Молочная Стародворская  с молоком в оболочке полиамид 0,4 кг.ТМ Стародворье ПОКОМ</v>
          </cell>
          <cell r="B84" t="str">
            <v>шт</v>
          </cell>
          <cell r="C84">
            <v>96</v>
          </cell>
          <cell r="D84">
            <v>384</v>
          </cell>
          <cell r="E84">
            <v>226</v>
          </cell>
          <cell r="F84">
            <v>250</v>
          </cell>
          <cell r="G84">
            <v>0</v>
          </cell>
          <cell r="H84">
            <v>0.4</v>
          </cell>
          <cell r="I84" t="e">
            <v>#N/A</v>
          </cell>
          <cell r="J84">
            <v>257</v>
          </cell>
          <cell r="K84">
            <v>-31</v>
          </cell>
          <cell r="L84">
            <v>0</v>
          </cell>
          <cell r="M84">
            <v>50</v>
          </cell>
          <cell r="W84">
            <v>45.2</v>
          </cell>
          <cell r="X84">
            <v>60</v>
          </cell>
          <cell r="Y84">
            <v>7.9646017699115035</v>
          </cell>
          <cell r="Z84">
            <v>5.5309734513274336</v>
          </cell>
          <cell r="AD84">
            <v>0</v>
          </cell>
          <cell r="AE84">
            <v>51.6</v>
          </cell>
          <cell r="AF84">
            <v>52</v>
          </cell>
          <cell r="AG84">
            <v>55.6</v>
          </cell>
          <cell r="AH84">
            <v>49</v>
          </cell>
          <cell r="AI84">
            <v>0</v>
          </cell>
        </row>
        <row r="85">
          <cell r="A85" t="str">
            <v xml:space="preserve"> 436  Колбаса Молочная стародворская с молоком, ВЕС, ТМ Стародворье  ПОКОМ</v>
          </cell>
          <cell r="B85" t="str">
            <v>кг</v>
          </cell>
          <cell r="C85">
            <v>93.15</v>
          </cell>
          <cell r="D85">
            <v>52.32</v>
          </cell>
          <cell r="E85">
            <v>63.497999999999998</v>
          </cell>
          <cell r="F85">
            <v>76.236999999999995</v>
          </cell>
          <cell r="G85">
            <v>0</v>
          </cell>
          <cell r="H85">
            <v>1</v>
          </cell>
          <cell r="I85" t="e">
            <v>#N/A</v>
          </cell>
          <cell r="J85">
            <v>67.099999999999994</v>
          </cell>
          <cell r="K85">
            <v>-3.6019999999999968</v>
          </cell>
          <cell r="L85">
            <v>0</v>
          </cell>
          <cell r="M85">
            <v>20</v>
          </cell>
          <cell r="W85">
            <v>12.6996</v>
          </cell>
          <cell r="X85">
            <v>10</v>
          </cell>
          <cell r="Y85">
            <v>8.3653815868216324</v>
          </cell>
          <cell r="Z85">
            <v>6.0031024599199974</v>
          </cell>
          <cell r="AD85">
            <v>0</v>
          </cell>
          <cell r="AE85">
            <v>20.174799999999998</v>
          </cell>
          <cell r="AF85">
            <v>12.748999999999999</v>
          </cell>
          <cell r="AG85">
            <v>14.471799999999998</v>
          </cell>
          <cell r="AH85">
            <v>8.58</v>
          </cell>
          <cell r="AI85">
            <v>0</v>
          </cell>
        </row>
        <row r="86">
          <cell r="A86" t="str">
            <v xml:space="preserve"> 447  Колбаски Краковюрст ТМ Баварушка с изысканными пряностями в оболочке NDX в в.у 0,2 кг. ПОКОМ </v>
          </cell>
          <cell r="B86" t="str">
            <v>шт</v>
          </cell>
          <cell r="C86">
            <v>642</v>
          </cell>
          <cell r="D86">
            <v>431</v>
          </cell>
          <cell r="E86">
            <v>575</v>
          </cell>
          <cell r="F86">
            <v>466</v>
          </cell>
          <cell r="G86">
            <v>0</v>
          </cell>
          <cell r="H86">
            <v>0.2</v>
          </cell>
          <cell r="I86" t="e">
            <v>#N/A</v>
          </cell>
          <cell r="J86">
            <v>601</v>
          </cell>
          <cell r="K86">
            <v>-26</v>
          </cell>
          <cell r="L86">
            <v>100</v>
          </cell>
          <cell r="M86">
            <v>100</v>
          </cell>
          <cell r="W86">
            <v>115</v>
          </cell>
          <cell r="X86">
            <v>250</v>
          </cell>
          <cell r="Y86">
            <v>7.965217391304348</v>
          </cell>
          <cell r="Z86">
            <v>4.052173913043478</v>
          </cell>
          <cell r="AD86">
            <v>0</v>
          </cell>
          <cell r="AE86">
            <v>123</v>
          </cell>
          <cell r="AF86">
            <v>144.6</v>
          </cell>
          <cell r="AG86">
            <v>121.8</v>
          </cell>
          <cell r="AH86">
            <v>113</v>
          </cell>
          <cell r="AI86">
            <v>0</v>
          </cell>
        </row>
        <row r="87">
          <cell r="A87" t="str">
            <v xml:space="preserve"> 448  Сосиски Сливушки по-венски ТМ Вязанка. 0,3 кг ПОКОМ</v>
          </cell>
          <cell r="B87" t="str">
            <v>шт</v>
          </cell>
          <cell r="C87">
            <v>639</v>
          </cell>
          <cell r="D87">
            <v>277</v>
          </cell>
          <cell r="E87">
            <v>374</v>
          </cell>
          <cell r="F87">
            <v>535</v>
          </cell>
          <cell r="G87">
            <v>0</v>
          </cell>
          <cell r="H87">
            <v>0.3</v>
          </cell>
          <cell r="I87" t="e">
            <v>#N/A</v>
          </cell>
          <cell r="J87">
            <v>375</v>
          </cell>
          <cell r="K87">
            <v>-1</v>
          </cell>
          <cell r="L87">
            <v>0</v>
          </cell>
          <cell r="M87">
            <v>50</v>
          </cell>
          <cell r="W87">
            <v>74.8</v>
          </cell>
          <cell r="Y87">
            <v>7.8208556149732624</v>
          </cell>
          <cell r="Z87">
            <v>7.1524064171122994</v>
          </cell>
          <cell r="AD87">
            <v>0</v>
          </cell>
          <cell r="AE87">
            <v>192.2</v>
          </cell>
          <cell r="AF87">
            <v>141</v>
          </cell>
          <cell r="AG87">
            <v>66</v>
          </cell>
          <cell r="AH87">
            <v>36</v>
          </cell>
          <cell r="AI87" t="str">
            <v>оконч</v>
          </cell>
        </row>
        <row r="88">
          <cell r="A88" t="str">
            <v xml:space="preserve"> 449  Колбаса Дугушка Стародворская ВЕС ТС Дугушка ПОКОМ</v>
          </cell>
          <cell r="B88" t="str">
            <v>кг</v>
          </cell>
          <cell r="C88">
            <v>134.86099999999999</v>
          </cell>
          <cell r="D88">
            <v>700.54499999999996</v>
          </cell>
          <cell r="E88">
            <v>451.61399999999998</v>
          </cell>
          <cell r="F88">
            <v>374.93700000000001</v>
          </cell>
          <cell r="G88">
            <v>0</v>
          </cell>
          <cell r="H88">
            <v>1</v>
          </cell>
          <cell r="I88" t="e">
            <v>#N/A</v>
          </cell>
          <cell r="J88">
            <v>461.714</v>
          </cell>
          <cell r="K88">
            <v>-10.100000000000023</v>
          </cell>
          <cell r="L88">
            <v>120</v>
          </cell>
          <cell r="M88">
            <v>100</v>
          </cell>
          <cell r="W88">
            <v>90.322800000000001</v>
          </cell>
          <cell r="X88">
            <v>120</v>
          </cell>
          <cell r="Y88">
            <v>7.915354705567144</v>
          </cell>
          <cell r="Z88">
            <v>4.1510781330959627</v>
          </cell>
          <cell r="AD88">
            <v>0</v>
          </cell>
          <cell r="AE88">
            <v>84.976599999999991</v>
          </cell>
          <cell r="AF88">
            <v>83.524199999999993</v>
          </cell>
          <cell r="AG88">
            <v>92.956800000000001</v>
          </cell>
          <cell r="AH88">
            <v>48.707999999999998</v>
          </cell>
          <cell r="AI88">
            <v>0</v>
          </cell>
        </row>
        <row r="89">
          <cell r="A89" t="str">
            <v xml:space="preserve"> 452  Колбаса Со шпиком ВЕС большой батон ТМ Особый рецепт  ПОКОМ</v>
          </cell>
          <cell r="B89" t="str">
            <v>кг</v>
          </cell>
          <cell r="C89">
            <v>1475.527</v>
          </cell>
          <cell r="D89">
            <v>6868.75</v>
          </cell>
          <cell r="E89">
            <v>4403.63</v>
          </cell>
          <cell r="F89">
            <v>3862.7939999999999</v>
          </cell>
          <cell r="G89">
            <v>0</v>
          </cell>
          <cell r="H89">
            <v>1</v>
          </cell>
          <cell r="I89" t="e">
            <v>#N/A</v>
          </cell>
          <cell r="J89">
            <v>4522.5600000000004</v>
          </cell>
          <cell r="K89">
            <v>-118.93000000000029</v>
          </cell>
          <cell r="L89">
            <v>500</v>
          </cell>
          <cell r="M89">
            <v>1300</v>
          </cell>
          <cell r="V89">
            <v>700</v>
          </cell>
          <cell r="W89">
            <v>880.726</v>
          </cell>
          <cell r="X89">
            <v>550</v>
          </cell>
          <cell r="Y89">
            <v>7.8489723251045156</v>
          </cell>
          <cell r="Z89">
            <v>4.385920252155608</v>
          </cell>
          <cell r="AD89">
            <v>0</v>
          </cell>
          <cell r="AE89">
            <v>864.83359999999993</v>
          </cell>
          <cell r="AF89">
            <v>823.68780000000004</v>
          </cell>
          <cell r="AG89">
            <v>924.17520000000002</v>
          </cell>
          <cell r="AH89">
            <v>811.89300000000003</v>
          </cell>
          <cell r="AI89" t="str">
            <v>октяб</v>
          </cell>
        </row>
        <row r="90">
          <cell r="A90" t="str">
            <v xml:space="preserve"> 456  Колбаса Филейная ТМ Особый рецепт ВЕС большой батон  ПОКОМ</v>
          </cell>
          <cell r="B90" t="str">
            <v>кг</v>
          </cell>
          <cell r="C90">
            <v>2765.3739999999998</v>
          </cell>
          <cell r="D90">
            <v>6579.9930000000004</v>
          </cell>
          <cell r="E90">
            <v>5011.1499999999996</v>
          </cell>
          <cell r="F90">
            <v>4231.7070000000003</v>
          </cell>
          <cell r="G90">
            <v>0</v>
          </cell>
          <cell r="H90">
            <v>1</v>
          </cell>
          <cell r="I90" t="e">
            <v>#N/A</v>
          </cell>
          <cell r="J90">
            <v>5132.9930000000004</v>
          </cell>
          <cell r="K90">
            <v>-121.84300000000076</v>
          </cell>
          <cell r="L90">
            <v>500</v>
          </cell>
          <cell r="M90">
            <v>1300</v>
          </cell>
          <cell r="V90">
            <v>1000</v>
          </cell>
          <cell r="W90">
            <v>975.40879999999993</v>
          </cell>
          <cell r="X90">
            <v>700</v>
          </cell>
          <cell r="Y90">
            <v>7.9266324027423174</v>
          </cell>
          <cell r="Z90">
            <v>4.3383932972513684</v>
          </cell>
          <cell r="AD90">
            <v>134.10599999999999</v>
          </cell>
          <cell r="AE90">
            <v>1370.1155999999999</v>
          </cell>
          <cell r="AF90">
            <v>1247.0293999999999</v>
          </cell>
          <cell r="AG90">
            <v>1050.6838</v>
          </cell>
          <cell r="AH90">
            <v>920.64200000000005</v>
          </cell>
          <cell r="AI90" t="str">
            <v>оконч</v>
          </cell>
        </row>
        <row r="91">
          <cell r="A91" t="str">
            <v xml:space="preserve"> 457  Колбаса Молочная ТМ Особый рецепт ВЕС большой батон  ПОКОМ</v>
          </cell>
          <cell r="B91" t="str">
            <v>кг</v>
          </cell>
          <cell r="C91">
            <v>1421.9190000000001</v>
          </cell>
          <cell r="D91">
            <v>11659.359</v>
          </cell>
          <cell r="E91">
            <v>7053.77</v>
          </cell>
          <cell r="F91">
            <v>5905.451</v>
          </cell>
          <cell r="G91">
            <v>0</v>
          </cell>
          <cell r="H91">
            <v>1</v>
          </cell>
          <cell r="I91" t="e">
            <v>#N/A</v>
          </cell>
          <cell r="J91">
            <v>7265.7579999999998</v>
          </cell>
          <cell r="K91">
            <v>-211.98799999999937</v>
          </cell>
          <cell r="L91">
            <v>1100</v>
          </cell>
          <cell r="M91">
            <v>2100</v>
          </cell>
          <cell r="V91">
            <v>1200</v>
          </cell>
          <cell r="W91">
            <v>1386.7182</v>
          </cell>
          <cell r="X91">
            <v>850</v>
          </cell>
          <cell r="Y91">
            <v>8.0444974328598278</v>
          </cell>
          <cell r="Z91">
            <v>4.2585804383327481</v>
          </cell>
          <cell r="AD91">
            <v>120.179</v>
          </cell>
          <cell r="AE91">
            <v>1273.5524</v>
          </cell>
          <cell r="AF91">
            <v>1427.7892000000002</v>
          </cell>
          <cell r="AG91">
            <v>1448.8162</v>
          </cell>
          <cell r="AH91">
            <v>1331.376</v>
          </cell>
          <cell r="AI91" t="str">
            <v>октяб, жц</v>
          </cell>
        </row>
        <row r="92">
          <cell r="A92" t="str">
            <v xml:space="preserve"> 465  Колбаса Филейная оригинальная ВЕС 0,8кг ТМ Особый рецепт в оболочке полиамид  ПОКОМ</v>
          </cell>
          <cell r="B92" t="str">
            <v>кг</v>
          </cell>
          <cell r="C92">
            <v>178.40100000000001</v>
          </cell>
          <cell r="D92">
            <v>192.45</v>
          </cell>
          <cell r="E92">
            <v>178.018</v>
          </cell>
          <cell r="F92">
            <v>192.833</v>
          </cell>
          <cell r="G92">
            <v>0</v>
          </cell>
          <cell r="H92">
            <v>1</v>
          </cell>
          <cell r="I92" t="e">
            <v>#N/A</v>
          </cell>
          <cell r="J92">
            <v>181.209</v>
          </cell>
          <cell r="K92">
            <v>-3.1910000000000025</v>
          </cell>
          <cell r="L92">
            <v>0</v>
          </cell>
          <cell r="M92">
            <v>50</v>
          </cell>
          <cell r="W92">
            <v>35.6036</v>
          </cell>
          <cell r="X92">
            <v>50</v>
          </cell>
          <cell r="Y92">
            <v>8.2248143446168349</v>
          </cell>
          <cell r="Z92">
            <v>5.4161096068936851</v>
          </cell>
          <cell r="AD92">
            <v>0</v>
          </cell>
          <cell r="AE92">
            <v>40.779000000000003</v>
          </cell>
          <cell r="AF92">
            <v>48.795200000000001</v>
          </cell>
          <cell r="AG92">
            <v>39.6952</v>
          </cell>
          <cell r="AH92">
            <v>45.624000000000002</v>
          </cell>
          <cell r="AI92">
            <v>0</v>
          </cell>
        </row>
        <row r="93">
          <cell r="A93" t="str">
            <v xml:space="preserve"> 467  Колбаса Филейная 0,5кг ТМ Особый рецепт  ПОКОМ</v>
          </cell>
          <cell r="B93" t="str">
            <v>шт</v>
          </cell>
          <cell r="C93">
            <v>17</v>
          </cell>
          <cell r="D93">
            <v>268</v>
          </cell>
          <cell r="E93">
            <v>99</v>
          </cell>
          <cell r="F93">
            <v>179</v>
          </cell>
          <cell r="G93">
            <v>0</v>
          </cell>
          <cell r="H93">
            <v>0.5</v>
          </cell>
          <cell r="I93" t="e">
            <v>#N/A</v>
          </cell>
          <cell r="J93">
            <v>109</v>
          </cell>
          <cell r="K93">
            <v>-10</v>
          </cell>
          <cell r="L93">
            <v>0</v>
          </cell>
          <cell r="M93">
            <v>0</v>
          </cell>
          <cell r="W93">
            <v>19.8</v>
          </cell>
          <cell r="Y93">
            <v>9.0404040404040398</v>
          </cell>
          <cell r="Z93">
            <v>9.0404040404040398</v>
          </cell>
          <cell r="AD93">
            <v>0</v>
          </cell>
          <cell r="AE93">
            <v>28.8</v>
          </cell>
          <cell r="AF93">
            <v>26.8</v>
          </cell>
          <cell r="AG93">
            <v>31</v>
          </cell>
          <cell r="AH93">
            <v>23</v>
          </cell>
          <cell r="AI93">
            <v>0</v>
          </cell>
        </row>
        <row r="94">
          <cell r="A94" t="str">
            <v xml:space="preserve"> 478  Сардельки Зареченские ВЕС ТМ Зареченские  ПОКОМ</v>
          </cell>
          <cell r="B94" t="str">
            <v>кг</v>
          </cell>
          <cell r="C94">
            <v>73.135999999999996</v>
          </cell>
          <cell r="D94">
            <v>17.463000000000001</v>
          </cell>
          <cell r="E94">
            <v>31.545000000000002</v>
          </cell>
          <cell r="F94">
            <v>59.054000000000002</v>
          </cell>
          <cell r="G94">
            <v>0</v>
          </cell>
          <cell r="H94">
            <v>1</v>
          </cell>
          <cell r="I94" t="e">
            <v>#N/A</v>
          </cell>
          <cell r="J94">
            <v>30.1</v>
          </cell>
          <cell r="K94">
            <v>1.4450000000000003</v>
          </cell>
          <cell r="L94">
            <v>0</v>
          </cell>
          <cell r="M94">
            <v>0</v>
          </cell>
          <cell r="W94">
            <v>6.3090000000000002</v>
          </cell>
          <cell r="Y94">
            <v>9.3602789665557147</v>
          </cell>
          <cell r="Z94">
            <v>9.3602789665557147</v>
          </cell>
          <cell r="AD94">
            <v>0</v>
          </cell>
          <cell r="AE94">
            <v>9.5841999999999992</v>
          </cell>
          <cell r="AF94">
            <v>8.7105999999999995</v>
          </cell>
          <cell r="AG94">
            <v>6.6574</v>
          </cell>
          <cell r="AH94">
            <v>0</v>
          </cell>
          <cell r="AI94" t="str">
            <v>увел</v>
          </cell>
        </row>
        <row r="95">
          <cell r="A95" t="str">
            <v xml:space="preserve"> 495  Колбаса Сочинка по-европейски с сочной грудинкой 0,3кг ТМ Стародворье  ПОКОМ</v>
          </cell>
          <cell r="B95" t="str">
            <v>шт</v>
          </cell>
          <cell r="C95">
            <v>310</v>
          </cell>
          <cell r="D95">
            <v>2485</v>
          </cell>
          <cell r="E95">
            <v>1728</v>
          </cell>
          <cell r="F95">
            <v>1018</v>
          </cell>
          <cell r="G95">
            <v>0</v>
          </cell>
          <cell r="H95">
            <v>0.3</v>
          </cell>
          <cell r="I95" t="e">
            <v>#N/A</v>
          </cell>
          <cell r="J95">
            <v>1790</v>
          </cell>
          <cell r="K95">
            <v>-62</v>
          </cell>
          <cell r="L95">
            <v>250</v>
          </cell>
          <cell r="M95">
            <v>350</v>
          </cell>
          <cell r="W95">
            <v>265.2</v>
          </cell>
          <cell r="X95">
            <v>450</v>
          </cell>
          <cell r="Y95">
            <v>7.797888386123681</v>
          </cell>
          <cell r="Z95">
            <v>3.8386123680241329</v>
          </cell>
          <cell r="AD95">
            <v>402</v>
          </cell>
          <cell r="AE95">
            <v>261.8</v>
          </cell>
          <cell r="AF95">
            <v>285.39999999999998</v>
          </cell>
          <cell r="AG95">
            <v>280.60000000000002</v>
          </cell>
          <cell r="AH95">
            <v>332</v>
          </cell>
          <cell r="AI95">
            <v>0</v>
          </cell>
        </row>
        <row r="96">
          <cell r="A96" t="str">
            <v xml:space="preserve"> 496  Колбаса Сочинка по-фински с сочным окроком 0,3кг ТМ Стародворье  ПОКОМ</v>
          </cell>
          <cell r="B96" t="str">
            <v>шт</v>
          </cell>
          <cell r="C96">
            <v>312</v>
          </cell>
          <cell r="D96">
            <v>904</v>
          </cell>
          <cell r="E96">
            <v>672</v>
          </cell>
          <cell r="F96">
            <v>522</v>
          </cell>
          <cell r="G96">
            <v>0</v>
          </cell>
          <cell r="H96">
            <v>0.3</v>
          </cell>
          <cell r="I96" t="e">
            <v>#N/A</v>
          </cell>
          <cell r="J96">
            <v>701</v>
          </cell>
          <cell r="K96">
            <v>-29</v>
          </cell>
          <cell r="L96">
            <v>150</v>
          </cell>
          <cell r="M96">
            <v>160</v>
          </cell>
          <cell r="W96">
            <v>134.4</v>
          </cell>
          <cell r="X96">
            <v>220</v>
          </cell>
          <cell r="Y96">
            <v>7.8273809523809517</v>
          </cell>
          <cell r="Z96">
            <v>3.8839285714285712</v>
          </cell>
          <cell r="AD96">
            <v>0</v>
          </cell>
          <cell r="AE96">
            <v>156</v>
          </cell>
          <cell r="AF96">
            <v>155.19999999999999</v>
          </cell>
          <cell r="AG96">
            <v>141.80000000000001</v>
          </cell>
          <cell r="AH96">
            <v>140</v>
          </cell>
          <cell r="AI96">
            <v>0</v>
          </cell>
        </row>
        <row r="97">
          <cell r="A97" t="str">
            <v xml:space="preserve"> 497  Колбаса Сочинка зернистая с сочной грудинкой 0,3кг ТМ Стародворье  ПОКОМ</v>
          </cell>
          <cell r="B97" t="str">
            <v>шт</v>
          </cell>
          <cell r="C97">
            <v>336</v>
          </cell>
          <cell r="D97">
            <v>1996</v>
          </cell>
          <cell r="E97">
            <v>1623</v>
          </cell>
          <cell r="F97">
            <v>665</v>
          </cell>
          <cell r="G97">
            <v>0</v>
          </cell>
          <cell r="H97">
            <v>0.3</v>
          </cell>
          <cell r="I97" t="e">
            <v>#N/A</v>
          </cell>
          <cell r="J97">
            <v>1674</v>
          </cell>
          <cell r="K97">
            <v>-51</v>
          </cell>
          <cell r="L97">
            <v>250</v>
          </cell>
          <cell r="M97">
            <v>250</v>
          </cell>
          <cell r="W97">
            <v>204.6</v>
          </cell>
          <cell r="X97">
            <v>450</v>
          </cell>
          <cell r="Y97">
            <v>7.8934506353861194</v>
          </cell>
          <cell r="Z97">
            <v>3.2502443792766376</v>
          </cell>
          <cell r="AD97">
            <v>600</v>
          </cell>
          <cell r="AE97">
            <v>221.4</v>
          </cell>
          <cell r="AF97">
            <v>205.8</v>
          </cell>
          <cell r="AG97">
            <v>202.6</v>
          </cell>
          <cell r="AH97">
            <v>263</v>
          </cell>
          <cell r="AI97">
            <v>0</v>
          </cell>
        </row>
        <row r="98">
          <cell r="A98" t="str">
            <v xml:space="preserve"> 498  Колбаса Сочинка рубленая с сочным окороком 0,3кг ТМ Стародворье  ПОКОМ</v>
          </cell>
          <cell r="B98" t="str">
            <v>шт</v>
          </cell>
          <cell r="C98">
            <v>377</v>
          </cell>
          <cell r="D98">
            <v>839</v>
          </cell>
          <cell r="E98">
            <v>675</v>
          </cell>
          <cell r="F98">
            <v>505</v>
          </cell>
          <cell r="G98">
            <v>0</v>
          </cell>
          <cell r="H98">
            <v>0.3</v>
          </cell>
          <cell r="I98" t="e">
            <v>#N/A</v>
          </cell>
          <cell r="J98">
            <v>718</v>
          </cell>
          <cell r="K98">
            <v>-43</v>
          </cell>
          <cell r="L98">
            <v>160</v>
          </cell>
          <cell r="M98">
            <v>180</v>
          </cell>
          <cell r="W98">
            <v>135</v>
          </cell>
          <cell r="X98">
            <v>220</v>
          </cell>
          <cell r="Y98">
            <v>7.8888888888888893</v>
          </cell>
          <cell r="Z98">
            <v>3.7407407407407409</v>
          </cell>
          <cell r="AD98">
            <v>0</v>
          </cell>
          <cell r="AE98">
            <v>150</v>
          </cell>
          <cell r="AF98">
            <v>143</v>
          </cell>
          <cell r="AG98">
            <v>141.4</v>
          </cell>
          <cell r="AH98">
            <v>155</v>
          </cell>
          <cell r="AI98">
            <v>0</v>
          </cell>
        </row>
        <row r="99">
          <cell r="A99" t="str">
            <v xml:space="preserve"> 505  Ветчина Стародворская ТМ Стародворье брикет 0,33 кг.  ПОКОМ</v>
          </cell>
          <cell r="B99" t="str">
            <v>шт</v>
          </cell>
          <cell r="D99">
            <v>102</v>
          </cell>
          <cell r="E99">
            <v>102</v>
          </cell>
          <cell r="G99">
            <v>0</v>
          </cell>
          <cell r="H99">
            <v>0.33</v>
          </cell>
          <cell r="I99" t="e">
            <v>#N/A</v>
          </cell>
          <cell r="J99">
            <v>102</v>
          </cell>
          <cell r="K99">
            <v>0</v>
          </cell>
          <cell r="L99">
            <v>0</v>
          </cell>
          <cell r="M99">
            <v>0</v>
          </cell>
          <cell r="W99">
            <v>0</v>
          </cell>
          <cell r="Y99" t="e">
            <v>#DIV/0!</v>
          </cell>
          <cell r="Z99" t="e">
            <v>#DIV/0!</v>
          </cell>
          <cell r="AD99">
            <v>102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0</v>
          </cell>
        </row>
        <row r="100">
          <cell r="A100" t="str">
            <v xml:space="preserve"> 515  Колбаса Сервелат Мясорубский Делюкс 0,3кг ТМ Стародворье  ПОКОМ</v>
          </cell>
          <cell r="B100" t="str">
            <v>шт</v>
          </cell>
          <cell r="C100">
            <v>13</v>
          </cell>
          <cell r="E100">
            <v>2</v>
          </cell>
          <cell r="F100">
            <v>11</v>
          </cell>
          <cell r="G100">
            <v>0</v>
          </cell>
          <cell r="H100">
            <v>0.3</v>
          </cell>
          <cell r="I100" t="e">
            <v>#N/A</v>
          </cell>
          <cell r="J100">
            <v>4</v>
          </cell>
          <cell r="K100">
            <v>-2</v>
          </cell>
          <cell r="L100">
            <v>0</v>
          </cell>
          <cell r="M100">
            <v>0</v>
          </cell>
          <cell r="W100">
            <v>0.4</v>
          </cell>
          <cell r="Y100">
            <v>27.5</v>
          </cell>
          <cell r="Z100">
            <v>27.5</v>
          </cell>
          <cell r="AD100">
            <v>0</v>
          </cell>
          <cell r="AE100">
            <v>1.4</v>
          </cell>
          <cell r="AF100">
            <v>1.4</v>
          </cell>
          <cell r="AG100">
            <v>1.4</v>
          </cell>
          <cell r="AH100">
            <v>0</v>
          </cell>
          <cell r="AI100" t="str">
            <v>увел</v>
          </cell>
        </row>
        <row r="101">
          <cell r="A101" t="str">
            <v xml:space="preserve"> 519  Грудинка 0,12 кг нарезка ТМ Стародворье  ПОКОМ</v>
          </cell>
          <cell r="B101" t="str">
            <v>шт</v>
          </cell>
          <cell r="C101">
            <v>278</v>
          </cell>
          <cell r="D101">
            <v>469</v>
          </cell>
          <cell r="E101">
            <v>306</v>
          </cell>
          <cell r="F101">
            <v>437</v>
          </cell>
          <cell r="G101">
            <v>0</v>
          </cell>
          <cell r="H101">
            <v>0.12</v>
          </cell>
          <cell r="I101" t="e">
            <v>#N/A</v>
          </cell>
          <cell r="J101">
            <v>314</v>
          </cell>
          <cell r="K101">
            <v>-8</v>
          </cell>
          <cell r="L101">
            <v>0</v>
          </cell>
          <cell r="M101">
            <v>80</v>
          </cell>
          <cell r="W101">
            <v>61.2</v>
          </cell>
          <cell r="X101">
            <v>50</v>
          </cell>
          <cell r="Y101">
            <v>9.2647058823529402</v>
          </cell>
          <cell r="Z101">
            <v>7.140522875816993</v>
          </cell>
          <cell r="AD101">
            <v>0</v>
          </cell>
          <cell r="AE101">
            <v>68.599999999999994</v>
          </cell>
          <cell r="AF101">
            <v>67</v>
          </cell>
          <cell r="AG101">
            <v>74.2</v>
          </cell>
          <cell r="AH101">
            <v>70</v>
          </cell>
          <cell r="AI101" t="str">
            <v>выв?</v>
          </cell>
        </row>
        <row r="102">
          <cell r="A102" t="str">
            <v xml:space="preserve"> 520  Колбаса Мраморная ТМ Стародворье в вакуумной упаковке 0,07 кг нарезка  ПОКОМ</v>
          </cell>
          <cell r="B102" t="str">
            <v>шт</v>
          </cell>
          <cell r="C102">
            <v>38</v>
          </cell>
          <cell r="D102">
            <v>1687</v>
          </cell>
          <cell r="E102">
            <v>669</v>
          </cell>
          <cell r="F102">
            <v>1023</v>
          </cell>
          <cell r="G102">
            <v>0</v>
          </cell>
          <cell r="H102">
            <v>7.0000000000000007E-2</v>
          </cell>
          <cell r="I102" t="e">
            <v>#N/A</v>
          </cell>
          <cell r="J102">
            <v>718</v>
          </cell>
          <cell r="K102">
            <v>-49</v>
          </cell>
          <cell r="L102">
            <v>0</v>
          </cell>
          <cell r="M102">
            <v>150</v>
          </cell>
          <cell r="W102">
            <v>133.80000000000001</v>
          </cell>
          <cell r="X102">
            <v>100</v>
          </cell>
          <cell r="Y102">
            <v>9.5142002989536607</v>
          </cell>
          <cell r="Z102">
            <v>7.6457399103139005</v>
          </cell>
          <cell r="AD102">
            <v>0</v>
          </cell>
          <cell r="AE102">
            <v>70.2</v>
          </cell>
          <cell r="AF102">
            <v>104.6</v>
          </cell>
          <cell r="AG102">
            <v>159.80000000000001</v>
          </cell>
          <cell r="AH102">
            <v>71</v>
          </cell>
          <cell r="AI102" t="str">
            <v>Ларин</v>
          </cell>
        </row>
        <row r="103">
          <cell r="A103" t="str">
            <v xml:space="preserve"> 521  Бекон ТМ Стародворье в вакуумной упаковке 0,12кг нарезка  ПОКОМ</v>
          </cell>
          <cell r="B103" t="str">
            <v>шт</v>
          </cell>
          <cell r="C103">
            <v>28</v>
          </cell>
          <cell r="D103">
            <v>451</v>
          </cell>
          <cell r="E103">
            <v>299</v>
          </cell>
          <cell r="F103">
            <v>164</v>
          </cell>
          <cell r="G103">
            <v>0</v>
          </cell>
          <cell r="H103">
            <v>7.0000000000000007E-2</v>
          </cell>
          <cell r="I103" t="e">
            <v>#N/A</v>
          </cell>
          <cell r="J103">
            <v>327</v>
          </cell>
          <cell r="K103">
            <v>-28</v>
          </cell>
          <cell r="L103">
            <v>300</v>
          </cell>
          <cell r="M103">
            <v>50</v>
          </cell>
          <cell r="W103">
            <v>59.8</v>
          </cell>
          <cell r="X103">
            <v>60</v>
          </cell>
          <cell r="Y103">
            <v>9.5986622073578598</v>
          </cell>
          <cell r="Z103">
            <v>2.7424749163879598</v>
          </cell>
          <cell r="AD103">
            <v>0</v>
          </cell>
          <cell r="AE103">
            <v>65</v>
          </cell>
          <cell r="AF103">
            <v>56.2</v>
          </cell>
          <cell r="AG103">
            <v>65.8</v>
          </cell>
          <cell r="AH103">
            <v>97</v>
          </cell>
          <cell r="AI103">
            <v>0</v>
          </cell>
        </row>
        <row r="104">
          <cell r="A104" t="str">
            <v xml:space="preserve"> 523  Колбаса Сальчичон нарезка 0,07кг ТМ Стародворье  ПОКОМ </v>
          </cell>
          <cell r="B104" t="str">
            <v>шт</v>
          </cell>
          <cell r="C104">
            <v>265</v>
          </cell>
          <cell r="D104">
            <v>1620</v>
          </cell>
          <cell r="E104">
            <v>541</v>
          </cell>
          <cell r="F104">
            <v>1329</v>
          </cell>
          <cell r="G104">
            <v>0</v>
          </cell>
          <cell r="H104">
            <v>7.0000000000000007E-2</v>
          </cell>
          <cell r="I104" t="e">
            <v>#N/A</v>
          </cell>
          <cell r="J104">
            <v>552</v>
          </cell>
          <cell r="K104">
            <v>-11</v>
          </cell>
          <cell r="L104">
            <v>0</v>
          </cell>
          <cell r="M104">
            <v>0</v>
          </cell>
          <cell r="W104">
            <v>108.2</v>
          </cell>
          <cell r="Y104">
            <v>12.282809611829943</v>
          </cell>
          <cell r="Z104">
            <v>12.282809611829943</v>
          </cell>
          <cell r="AD104">
            <v>0</v>
          </cell>
          <cell r="AE104">
            <v>111</v>
          </cell>
          <cell r="AF104">
            <v>163.6</v>
          </cell>
          <cell r="AG104">
            <v>166.2</v>
          </cell>
          <cell r="AH104">
            <v>87</v>
          </cell>
          <cell r="AI104" t="str">
            <v>Ларин</v>
          </cell>
        </row>
        <row r="105">
          <cell r="A105" t="str">
            <v xml:space="preserve"> 524  Колбаса Сервелат Ореховый нарезка 0,07кг ТМ Стародворье  ПОКОМ</v>
          </cell>
          <cell r="B105" t="str">
            <v>шт</v>
          </cell>
          <cell r="C105">
            <v>314</v>
          </cell>
          <cell r="D105">
            <v>1740</v>
          </cell>
          <cell r="E105">
            <v>722</v>
          </cell>
          <cell r="F105">
            <v>1284</v>
          </cell>
          <cell r="G105">
            <v>0</v>
          </cell>
          <cell r="H105">
            <v>7.0000000000000007E-2</v>
          </cell>
          <cell r="I105">
            <v>90</v>
          </cell>
          <cell r="J105">
            <v>779</v>
          </cell>
          <cell r="K105">
            <v>-57</v>
          </cell>
          <cell r="L105">
            <v>0</v>
          </cell>
          <cell r="M105">
            <v>100</v>
          </cell>
          <cell r="W105">
            <v>144.4</v>
          </cell>
          <cell r="X105">
            <v>50</v>
          </cell>
          <cell r="Y105">
            <v>9.9307479224376731</v>
          </cell>
          <cell r="Z105">
            <v>8.89196675900277</v>
          </cell>
          <cell r="AD105">
            <v>0</v>
          </cell>
          <cell r="AE105">
            <v>125.4</v>
          </cell>
          <cell r="AF105">
            <v>175</v>
          </cell>
          <cell r="AG105">
            <v>192.4</v>
          </cell>
          <cell r="AH105">
            <v>96</v>
          </cell>
          <cell r="AI105" t="str">
            <v>Ларин</v>
          </cell>
        </row>
        <row r="106">
          <cell r="A106" t="str">
            <v xml:space="preserve"> 525  Колбаса Фуэт нарезка 0,07кг ТМ Стародворье  ПОКОМ</v>
          </cell>
          <cell r="B106" t="str">
            <v>шт</v>
          </cell>
          <cell r="C106">
            <v>298</v>
          </cell>
          <cell r="D106">
            <v>727</v>
          </cell>
          <cell r="E106">
            <v>312</v>
          </cell>
          <cell r="F106">
            <v>702</v>
          </cell>
          <cell r="G106">
            <v>0</v>
          </cell>
          <cell r="H106">
            <v>7.0000000000000007E-2</v>
          </cell>
          <cell r="I106" t="e">
            <v>#N/A</v>
          </cell>
          <cell r="J106">
            <v>322</v>
          </cell>
          <cell r="K106">
            <v>-10</v>
          </cell>
          <cell r="L106">
            <v>0</v>
          </cell>
          <cell r="M106">
            <v>0</v>
          </cell>
          <cell r="W106">
            <v>62.4</v>
          </cell>
          <cell r="Y106">
            <v>11.25</v>
          </cell>
          <cell r="Z106">
            <v>11.25</v>
          </cell>
          <cell r="AD106">
            <v>0</v>
          </cell>
          <cell r="AE106">
            <v>88.4</v>
          </cell>
          <cell r="AF106">
            <v>75.599999999999994</v>
          </cell>
          <cell r="AG106">
            <v>95</v>
          </cell>
          <cell r="AH106">
            <v>58</v>
          </cell>
          <cell r="AI106" t="str">
            <v>увел</v>
          </cell>
        </row>
        <row r="107">
          <cell r="A107" t="str">
            <v xml:space="preserve"> 526  Корейка вяленая выдержанная нарезка 0,05кг ТМ Стародворье  ПОКОМ</v>
          </cell>
          <cell r="B107" t="str">
            <v>шт</v>
          </cell>
          <cell r="C107">
            <v>349</v>
          </cell>
          <cell r="D107">
            <v>338</v>
          </cell>
          <cell r="E107">
            <v>231</v>
          </cell>
          <cell r="F107">
            <v>440</v>
          </cell>
          <cell r="G107">
            <v>0</v>
          </cell>
          <cell r="H107">
            <v>5.5E-2</v>
          </cell>
          <cell r="I107" t="e">
            <v>#N/A</v>
          </cell>
          <cell r="J107">
            <v>244</v>
          </cell>
          <cell r="K107">
            <v>-13</v>
          </cell>
          <cell r="L107">
            <v>0</v>
          </cell>
          <cell r="M107">
            <v>50</v>
          </cell>
          <cell r="W107">
            <v>46.2</v>
          </cell>
          <cell r="Y107">
            <v>10.606060606060606</v>
          </cell>
          <cell r="Z107">
            <v>9.5238095238095237</v>
          </cell>
          <cell r="AD107">
            <v>0</v>
          </cell>
          <cell r="AE107">
            <v>64</v>
          </cell>
          <cell r="AF107">
            <v>58.4</v>
          </cell>
          <cell r="AG107">
            <v>59.6</v>
          </cell>
          <cell r="AH107">
            <v>49</v>
          </cell>
          <cell r="AI107" t="str">
            <v>увел</v>
          </cell>
        </row>
        <row r="108">
          <cell r="A108" t="str">
            <v xml:space="preserve"> 544  Сосиски Мясные для гриля ТС Ядрена копоть 0,3 кг  ПОКОМ</v>
          </cell>
          <cell r="B108" t="str">
            <v>шт</v>
          </cell>
          <cell r="D108">
            <v>168</v>
          </cell>
          <cell r="E108">
            <v>0</v>
          </cell>
          <cell r="F108">
            <v>168</v>
          </cell>
          <cell r="G108" t="str">
            <v>нов0</v>
          </cell>
          <cell r="H108">
            <v>0.3</v>
          </cell>
          <cell r="I108" t="e">
            <v>#N/A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W108">
            <v>0</v>
          </cell>
          <cell r="Y108" t="e">
            <v>#DIV/0!</v>
          </cell>
          <cell r="Z108" t="e">
            <v>#DIV/0!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 t="str">
            <v>увел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11.10.2025 - 17.10.2025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2.7</v>
          </cell>
          <cell r="F7">
            <v>433.38299999999998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2.7</v>
          </cell>
          <cell r="F8">
            <v>549.19000000000005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19.8</v>
          </cell>
          <cell r="F9">
            <v>2044.703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1186</v>
          </cell>
          <cell r="F10">
            <v>3377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33</v>
          </cell>
          <cell r="F11">
            <v>4788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1737</v>
          </cell>
          <cell r="F12">
            <v>5161</v>
          </cell>
        </row>
        <row r="13">
          <cell r="A13" t="str">
            <v xml:space="preserve"> 043  Ветчина Нежная ТМ Особый рецепт, п/а, 0,4кг    ПОКОМ</v>
          </cell>
          <cell r="F13">
            <v>66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9</v>
          </cell>
          <cell r="F14">
            <v>284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17</v>
          </cell>
          <cell r="F15">
            <v>419</v>
          </cell>
        </row>
        <row r="16">
          <cell r="A16" t="str">
            <v xml:space="preserve"> 083  Колбаса Швейцарская 0,17 кг., ШТ., сырокопченая   ПОКОМ</v>
          </cell>
          <cell r="D16">
            <v>276</v>
          </cell>
          <cell r="F16">
            <v>1647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D17">
            <v>2</v>
          </cell>
          <cell r="F17">
            <v>257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D18">
            <v>1</v>
          </cell>
          <cell r="F18">
            <v>121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D19">
            <v>1</v>
          </cell>
          <cell r="F19">
            <v>164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D20">
            <v>2</v>
          </cell>
          <cell r="F20">
            <v>580</v>
          </cell>
        </row>
        <row r="21">
          <cell r="A21" t="str">
            <v xml:space="preserve"> 200  Ветчина Дугушка ТМ Стародворье, вектор в/у    ПОКОМ</v>
          </cell>
          <cell r="D21">
            <v>3.3</v>
          </cell>
          <cell r="F21">
            <v>588.05700000000002</v>
          </cell>
        </row>
        <row r="22">
          <cell r="A22" t="str">
            <v xml:space="preserve"> 201  Ветчина Нежная ТМ Особый рецепт, (2,5кг), ПОКОМ</v>
          </cell>
          <cell r="D22">
            <v>136</v>
          </cell>
          <cell r="F22">
            <v>5321.5280000000002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D23">
            <v>4.0999999999999996</v>
          </cell>
          <cell r="F23">
            <v>354.06400000000002</v>
          </cell>
        </row>
        <row r="24">
          <cell r="A24" t="str">
            <v xml:space="preserve"> 219  Колбаса Докторская Особая ТМ Особый рецепт, ВЕС  ПОКОМ</v>
          </cell>
          <cell r="D24">
            <v>5</v>
          </cell>
          <cell r="F24">
            <v>1773.867</v>
          </cell>
        </row>
        <row r="25">
          <cell r="A25" t="str">
            <v xml:space="preserve"> 229  Колбаса Молочная Дугушка, в/у, ВЕС, ТМ Стародворье   ПОКОМ</v>
          </cell>
          <cell r="D25">
            <v>5.7</v>
          </cell>
          <cell r="F25">
            <v>641.26400000000001</v>
          </cell>
        </row>
        <row r="26">
          <cell r="A26" t="str">
            <v xml:space="preserve"> 236  Колбаса Рубленая ЗАПЕЧ. Дугушка ТМ Стародворье, вектор, в/к    ПОКОМ</v>
          </cell>
          <cell r="D26">
            <v>4.0999999999999996</v>
          </cell>
          <cell r="F26">
            <v>151.73099999999999</v>
          </cell>
        </row>
        <row r="27">
          <cell r="A27" t="str">
            <v xml:space="preserve"> 239  Колбаса Салями запеч Дугушка, оболочка вектор, ВЕС, ТМ Стародворье  ПОКОМ</v>
          </cell>
          <cell r="D27">
            <v>2.6</v>
          </cell>
          <cell r="F27">
            <v>464.55799999999999</v>
          </cell>
        </row>
        <row r="28">
          <cell r="A28" t="str">
            <v xml:space="preserve"> 242  Колбаса Сервелат ЗАПЕЧ.Дугушка ТМ Стародворье, вектор, в/к     ПОКОМ</v>
          </cell>
          <cell r="D28">
            <v>3.3</v>
          </cell>
          <cell r="F28">
            <v>359.70600000000002</v>
          </cell>
        </row>
        <row r="29">
          <cell r="A29" t="str">
            <v xml:space="preserve"> 247  Сардельки Нежные, ВЕС.  ПОКОМ</v>
          </cell>
          <cell r="D29">
            <v>5.4</v>
          </cell>
          <cell r="F29">
            <v>109.738</v>
          </cell>
        </row>
        <row r="30">
          <cell r="A30" t="str">
            <v xml:space="preserve"> 248  Сардельки Сочные ТМ Особый рецепт,   ПОКОМ</v>
          </cell>
          <cell r="F30">
            <v>138.15299999999999</v>
          </cell>
        </row>
        <row r="31">
          <cell r="A31" t="str">
            <v xml:space="preserve"> 250  Сардельки стародворские с говядиной в обол. NDX, ВЕС. ПОКОМ</v>
          </cell>
          <cell r="D31">
            <v>14.7</v>
          </cell>
          <cell r="F31">
            <v>1429.0170000000001</v>
          </cell>
        </row>
        <row r="32">
          <cell r="A32" t="str">
            <v xml:space="preserve"> 255  Сосиски Молочные для завтрака ТМ Особый рецепт, п/а МГС, ВЕС, ТМ Стародворье  ПОКОМ</v>
          </cell>
          <cell r="F32">
            <v>67.052999999999997</v>
          </cell>
        </row>
        <row r="33">
          <cell r="A33" t="str">
            <v xml:space="preserve"> 257  Сосиски Молочные оригинальные ТМ Особый рецепт, ВЕС.   ПОКОМ</v>
          </cell>
          <cell r="D33">
            <v>1.3</v>
          </cell>
          <cell r="F33">
            <v>87</v>
          </cell>
        </row>
        <row r="34">
          <cell r="A34" t="str">
            <v xml:space="preserve"> 263  Шпикачки Стародворские, ВЕС.  ПОКОМ</v>
          </cell>
          <cell r="D34">
            <v>5.3</v>
          </cell>
          <cell r="F34">
            <v>1103.5619999999999</v>
          </cell>
        </row>
        <row r="35">
          <cell r="A35" t="str">
            <v xml:space="preserve"> 265  Колбаса Балыкбургская, ВЕС, ТМ Баварушка  ПОКОМ</v>
          </cell>
          <cell r="F35">
            <v>12.4</v>
          </cell>
        </row>
        <row r="36">
          <cell r="A36" t="str">
            <v xml:space="preserve"> 266  Колбаса Филейбургская с сочным окороком, ВЕС, ТМ Баварушка  ПОКОМ</v>
          </cell>
          <cell r="F36">
            <v>4</v>
          </cell>
        </row>
        <row r="37">
          <cell r="A37" t="str">
            <v xml:space="preserve"> 267  Колбаса Салями Филейбургская зернистая, оболочка фиброуз, ВЕС, ТМ Баварушка  ПОКОМ</v>
          </cell>
          <cell r="F37">
            <v>7</v>
          </cell>
        </row>
        <row r="38">
          <cell r="A38" t="str">
            <v xml:space="preserve"> 272  Колбаса Сервелат Филедворский, фиброуз, в/у 0,35 кг срез,  ПОКОМ</v>
          </cell>
          <cell r="D38">
            <v>6</v>
          </cell>
          <cell r="F38">
            <v>1241</v>
          </cell>
        </row>
        <row r="39">
          <cell r="A39" t="str">
            <v xml:space="preserve"> 273  Сосиски Сочинки с сочной грудинкой, МГС 0.4кг,   ПОКОМ</v>
          </cell>
          <cell r="D39">
            <v>591</v>
          </cell>
          <cell r="F39">
            <v>3445</v>
          </cell>
        </row>
        <row r="40">
          <cell r="A40" t="str">
            <v xml:space="preserve"> 276  Колбаса Сливушка ТМ Вязанка в оболочке полиамид 0,45 кг  ПОКОМ</v>
          </cell>
          <cell r="D40">
            <v>1037</v>
          </cell>
          <cell r="F40">
            <v>4359</v>
          </cell>
        </row>
        <row r="41">
          <cell r="A41" t="str">
            <v xml:space="preserve"> 283  Сосиски Сочинки, ВЕС, ТМ Стародворье ПОКОМ</v>
          </cell>
          <cell r="D41">
            <v>4</v>
          </cell>
          <cell r="F41">
            <v>1429.9459999999999</v>
          </cell>
        </row>
        <row r="42">
          <cell r="A42" t="str">
            <v xml:space="preserve"> 285  Паштет печеночный со слив.маслом ТМ Стародворье ламистер 0,1 кг  ПОКОМ</v>
          </cell>
          <cell r="D42">
            <v>6</v>
          </cell>
          <cell r="F42">
            <v>772</v>
          </cell>
        </row>
        <row r="43">
          <cell r="A43" t="str">
            <v xml:space="preserve"> 296  Колбаса Мясорубская с рубленой грудинкой 0,35кг срез ТМ Стародворье  ПОКОМ</v>
          </cell>
          <cell r="D43">
            <v>12</v>
          </cell>
          <cell r="F43">
            <v>1100</v>
          </cell>
        </row>
        <row r="44">
          <cell r="A44" t="str">
            <v xml:space="preserve"> 297  Колбаса Мясорубская с рубленой грудинкой ВЕС ТМ Стародворье  ПОКОМ</v>
          </cell>
          <cell r="D44">
            <v>5.0999999999999996</v>
          </cell>
          <cell r="F44">
            <v>265.536</v>
          </cell>
        </row>
        <row r="45">
          <cell r="A45" t="str">
            <v xml:space="preserve"> 301  Сосиски Сочинки по-баварски с сыром,  0.4кг, ТМ Стародворье  ПОКОМ</v>
          </cell>
          <cell r="D45">
            <v>1</v>
          </cell>
          <cell r="F45">
            <v>667</v>
          </cell>
        </row>
        <row r="46">
          <cell r="A46" t="str">
            <v xml:space="preserve"> 302  Сосиски Сочинки по-баварски,  0.4кг, ТМ Стародворье  ПОКОМ</v>
          </cell>
          <cell r="D46">
            <v>10</v>
          </cell>
          <cell r="F46">
            <v>1703</v>
          </cell>
        </row>
        <row r="47">
          <cell r="A47" t="str">
            <v xml:space="preserve"> 304  Колбаса Салями Мясорубская с рубленным шпиком ВЕС ТМ Стародворье  ПОКОМ</v>
          </cell>
          <cell r="D47">
            <v>2.9</v>
          </cell>
          <cell r="F47">
            <v>157.398</v>
          </cell>
        </row>
        <row r="48">
          <cell r="A48" t="str">
            <v xml:space="preserve"> 305  Колбаса Сервелат Мясорубский с мелкорубленным окороком в/у  ТМ Стародворье ВЕС   ПОКОМ</v>
          </cell>
          <cell r="D48">
            <v>29.3</v>
          </cell>
          <cell r="F48">
            <v>658.43399999999997</v>
          </cell>
        </row>
        <row r="49">
          <cell r="A49" t="str">
            <v xml:space="preserve"> 306  Колбаса Салями Мясорубская с рубленым шпиком 0,35 кг срез ТМ Стародворье   Поком</v>
          </cell>
          <cell r="D49">
            <v>11</v>
          </cell>
          <cell r="F49">
            <v>1260</v>
          </cell>
        </row>
        <row r="50">
          <cell r="A50" t="str">
            <v xml:space="preserve"> 307  Колбаса Сервелат Мясорубский с мелкорубленным окороком 0,35 кг срез ТМ Стародворье   Поком</v>
          </cell>
          <cell r="D50">
            <v>17</v>
          </cell>
          <cell r="F50">
            <v>2096</v>
          </cell>
        </row>
        <row r="51">
          <cell r="A51" t="str">
            <v xml:space="preserve"> 309  Сосиски Сочинки с сыром 0,4 кг ТМ Стародворье  ПОКОМ</v>
          </cell>
          <cell r="D51">
            <v>13</v>
          </cell>
          <cell r="F51">
            <v>1134</v>
          </cell>
        </row>
        <row r="52">
          <cell r="A52" t="str">
            <v xml:space="preserve"> 312  Ветчина Филейская ВЕС ТМ  Вязанка ТС Столичная  ПОКОМ</v>
          </cell>
          <cell r="D52">
            <v>11.1</v>
          </cell>
          <cell r="F52">
            <v>942.74400000000003</v>
          </cell>
        </row>
        <row r="53">
          <cell r="A53" t="str">
            <v xml:space="preserve"> 315  Колбаса вареная Молокуша ТМ Вязанка ВЕС, ПОКОМ</v>
          </cell>
          <cell r="D53">
            <v>2.6</v>
          </cell>
          <cell r="F53">
            <v>550.33799999999997</v>
          </cell>
        </row>
        <row r="54">
          <cell r="A54" t="str">
            <v xml:space="preserve"> 316  Колбаса Нежная ТМ Зареченские ВЕС  ПОКОМ</v>
          </cell>
          <cell r="F54">
            <v>26.8</v>
          </cell>
        </row>
        <row r="55">
          <cell r="A55" t="str">
            <v xml:space="preserve"> 318  Сосиски Датские ТМ Зареченские, ВЕС  ПОКОМ</v>
          </cell>
          <cell r="D55">
            <v>33.1</v>
          </cell>
          <cell r="F55">
            <v>4481.5860000000002</v>
          </cell>
        </row>
        <row r="56">
          <cell r="A56" t="str">
            <v xml:space="preserve"> 319  Колбаса вареная Филейская ТМ Вязанка ТС Классическая, 0,45 кг. ПОКОМ</v>
          </cell>
          <cell r="D56">
            <v>2524</v>
          </cell>
          <cell r="F56">
            <v>4928</v>
          </cell>
        </row>
        <row r="57">
          <cell r="A57" t="str">
            <v xml:space="preserve"> 322  Колбаса вареная Молокуша 0,45кг ТМ Вязанка  ПОКОМ</v>
          </cell>
          <cell r="D57">
            <v>440</v>
          </cell>
          <cell r="F57">
            <v>4446</v>
          </cell>
        </row>
        <row r="58">
          <cell r="A58" t="str">
            <v xml:space="preserve"> 324  Ветчина Филейская ТМ Вязанка Столичная 0,45 кг ПОКОМ</v>
          </cell>
          <cell r="D58">
            <v>24</v>
          </cell>
          <cell r="F58">
            <v>1731</v>
          </cell>
        </row>
        <row r="59">
          <cell r="A59" t="str">
            <v xml:space="preserve"> 328  Сардельки Сочинки Стародворье ТМ  0,4 кг ПОКОМ</v>
          </cell>
          <cell r="D59">
            <v>11</v>
          </cell>
          <cell r="F59">
            <v>294</v>
          </cell>
        </row>
        <row r="60">
          <cell r="A60" t="str">
            <v xml:space="preserve"> 329  Сардельки Сочинки с сыром Стародворье ТМ, 0,4 кг. ПОКОМ</v>
          </cell>
          <cell r="D60">
            <v>9</v>
          </cell>
          <cell r="F60">
            <v>288</v>
          </cell>
        </row>
        <row r="61">
          <cell r="A61" t="str">
            <v xml:space="preserve"> 330  Колбаса вареная Филейская ТМ Вязанка ТС Классическая ВЕС  ПОКОМ</v>
          </cell>
          <cell r="D61">
            <v>14.8</v>
          </cell>
          <cell r="F61">
            <v>896.31700000000001</v>
          </cell>
        </row>
        <row r="62">
          <cell r="A62" t="str">
            <v xml:space="preserve"> 334  Паштет Любительский ТМ Стародворье ламистер 0,1 кг  ПОКОМ</v>
          </cell>
          <cell r="D62">
            <v>6</v>
          </cell>
          <cell r="F62">
            <v>518</v>
          </cell>
        </row>
        <row r="63">
          <cell r="A63" t="str">
            <v xml:space="preserve"> 335  Колбаса Сливушка ТМ Вязанка. ВЕС.  ПОКОМ </v>
          </cell>
          <cell r="D63">
            <v>10.7</v>
          </cell>
          <cell r="F63">
            <v>1009.364</v>
          </cell>
        </row>
        <row r="64">
          <cell r="A64" t="str">
            <v xml:space="preserve"> 342 Сосиски Сочинки Молочные ТМ Стародворье 0,4 кг ПОКОМ</v>
          </cell>
          <cell r="D64">
            <v>931</v>
          </cell>
          <cell r="F64">
            <v>3677</v>
          </cell>
        </row>
        <row r="65">
          <cell r="A65" t="str">
            <v xml:space="preserve"> 343 Сосиски Сочинки Сливочные ТМ Стародворье  0,4 кг</v>
          </cell>
          <cell r="D65">
            <v>23</v>
          </cell>
          <cell r="F65">
            <v>2385</v>
          </cell>
        </row>
        <row r="66">
          <cell r="A66" t="str">
            <v xml:space="preserve"> 344  Колбаса Сочинка по-европейски с сочной грудинкой ТМ Стародворье, ВЕС ПОКОМ</v>
          </cell>
          <cell r="D66">
            <v>9.8000000000000007</v>
          </cell>
          <cell r="F66">
            <v>489.13900000000001</v>
          </cell>
        </row>
        <row r="67">
          <cell r="A67" t="str">
            <v xml:space="preserve"> 345  Колбаса Сочинка по-фински с сочным окроком ТМ Стародворье ВЕС ПОКОМ</v>
          </cell>
          <cell r="D67">
            <v>6.5</v>
          </cell>
          <cell r="F67">
            <v>229.28299999999999</v>
          </cell>
        </row>
        <row r="68">
          <cell r="A68" t="str">
            <v xml:space="preserve"> 346  Колбаса Сочинка зернистая с сочной грудинкой ТМ Стародворье.ВЕС ПОКОМ</v>
          </cell>
          <cell r="D68">
            <v>15.9</v>
          </cell>
          <cell r="F68">
            <v>1654.31</v>
          </cell>
        </row>
        <row r="69">
          <cell r="A69" t="str">
            <v xml:space="preserve"> 347  Колбаса Сочинка рубленая с сочным окороком ТМ Стародворье ВЕС ПОКОМ</v>
          </cell>
          <cell r="D69">
            <v>8.1999999999999993</v>
          </cell>
          <cell r="F69">
            <v>297.09100000000001</v>
          </cell>
        </row>
        <row r="70">
          <cell r="A70" t="str">
            <v xml:space="preserve"> 353  Колбаса Салями запеченная ТМ Стародворье ТС Дугушка. 0,6 кг ПОКОМ</v>
          </cell>
          <cell r="D70">
            <v>5</v>
          </cell>
          <cell r="F70">
            <v>123</v>
          </cell>
        </row>
        <row r="71">
          <cell r="A71" t="str">
            <v xml:space="preserve"> 354  Колбаса Рубленая запеченная ТМ Стародворье,ТС Дугушка  0,6 кг ПОКОМ</v>
          </cell>
          <cell r="D71">
            <v>9</v>
          </cell>
          <cell r="F71">
            <v>369</v>
          </cell>
        </row>
        <row r="72">
          <cell r="A72" t="str">
            <v xml:space="preserve"> 355  Колбаса Сервелат запеченный ТМ Стародворье ТС Дугушка. 0,6 кг. ПОКОМ</v>
          </cell>
          <cell r="D72">
            <v>7</v>
          </cell>
          <cell r="F72">
            <v>537</v>
          </cell>
        </row>
        <row r="73">
          <cell r="A73" t="str">
            <v xml:space="preserve"> 364  Сардельки Филейские Вязанка ВЕС NDX ТМ Вязанка  ПОКОМ</v>
          </cell>
          <cell r="D73">
            <v>1.3</v>
          </cell>
          <cell r="F73">
            <v>195.86500000000001</v>
          </cell>
        </row>
        <row r="74">
          <cell r="A74" t="str">
            <v xml:space="preserve"> 376  Колбаса Докторская Дугушка 0,6кг ГОСТ ТМ Стародворье  ПОКОМ </v>
          </cell>
          <cell r="D74">
            <v>10</v>
          </cell>
          <cell r="F74">
            <v>693</v>
          </cell>
        </row>
        <row r="75">
          <cell r="A75" t="str">
            <v xml:space="preserve"> 377  Колбаса Молочная Дугушка 0,6кг ТМ Стародворье  ПОКОМ</v>
          </cell>
          <cell r="D75">
            <v>17</v>
          </cell>
          <cell r="F75">
            <v>948</v>
          </cell>
        </row>
        <row r="76">
          <cell r="A76" t="str">
            <v xml:space="preserve"> 387  Колбаса вареная Мусульманская Халяль ТМ Вязанка, 0,4 кг ПОКОМ</v>
          </cell>
          <cell r="D76">
            <v>8</v>
          </cell>
          <cell r="F76">
            <v>670</v>
          </cell>
        </row>
        <row r="77">
          <cell r="A77" t="str">
            <v xml:space="preserve"> 388  Сосиски Восточные Халяль ТМ Вязанка 0,33 кг АК. ПОКОМ</v>
          </cell>
          <cell r="D77">
            <v>17</v>
          </cell>
          <cell r="F77">
            <v>823</v>
          </cell>
        </row>
        <row r="78">
          <cell r="A78" t="str">
            <v xml:space="preserve"> 394 Колбаса полукопченая Аль-Ислами халяль ТМ Вязанка оболочка фиброуз в в/у 0,35 кг  ПОКОМ</v>
          </cell>
          <cell r="D78">
            <v>9</v>
          </cell>
          <cell r="F78">
            <v>618</v>
          </cell>
        </row>
        <row r="79">
          <cell r="A79" t="str">
            <v xml:space="preserve"> 405  Сардельки Сливушки ТМ Вязанка в оболочке айпил 0,33 кг. ПОКОМ</v>
          </cell>
          <cell r="D79">
            <v>4</v>
          </cell>
          <cell r="F79">
            <v>385</v>
          </cell>
        </row>
        <row r="80">
          <cell r="A80" t="str">
            <v xml:space="preserve"> 410  Сосиски Баварские с сыром ТМ Стародворье 0,35 кг. ПОКОМ</v>
          </cell>
          <cell r="D80">
            <v>1562</v>
          </cell>
          <cell r="F80">
            <v>6081</v>
          </cell>
        </row>
        <row r="81">
          <cell r="A81" t="str">
            <v xml:space="preserve"> 412  Сосиски Баварские ТМ Стародворье 0,35 кг ПОКОМ</v>
          </cell>
          <cell r="D81">
            <v>1076</v>
          </cell>
          <cell r="F81">
            <v>11423</v>
          </cell>
        </row>
        <row r="82">
          <cell r="A82" t="str">
            <v xml:space="preserve"> 430  Колбаса Стародворская с окороком 0,4 кг. ТМ Стародворье в оболочке полиамид  ПОКОМ</v>
          </cell>
          <cell r="D82">
            <v>12</v>
          </cell>
          <cell r="F82">
            <v>495</v>
          </cell>
        </row>
        <row r="83">
          <cell r="A83" t="str">
            <v xml:space="preserve"> 431  Колбаса Стародворская с окороком в оболочке полиамид ТМ Стародворье ВЕС ПОКОМ</v>
          </cell>
          <cell r="F83">
            <v>209.05099999999999</v>
          </cell>
        </row>
        <row r="84">
          <cell r="A84" t="str">
            <v xml:space="preserve"> 435  Колбаса Молочная Стародворская  с молоком в оболочке полиамид 0,4 кг.ТМ Стародворье ПОКОМ</v>
          </cell>
          <cell r="D84">
            <v>6</v>
          </cell>
          <cell r="F84">
            <v>298</v>
          </cell>
        </row>
        <row r="85">
          <cell r="A85" t="str">
            <v xml:space="preserve"> 436  Колбаса Молочная стародворская с молоком, ВЕС, ТМ Стародворье  ПОКОМ</v>
          </cell>
          <cell r="D85">
            <v>1.3</v>
          </cell>
          <cell r="F85">
            <v>71.05</v>
          </cell>
        </row>
        <row r="86">
          <cell r="A86" t="str">
            <v xml:space="preserve"> 447  Колбаски Краковюрст ТМ Баварушка с изысканными пряностями в оболочке NDX в в.у 0,2 кг. ПОКОМ </v>
          </cell>
          <cell r="D86">
            <v>9</v>
          </cell>
          <cell r="F86">
            <v>610</v>
          </cell>
        </row>
        <row r="87">
          <cell r="A87" t="str">
            <v xml:space="preserve"> 448  Сосиски Сливушки по-венски ТМ Вязанка. 0,3 кг ПОКОМ</v>
          </cell>
          <cell r="D87">
            <v>3</v>
          </cell>
          <cell r="F87">
            <v>389</v>
          </cell>
        </row>
        <row r="88">
          <cell r="A88" t="str">
            <v xml:space="preserve"> 449  Колбаса Дугушка Стародворская ВЕС ТС Дугушка ПОКОМ</v>
          </cell>
          <cell r="D88">
            <v>22.6</v>
          </cell>
          <cell r="F88">
            <v>494.01799999999997</v>
          </cell>
        </row>
        <row r="89">
          <cell r="A89" t="str">
            <v xml:space="preserve"> 452  Колбаса Со шпиком ВЕС большой батон ТМ Особый рецепт  ПОКОМ</v>
          </cell>
          <cell r="D89">
            <v>37.5</v>
          </cell>
          <cell r="F89">
            <v>4617.62</v>
          </cell>
        </row>
        <row r="90">
          <cell r="A90" t="str">
            <v xml:space="preserve"> 456  Колбаса Филейная ТМ Особый рецепт ВЕС большой батон  ПОКОМ</v>
          </cell>
          <cell r="D90">
            <v>172.47399999999999</v>
          </cell>
          <cell r="F90">
            <v>5068.7430000000004</v>
          </cell>
        </row>
        <row r="91">
          <cell r="A91" t="str">
            <v xml:space="preserve"> 457  Колбаса Молочная ТМ Особый рецепт ВЕС большой батон  ПОКОМ</v>
          </cell>
          <cell r="D91">
            <v>157.5</v>
          </cell>
          <cell r="F91">
            <v>7477.8469999999998</v>
          </cell>
        </row>
        <row r="92">
          <cell r="A92" t="str">
            <v xml:space="preserve"> 465  Колбаса Филейная оригинальная ВЕС 0,8кг ТМ Особый рецепт в оболочке полиамид  ПОКОМ</v>
          </cell>
          <cell r="D92">
            <v>2.4</v>
          </cell>
          <cell r="F92">
            <v>193.209</v>
          </cell>
        </row>
        <row r="93">
          <cell r="A93" t="str">
            <v xml:space="preserve"> 467  Колбаса Филейная 0,5кг ТМ Особый рецепт  ПОКОМ</v>
          </cell>
          <cell r="D93">
            <v>2</v>
          </cell>
          <cell r="F93">
            <v>90</v>
          </cell>
        </row>
        <row r="94">
          <cell r="A94" t="str">
            <v xml:space="preserve"> 478  Сардельки Зареченские ВЕС ТМ Зареченские  ПОКОМ</v>
          </cell>
          <cell r="F94">
            <v>26.2</v>
          </cell>
        </row>
        <row r="95">
          <cell r="A95" t="str">
            <v xml:space="preserve"> 495  Колбаса Сочинка по-европейски с сочной грудинкой 0,3кг ТМ Стародворье  ПОКОМ</v>
          </cell>
          <cell r="D95">
            <v>414</v>
          </cell>
          <cell r="F95">
            <v>1784</v>
          </cell>
        </row>
        <row r="96">
          <cell r="A96" t="str">
            <v xml:space="preserve"> 496  Колбаса Сочинка по-фински с сочным окроком 0,3кг ТМ Стародворье  ПОКОМ</v>
          </cell>
          <cell r="D96">
            <v>3</v>
          </cell>
          <cell r="F96">
            <v>727</v>
          </cell>
        </row>
        <row r="97">
          <cell r="A97" t="str">
            <v xml:space="preserve"> 497  Колбаса Сочинка зернистая с сочной грудинкой 0,3кг ТМ Стародворье  ПОКОМ</v>
          </cell>
          <cell r="D97">
            <v>610</v>
          </cell>
          <cell r="F97">
            <v>1688</v>
          </cell>
        </row>
        <row r="98">
          <cell r="A98" t="str">
            <v xml:space="preserve"> 498  Колбаса Сочинка рубленая с сочным окороком 0,3кг ТМ Стародворье  ПОКОМ</v>
          </cell>
          <cell r="D98">
            <v>10</v>
          </cell>
          <cell r="F98">
            <v>744</v>
          </cell>
        </row>
        <row r="99">
          <cell r="A99" t="str">
            <v xml:space="preserve"> 505  Ветчина Стародворская ТМ Стародворье брикет 0,33 кг.  ПОКОМ</v>
          </cell>
          <cell r="D99">
            <v>102</v>
          </cell>
          <cell r="F99">
            <v>102</v>
          </cell>
        </row>
        <row r="100">
          <cell r="A100" t="str">
            <v xml:space="preserve"> 515  Колбаса Сервелат Мясорубский Делюкс 0,3кг ТМ Стародворье  ПОКОМ</v>
          </cell>
          <cell r="D100">
            <v>1</v>
          </cell>
          <cell r="F100">
            <v>3</v>
          </cell>
        </row>
        <row r="101">
          <cell r="A101" t="str">
            <v xml:space="preserve"> 519  Грудинка 0,12 кг нарезка ТМ Стародворье  ПОКОМ</v>
          </cell>
          <cell r="D101">
            <v>4</v>
          </cell>
          <cell r="F101">
            <v>286</v>
          </cell>
        </row>
        <row r="102">
          <cell r="A102" t="str">
            <v xml:space="preserve"> 520  Колбаса Мраморная ТМ Стародворье в вакуумной упаковке 0,07 кг нарезка  ПОКОМ</v>
          </cell>
          <cell r="D102">
            <v>9</v>
          </cell>
          <cell r="F102">
            <v>692</v>
          </cell>
        </row>
        <row r="103">
          <cell r="A103" t="str">
            <v xml:space="preserve"> 521  Бекон ТМ Стародворье в вакуумной упаковке 0,12кг нарезка  ПОКОМ</v>
          </cell>
          <cell r="D103">
            <v>7</v>
          </cell>
          <cell r="F103">
            <v>313</v>
          </cell>
        </row>
        <row r="104">
          <cell r="A104" t="str">
            <v xml:space="preserve"> 523  Колбаса Сальчичон нарезка 0,07кг ТМ Стародворье  ПОКОМ </v>
          </cell>
          <cell r="D104">
            <v>5</v>
          </cell>
          <cell r="F104">
            <v>530</v>
          </cell>
        </row>
        <row r="105">
          <cell r="A105" t="str">
            <v xml:space="preserve"> 524  Колбаса Сервелат Ореховый нарезка 0,07кг ТМ Стародворье  ПОКОМ</v>
          </cell>
          <cell r="D105">
            <v>6</v>
          </cell>
          <cell r="F105">
            <v>737</v>
          </cell>
        </row>
        <row r="106">
          <cell r="A106" t="str">
            <v xml:space="preserve"> 525  Колбаса Фуэт нарезка 0,07кг ТМ Стародворье  ПОКОМ</v>
          </cell>
          <cell r="D106">
            <v>9</v>
          </cell>
          <cell r="F106">
            <v>293</v>
          </cell>
        </row>
        <row r="107">
          <cell r="A107" t="str">
            <v xml:space="preserve"> 526  Корейка вяленая выдержанная нарезка 0,05кг ТМ Стародворье  ПОКОМ</v>
          </cell>
          <cell r="D107">
            <v>6</v>
          </cell>
          <cell r="F107">
            <v>231</v>
          </cell>
        </row>
        <row r="108">
          <cell r="A108" t="str">
            <v>0139 Продукт По-Российски Классический с зам. молочного жира мдж 50% ТМ Коровино  ВЕС  ОСТАНКИНО</v>
          </cell>
          <cell r="D108">
            <v>2.5</v>
          </cell>
          <cell r="F108">
            <v>2.5</v>
          </cell>
        </row>
        <row r="109">
          <cell r="A109" t="str">
            <v>0447 Сыр Голландский 45% Нарезка 125г ТМ Папа может ОСТАНКИНО</v>
          </cell>
          <cell r="D109">
            <v>23</v>
          </cell>
          <cell r="F109">
            <v>23</v>
          </cell>
        </row>
        <row r="110">
          <cell r="A110" t="str">
            <v>0454 Сыр Российский Особый 50%, Нарезка 125г тф ТМ Папа Может  ОСТАНКИНО</v>
          </cell>
          <cell r="D110">
            <v>45</v>
          </cell>
          <cell r="F110">
            <v>45</v>
          </cell>
        </row>
        <row r="111">
          <cell r="A111" t="str">
            <v>3215 ВЕТЧ.МЯСНАЯ Папа может п/о 0.4кг 8шт.    ОСТАНКИНО</v>
          </cell>
          <cell r="D111">
            <v>634</v>
          </cell>
          <cell r="F111">
            <v>635</v>
          </cell>
        </row>
        <row r="112">
          <cell r="A112" t="str">
            <v>3684 ПРЕСИЖН с/к в/у 1/250 8шт.   ОСТАНКИНО</v>
          </cell>
          <cell r="D112">
            <v>62</v>
          </cell>
          <cell r="F112">
            <v>62</v>
          </cell>
        </row>
        <row r="113">
          <cell r="A113" t="str">
            <v>3986 Ароматная с/к в/у 1/250 ОСТАНКИНО</v>
          </cell>
          <cell r="D113">
            <v>495</v>
          </cell>
          <cell r="F113">
            <v>495</v>
          </cell>
        </row>
        <row r="114">
          <cell r="A114" t="str">
            <v>4063 МЯСНАЯ Папа может вар п/о_Л   ОСТАНКИНО</v>
          </cell>
          <cell r="D114">
            <v>1333.105</v>
          </cell>
          <cell r="F114">
            <v>1336.105</v>
          </cell>
        </row>
        <row r="115">
          <cell r="A115" t="str">
            <v>4117 ЭКСТРА Папа может с/к в/у_Л   ОСТАНКИНО</v>
          </cell>
          <cell r="D115">
            <v>39</v>
          </cell>
          <cell r="F115">
            <v>39.886000000000003</v>
          </cell>
        </row>
        <row r="116">
          <cell r="A116" t="str">
            <v>4163 Сыр Боккончини копченый 40% 100 гр.  ОСТАНКИНО</v>
          </cell>
          <cell r="D116">
            <v>77</v>
          </cell>
          <cell r="F116">
            <v>77</v>
          </cell>
        </row>
        <row r="117">
          <cell r="A117" t="str">
            <v>4170 Сыр Скаморца свежий 40% 100 гр.  ОСТАНКИНО</v>
          </cell>
          <cell r="D117">
            <v>14</v>
          </cell>
          <cell r="F117">
            <v>14</v>
          </cell>
        </row>
        <row r="118">
          <cell r="A118" t="str">
            <v>4187 Сыр Чечил свежий 45% 100г/6шт ТМ Папа Может  ОСТАНКИНО</v>
          </cell>
          <cell r="D118">
            <v>144</v>
          </cell>
          <cell r="F118">
            <v>144</v>
          </cell>
        </row>
        <row r="119">
          <cell r="A119" t="str">
            <v>4194 Сыр Чечил копченый 43% 100г/6шт ТМ Папа Может  ОСТАНКИНО</v>
          </cell>
          <cell r="D119">
            <v>96</v>
          </cell>
          <cell r="F119">
            <v>96</v>
          </cell>
        </row>
        <row r="120">
          <cell r="A120" t="str">
            <v>4574 Колбаса вар Мясная со шпиком 1кг Папа может п/о (код покуп. 24784) Останкино</v>
          </cell>
          <cell r="D120">
            <v>84.1</v>
          </cell>
          <cell r="F120">
            <v>84.1</v>
          </cell>
        </row>
        <row r="121">
          <cell r="A121" t="str">
            <v>4574 Мясная со шпиком Папа может вар п/о ОСТАНКИНО</v>
          </cell>
          <cell r="D121">
            <v>1.3</v>
          </cell>
          <cell r="F121">
            <v>1.3</v>
          </cell>
        </row>
        <row r="122">
          <cell r="A122" t="str">
            <v>4813 ФИЛЕЙНАЯ Папа может вар п/о_Л   ОСТАНКИНО</v>
          </cell>
          <cell r="D122">
            <v>489.9</v>
          </cell>
          <cell r="F122">
            <v>493.99900000000002</v>
          </cell>
        </row>
        <row r="123">
          <cell r="A123" t="str">
            <v>4819 Сыр "Пармезан" 40% кусок 180 гр  ОСТАНКИНО</v>
          </cell>
          <cell r="D123">
            <v>85</v>
          </cell>
          <cell r="F123">
            <v>85</v>
          </cell>
        </row>
        <row r="124">
          <cell r="A124" t="str">
            <v>4903 Сыр Перлини 40% 100гр (8шт)  ОСТАНКИНО</v>
          </cell>
          <cell r="D124">
            <v>52</v>
          </cell>
          <cell r="F124">
            <v>52</v>
          </cell>
        </row>
        <row r="125">
          <cell r="A125" t="str">
            <v>4910 Сыр Перлини копченый 40% 100гр (8шт)  ОСТАНКИНО</v>
          </cell>
          <cell r="D125">
            <v>40</v>
          </cell>
          <cell r="F125">
            <v>40</v>
          </cell>
        </row>
        <row r="126">
          <cell r="A126" t="str">
            <v>4927 Сыр Перлини со вкусом Васаби 40% 100гр (8шт)  ОСТАНКИНО</v>
          </cell>
          <cell r="D126">
            <v>21</v>
          </cell>
          <cell r="F126">
            <v>21</v>
          </cell>
        </row>
        <row r="127">
          <cell r="A127" t="str">
            <v>4993 САЛЯМИ ИТАЛЬЯНСКАЯ с/к в/у 1/250*8_120c ОСТАНКИНО</v>
          </cell>
          <cell r="D127">
            <v>342</v>
          </cell>
          <cell r="F127">
            <v>344</v>
          </cell>
        </row>
        <row r="128">
          <cell r="A128" t="str">
            <v>5204 Сыр полутвердый "Российский", ВЕС брус, с массовой долей жира 50%  ОСТАНКИНО</v>
          </cell>
          <cell r="D128">
            <v>100.8</v>
          </cell>
          <cell r="F128">
            <v>100.8</v>
          </cell>
        </row>
        <row r="129">
          <cell r="A129" t="str">
            <v>5235 Сыр полутвердый "Голландский" 45%, брус ВЕС  ОСТАНКИНО</v>
          </cell>
          <cell r="D129">
            <v>39.1</v>
          </cell>
          <cell r="F129">
            <v>39.1</v>
          </cell>
        </row>
        <row r="130">
          <cell r="A130" t="str">
            <v>5242 Сыр полутвердый "Гауда", 45%, ВЕС брус из блока 1/5  ОСТАНКИНО</v>
          </cell>
          <cell r="D130">
            <v>21.2</v>
          </cell>
          <cell r="F130">
            <v>24.67</v>
          </cell>
        </row>
        <row r="131">
          <cell r="A131" t="str">
            <v>5246 ДОКТОРСКАЯ ПРЕМИУМ вар б/о мгс_30с ОСТАНКИНО</v>
          </cell>
          <cell r="D131">
            <v>105.7</v>
          </cell>
          <cell r="F131">
            <v>105.7</v>
          </cell>
        </row>
        <row r="132">
          <cell r="A132" t="str">
            <v>5247 РУССКАЯ ПРЕМИУМ вар б/о мгс_30с ОСТАНКИНО</v>
          </cell>
          <cell r="D132">
            <v>27</v>
          </cell>
          <cell r="F132">
            <v>27</v>
          </cell>
        </row>
        <row r="133">
          <cell r="A133" t="str">
            <v>5259 Сыр полутвердый "Тильзитер" 45%, ВЕС брус ТМ "Папа может"  ОСТАНКИНО</v>
          </cell>
          <cell r="D133">
            <v>3</v>
          </cell>
          <cell r="F133">
            <v>3</v>
          </cell>
        </row>
        <row r="134">
          <cell r="A134" t="str">
            <v>5483 ЭКСТРА Папа может с/к в/у 1/250 8шт.   ОСТАНКИНО</v>
          </cell>
          <cell r="D134">
            <v>763</v>
          </cell>
          <cell r="F134">
            <v>766</v>
          </cell>
        </row>
        <row r="135">
          <cell r="A135" t="str">
            <v>5544 Сервелат Финский в/к в/у_45с НОВАЯ ОСТАНКИНО</v>
          </cell>
          <cell r="D135">
            <v>766.1</v>
          </cell>
          <cell r="F135">
            <v>787.12199999999996</v>
          </cell>
        </row>
        <row r="136">
          <cell r="A136" t="str">
            <v>5679 САЛЯМИ ИТАЛЬЯНСКАЯ с/к в/у 1/150_60с ОСТАНКИНО</v>
          </cell>
          <cell r="D136">
            <v>282</v>
          </cell>
          <cell r="F136">
            <v>282</v>
          </cell>
        </row>
        <row r="137">
          <cell r="A137" t="str">
            <v>5682 САЛЯМИ МЕЛКОЗЕРНЕНАЯ с/к в/у 1/120_60с   ОСТАНКИНО</v>
          </cell>
          <cell r="D137">
            <v>1875</v>
          </cell>
          <cell r="F137">
            <v>1880</v>
          </cell>
        </row>
        <row r="138">
          <cell r="A138" t="str">
            <v>5706 АРОМАТНАЯ Папа может с/к в/у 1/250 8шт.  ОСТАНКИНО</v>
          </cell>
          <cell r="D138">
            <v>183</v>
          </cell>
          <cell r="F138">
            <v>183</v>
          </cell>
        </row>
        <row r="139">
          <cell r="A139" t="str">
            <v>5708 ПОСОЛЬСКАЯ Папа может с/к в/у ОСТАНКИНО</v>
          </cell>
          <cell r="D139">
            <v>39.4</v>
          </cell>
          <cell r="F139">
            <v>40.886000000000003</v>
          </cell>
        </row>
        <row r="140">
          <cell r="A140" t="str">
            <v>5851 ЭКСТРА Папа может вар п/о   ОСТАНКИНО</v>
          </cell>
          <cell r="D140">
            <v>228.7</v>
          </cell>
          <cell r="F140">
            <v>228.7</v>
          </cell>
        </row>
        <row r="141">
          <cell r="A141" t="str">
            <v>5931 ОХОТНИЧЬЯ Папа может с/к в/у 1/220 8шт.   ОСТАНКИНО</v>
          </cell>
          <cell r="D141">
            <v>1323</v>
          </cell>
          <cell r="F141">
            <v>1335</v>
          </cell>
        </row>
        <row r="142">
          <cell r="A142" t="str">
            <v>5992 ВРЕМЯ ОКРОШКИ Папа может вар п/о 0.4кг   ОСТАНКИНО</v>
          </cell>
          <cell r="D142">
            <v>633</v>
          </cell>
          <cell r="F142">
            <v>633</v>
          </cell>
        </row>
        <row r="143">
          <cell r="A143" t="str">
            <v>6004 РАГУ СВИНОЕ 1кг 8шт.зам_120с ОСТАНКИНО</v>
          </cell>
          <cell r="D143">
            <v>132</v>
          </cell>
          <cell r="F143">
            <v>132</v>
          </cell>
        </row>
        <row r="144">
          <cell r="A144" t="str">
            <v>6220 ГОВЯЖЬЯ Папа может вар п/о  ОСТАНКИНО</v>
          </cell>
          <cell r="D144">
            <v>3.9</v>
          </cell>
          <cell r="F144">
            <v>3.9</v>
          </cell>
        </row>
        <row r="145">
          <cell r="A145" t="str">
            <v>6221 НЕАПОЛИТАНСКИЙ ДУЭТ с/к с/н мгс 1/90  ОСТАНКИНО</v>
          </cell>
          <cell r="D145">
            <v>542</v>
          </cell>
          <cell r="F145">
            <v>543</v>
          </cell>
        </row>
        <row r="146">
          <cell r="A146" t="str">
            <v>6228 МЯСНОЕ АССОРТИ к/з с/н мгс 1/90 10шт.  ОСТАНКИНО</v>
          </cell>
          <cell r="D146">
            <v>464</v>
          </cell>
          <cell r="F146">
            <v>464</v>
          </cell>
        </row>
        <row r="147">
          <cell r="A147" t="str">
            <v>6247 ДОМАШНЯЯ Папа может вар п/о 0,4кг 8шт.  ОСТАНКИНО</v>
          </cell>
          <cell r="D147">
            <v>92</v>
          </cell>
          <cell r="F147">
            <v>92</v>
          </cell>
        </row>
        <row r="148">
          <cell r="A148" t="str">
            <v>6268 ГОВЯЖЬЯ Папа может вар п/о 0,4кг 8 шт.  ОСТАНКИНО</v>
          </cell>
          <cell r="D148">
            <v>670</v>
          </cell>
          <cell r="F148">
            <v>677</v>
          </cell>
        </row>
        <row r="149">
          <cell r="A149" t="str">
            <v>6279 КОРЕЙКА ПО-ОСТ.к/в в/с с/н в/у 1/150_45с  ОСТАНКИНО</v>
          </cell>
          <cell r="D149">
            <v>542</v>
          </cell>
          <cell r="F149">
            <v>544</v>
          </cell>
        </row>
        <row r="150">
          <cell r="A150" t="str">
            <v>6303 МЯСНЫЕ Папа может сос п/о мгс 1.5*3  ОСТАНКИНО</v>
          </cell>
          <cell r="D150">
            <v>421.7</v>
          </cell>
          <cell r="F150">
            <v>421.7</v>
          </cell>
        </row>
        <row r="151">
          <cell r="A151" t="str">
            <v>6324 ДОКТОРСКАЯ ГОСТ вар п/о 0.4кг 8шт.  ОСТАНКИНО</v>
          </cell>
          <cell r="D151">
            <v>71</v>
          </cell>
          <cell r="F151">
            <v>71</v>
          </cell>
        </row>
        <row r="152">
          <cell r="A152" t="str">
            <v>6325 ДОКТОРСКАЯ ПРЕМИУМ вар п/о 0.4кг 8шт.  ОСТАНКИНО</v>
          </cell>
          <cell r="D152">
            <v>1373</v>
          </cell>
          <cell r="F152">
            <v>1375</v>
          </cell>
        </row>
        <row r="153">
          <cell r="A153" t="str">
            <v>6333 МЯСНАЯ Папа может вар п/о 0.4кг 8шт.  ОСТАНКИНО</v>
          </cell>
          <cell r="D153">
            <v>3568</v>
          </cell>
          <cell r="F153">
            <v>3574</v>
          </cell>
        </row>
        <row r="154">
          <cell r="A154" t="str">
            <v>6340 ДОМАШНИЙ РЕЦЕПТ Коровино 0.5кг 8шт.  ОСТАНКИНО</v>
          </cell>
          <cell r="D154">
            <v>301</v>
          </cell>
          <cell r="F154">
            <v>303</v>
          </cell>
        </row>
        <row r="155">
          <cell r="A155" t="str">
            <v>6353 ЭКСТРА Папа может вар п/о 0.4кг 8шт.  ОСТАНКИНО</v>
          </cell>
          <cell r="D155">
            <v>1289</v>
          </cell>
          <cell r="F155">
            <v>1295</v>
          </cell>
        </row>
        <row r="156">
          <cell r="A156" t="str">
            <v>6392 ФИЛЕЙНАЯ Папа может вар п/о 0.4кг. ОСТАНКИНО</v>
          </cell>
          <cell r="D156">
            <v>3158</v>
          </cell>
          <cell r="F156">
            <v>3167</v>
          </cell>
        </row>
        <row r="157">
          <cell r="A157" t="str">
            <v>6448 СВИНИНА МАДЕРА с/к с/н в/у 1/100 10шт.   ОСТАНКИНО</v>
          </cell>
          <cell r="D157">
            <v>143</v>
          </cell>
          <cell r="F157">
            <v>143</v>
          </cell>
        </row>
        <row r="158">
          <cell r="A158" t="str">
            <v>6453 ЭКСТРА Папа может с/к с/н в/у 1/100 14шт.   ОСТАНКИНО</v>
          </cell>
          <cell r="D158">
            <v>1782</v>
          </cell>
          <cell r="F158">
            <v>1786</v>
          </cell>
        </row>
        <row r="159">
          <cell r="A159" t="str">
            <v>6454 АРОМАТНАЯ с/к с/н в/у 1/100 10шт.  ОСТАНКИНО</v>
          </cell>
          <cell r="D159">
            <v>1527</v>
          </cell>
          <cell r="F159">
            <v>1531</v>
          </cell>
        </row>
        <row r="160">
          <cell r="A160" t="str">
            <v>6459 СЕРВЕЛАТ ШВЕЙЦАРСК. в/к с/н в/у 1/100*10  ОСТАНКИНО</v>
          </cell>
          <cell r="D160">
            <v>1017</v>
          </cell>
          <cell r="F160">
            <v>1019</v>
          </cell>
        </row>
        <row r="161">
          <cell r="A161" t="str">
            <v>6470 ВЕТЧ.МРАМОРНАЯ в/у_45с  ОСТАНКИНО</v>
          </cell>
          <cell r="D161">
            <v>32.700000000000003</v>
          </cell>
          <cell r="F161">
            <v>32.700000000000003</v>
          </cell>
        </row>
        <row r="162">
          <cell r="A162" t="str">
            <v>6495 ВЕТЧ.МРАМОРНАЯ в/у срез 0.3кг 6шт_45с  ОСТАНКИНО</v>
          </cell>
          <cell r="D162">
            <v>330</v>
          </cell>
          <cell r="F162">
            <v>330</v>
          </cell>
        </row>
        <row r="163">
          <cell r="A163" t="str">
            <v>6527 ШПИКАЧКИ СОЧНЫЕ ПМ сар б/о мгс 1*3 45с ОСТАНКИНО</v>
          </cell>
          <cell r="D163">
            <v>345.149</v>
          </cell>
          <cell r="F163">
            <v>348.25700000000001</v>
          </cell>
        </row>
        <row r="164">
          <cell r="A164" t="str">
            <v>6528 ШПИКАЧКИ СОЧНЫЕ ПМ сар б/о мгс 0.4кг 45с  ОСТАНКИНО</v>
          </cell>
          <cell r="D164">
            <v>67</v>
          </cell>
          <cell r="F164">
            <v>67</v>
          </cell>
        </row>
        <row r="165">
          <cell r="A165" t="str">
            <v>6586 МРАМОРНАЯ И БАЛЫКОВАЯ в/к с/н мгс 1/90 ОСТАНКИНО</v>
          </cell>
          <cell r="D165">
            <v>20</v>
          </cell>
          <cell r="F165">
            <v>20</v>
          </cell>
        </row>
        <row r="166">
          <cell r="A166" t="str">
            <v>6609 С ГОВЯДИНОЙ ПМ сар б/о мгс 0.4кг_45с ОСТАНКИНО</v>
          </cell>
          <cell r="D166">
            <v>36</v>
          </cell>
          <cell r="F166">
            <v>36</v>
          </cell>
        </row>
        <row r="167">
          <cell r="A167" t="str">
            <v>6616 МОЛОЧНЫЕ КЛАССИЧЕСКИЕ сос п/о в/у 0.3кг  ОСТАНКИНО</v>
          </cell>
          <cell r="D167">
            <v>1917</v>
          </cell>
          <cell r="F167">
            <v>1921</v>
          </cell>
        </row>
        <row r="168">
          <cell r="A168" t="str">
            <v>6697 СЕРВЕЛАТ ФИНСКИЙ ПМ в/к в/у 0,35кг 8шт.  ОСТАНКИНО</v>
          </cell>
          <cell r="D168">
            <v>4343</v>
          </cell>
          <cell r="F168">
            <v>4364</v>
          </cell>
        </row>
        <row r="169">
          <cell r="A169" t="str">
            <v>6713 СОЧНЫЙ ГРИЛЬ ПМ сос п/о мгс 0.41кг 8шт.  ОСТАНКИНО</v>
          </cell>
          <cell r="D169">
            <v>1341</v>
          </cell>
          <cell r="F169">
            <v>1341</v>
          </cell>
        </row>
        <row r="170">
          <cell r="A170" t="str">
            <v>6724 МОЛОЧНЫЕ ПМ сос п/о мгс 0.41кг 10шт.  ОСТАНКИНО</v>
          </cell>
          <cell r="D170">
            <v>575</v>
          </cell>
          <cell r="F170">
            <v>577</v>
          </cell>
        </row>
        <row r="171">
          <cell r="A171" t="str">
            <v>6762 СЛИВОЧНЫЕ сос ц/о мгс 0.41кг 8шт.  ОСТАНКИНО</v>
          </cell>
          <cell r="D171">
            <v>1</v>
          </cell>
          <cell r="F171">
            <v>1</v>
          </cell>
        </row>
        <row r="172">
          <cell r="A172" t="str">
            <v>6765 РУБЛЕНЫЕ сос ц/о мгс 0.36кг 6шт.  ОСТАНКИНО</v>
          </cell>
          <cell r="D172">
            <v>399</v>
          </cell>
          <cell r="F172">
            <v>399</v>
          </cell>
        </row>
        <row r="173">
          <cell r="A173" t="str">
            <v>6785 ВЕНСКАЯ САЛЯМИ п/к в/у 0.33кг 8шт.  ОСТАНКИНО</v>
          </cell>
          <cell r="D173">
            <v>106</v>
          </cell>
          <cell r="F173">
            <v>106</v>
          </cell>
        </row>
        <row r="174">
          <cell r="A174" t="str">
            <v>6787 СЕРВЕЛАТ КРЕМЛЕВСКИЙ в/к в/у 0,33кг 8шт.  ОСТАНКИНО</v>
          </cell>
          <cell r="D174">
            <v>126</v>
          </cell>
          <cell r="F174">
            <v>127</v>
          </cell>
        </row>
        <row r="175">
          <cell r="A175" t="str">
            <v>6793 БАЛЫКОВАЯ в/к в/у 0,33кг 8шт.  ОСТАНКИНО</v>
          </cell>
          <cell r="D175">
            <v>249</v>
          </cell>
          <cell r="F175">
            <v>249</v>
          </cell>
        </row>
        <row r="176">
          <cell r="A176" t="str">
            <v>6829 МОЛОЧНЫЕ КЛАССИЧЕСКИЕ сос п/о мгс 2*4_С  ОСТАНКИНО</v>
          </cell>
          <cell r="D176">
            <v>857.99300000000005</v>
          </cell>
          <cell r="F176">
            <v>864.27</v>
          </cell>
        </row>
        <row r="177">
          <cell r="A177" t="str">
            <v>6837 ФИЛЕЙНЫЕ Папа Может сос ц/о мгс 0.4кг  ОСТАНКИНО</v>
          </cell>
          <cell r="D177">
            <v>1114</v>
          </cell>
          <cell r="F177">
            <v>1115</v>
          </cell>
        </row>
        <row r="178">
          <cell r="A178" t="str">
            <v>6842 ДЫМОВИЦА ИЗ ОКОРОКА к/в мл/к в/у 0,3кг  ОСТАНКИНО</v>
          </cell>
          <cell r="D178">
            <v>182</v>
          </cell>
          <cell r="F178">
            <v>182</v>
          </cell>
        </row>
        <row r="179">
          <cell r="A179" t="str">
            <v>6861 ДОМАШНИЙ РЕЦЕПТ Коровино вар п/о  ОСТАНКИНО</v>
          </cell>
          <cell r="D179">
            <v>1126.5</v>
          </cell>
          <cell r="F179">
            <v>1134.3520000000001</v>
          </cell>
        </row>
        <row r="180">
          <cell r="A180" t="str">
            <v>6866 ВЕТЧ.НЕЖНАЯ Коровино п/о_Маяк  ОСТАНКИНО</v>
          </cell>
          <cell r="D180">
            <v>176.2</v>
          </cell>
          <cell r="F180">
            <v>176.2</v>
          </cell>
        </row>
        <row r="181">
          <cell r="A181" t="str">
            <v>7001 КЛАССИЧЕСКИЕ Папа может сар б/о мгс 1*3  ОСТАНКИНО</v>
          </cell>
          <cell r="D181">
            <v>218.5</v>
          </cell>
          <cell r="F181">
            <v>218.5</v>
          </cell>
        </row>
        <row r="182">
          <cell r="A182" t="str">
            <v>7040 С ИНДЕЙКОЙ ПМ сос ц/о в/у 1/270 8шт.  ОСТАНКИНО</v>
          </cell>
          <cell r="D182">
            <v>203</v>
          </cell>
          <cell r="F182">
            <v>203</v>
          </cell>
        </row>
        <row r="183">
          <cell r="A183" t="str">
            <v>7059 ШПИКАЧКИ СОЧНЫЕ С БЕК. п/о мгс 0.3кг_60с  ОСТАНКИНО</v>
          </cell>
          <cell r="D183">
            <v>370</v>
          </cell>
          <cell r="F183">
            <v>373</v>
          </cell>
        </row>
        <row r="184">
          <cell r="A184" t="str">
            <v>7066 СОЧНЫЕ ПМ сос п/о мгс 0.41кг 10шт_50с  ОСТАНКИНО</v>
          </cell>
          <cell r="D184">
            <v>7300</v>
          </cell>
          <cell r="F184">
            <v>7341</v>
          </cell>
        </row>
        <row r="185">
          <cell r="A185" t="str">
            <v>7070 СОЧНЫЕ ПМ сос п/о мгс 1.5*4_А_50с  ОСТАНКИНО</v>
          </cell>
          <cell r="D185">
            <v>3370.2060000000001</v>
          </cell>
          <cell r="F185">
            <v>3390.5189999999998</v>
          </cell>
        </row>
        <row r="186">
          <cell r="A186" t="str">
            <v>7073 МОЛОЧ.ПРЕМИУМ ПМ сос п/о в/у 1/350_50с  ОСТАНКИНО</v>
          </cell>
          <cell r="D186">
            <v>1402</v>
          </cell>
          <cell r="F186">
            <v>1407</v>
          </cell>
        </row>
        <row r="187">
          <cell r="A187" t="str">
            <v>7074 МОЛОЧ.ПРЕМИУМ ПМ сос п/о мгс 0.6кг_50с  ОСТАНКИНО</v>
          </cell>
          <cell r="D187">
            <v>44</v>
          </cell>
          <cell r="F187">
            <v>44</v>
          </cell>
        </row>
        <row r="188">
          <cell r="A188" t="str">
            <v>7075 МОЛОЧ.ПРЕМИУМ ПМ сос п/о мгс 1.5*4_О_50с  ОСТАНКИНО</v>
          </cell>
          <cell r="D188">
            <v>69.5</v>
          </cell>
          <cell r="F188">
            <v>69.5</v>
          </cell>
        </row>
        <row r="189">
          <cell r="A189" t="str">
            <v>7077 МЯСНЫЕ С ГОВЯД.ПМ сос п/о мгс 0.4кг_50с  ОСТАНКИНО</v>
          </cell>
          <cell r="D189">
            <v>1694</v>
          </cell>
          <cell r="F189">
            <v>1703</v>
          </cell>
        </row>
        <row r="190">
          <cell r="A190" t="str">
            <v>7080 СЛИВОЧНЫЕ ПМ сос п/о мгс 0.41кг 10шт. 50с  ОСТАНКИНО</v>
          </cell>
          <cell r="D190">
            <v>2757</v>
          </cell>
          <cell r="F190">
            <v>2764</v>
          </cell>
        </row>
        <row r="191">
          <cell r="A191" t="str">
            <v>7082 СЛИВОЧНЫЕ ПМ сос п/о мгс 1.5*4_50с  ОСТАНКИНО</v>
          </cell>
          <cell r="D191">
            <v>159.4</v>
          </cell>
          <cell r="F191">
            <v>160.9</v>
          </cell>
        </row>
        <row r="192">
          <cell r="A192" t="str">
            <v>7087 ШПИК С ЧЕСНОК.И ПЕРЦЕМ к/в в/у 0.3кг_50с  ОСТАНКИНО</v>
          </cell>
          <cell r="D192">
            <v>235</v>
          </cell>
          <cell r="F192">
            <v>235</v>
          </cell>
        </row>
        <row r="193">
          <cell r="A193" t="str">
            <v>7090 СВИНИНА ПО-ДОМ. к/в мл/к в/у 0.3кг_50с  ОСТАНКИНО</v>
          </cell>
          <cell r="D193">
            <v>603</v>
          </cell>
          <cell r="F193">
            <v>603</v>
          </cell>
        </row>
        <row r="194">
          <cell r="A194" t="str">
            <v>7092 БЕКОН Папа может с/к с/н в/у 1/140_50с  ОСТАНКИНО</v>
          </cell>
          <cell r="D194">
            <v>968</v>
          </cell>
          <cell r="F194">
            <v>985</v>
          </cell>
        </row>
        <row r="195">
          <cell r="A195" t="str">
            <v>7106 ТОСКАНО с/к с/н мгс 1/90 12шт.  ОСТАНКИНО</v>
          </cell>
          <cell r="D195">
            <v>32</v>
          </cell>
          <cell r="F195">
            <v>32</v>
          </cell>
        </row>
        <row r="196">
          <cell r="A196" t="str">
            <v>7107 САН-РЕМО с/в с/н мгс 1/90 12шт.  ОСТАНКИНО</v>
          </cell>
          <cell r="D196">
            <v>65</v>
          </cell>
          <cell r="F196">
            <v>65</v>
          </cell>
        </row>
        <row r="197">
          <cell r="A197" t="str">
            <v>7149 БАЛЫКОВАЯ Коровино п/к в/у 0.84кг_50с  ОСТАНКИНО</v>
          </cell>
          <cell r="D197">
            <v>48</v>
          </cell>
          <cell r="F197">
            <v>48</v>
          </cell>
        </row>
        <row r="198">
          <cell r="A198" t="str">
            <v>7154 СЕРВЕЛАТ ЗЕРНИСТЫЙ ПМ в/к в/у 0.35кг_50с  ОСТАНКИНО</v>
          </cell>
          <cell r="D198">
            <v>2815</v>
          </cell>
          <cell r="F198">
            <v>2826</v>
          </cell>
        </row>
        <row r="199">
          <cell r="A199" t="str">
            <v>7157 СЕРВЕЛАТ ЗЕРНИСНЫЙ ПМ в/к в/у_50с  ОСТАНКИНО</v>
          </cell>
          <cell r="D199">
            <v>67.099999999999994</v>
          </cell>
          <cell r="F199">
            <v>67.099999999999994</v>
          </cell>
        </row>
        <row r="200">
          <cell r="A200" t="str">
            <v>7166 СЕРВЕЛТ ОХОТНИЧИЙ ПМ в/к в/у_50с  ОСТАНКИНО</v>
          </cell>
          <cell r="D200">
            <v>433.3</v>
          </cell>
          <cell r="F200">
            <v>439.65199999999999</v>
          </cell>
        </row>
        <row r="201">
          <cell r="A201" t="str">
            <v>7169 СЕРВЕЛАТ ОХОТНИЧИЙ ПМ в/к в/у 0.35кг_50с  ОСТАНКИНО</v>
          </cell>
          <cell r="D201">
            <v>2698</v>
          </cell>
          <cell r="F201">
            <v>2703</v>
          </cell>
        </row>
        <row r="202">
          <cell r="A202" t="str">
            <v>7187 ГРУДИНКА ПРЕМИУМ к/в мл/к в/у 0,3кг_50с ОСТАНКИНО</v>
          </cell>
          <cell r="D202">
            <v>975</v>
          </cell>
          <cell r="F202">
            <v>976</v>
          </cell>
        </row>
        <row r="203">
          <cell r="A203" t="str">
            <v>7227 САЛЯМИ ФИНСКАЯ Папа может с/к в/у 1/180  ОСТАНКИНО</v>
          </cell>
          <cell r="D203">
            <v>15</v>
          </cell>
          <cell r="F203">
            <v>15</v>
          </cell>
        </row>
        <row r="204">
          <cell r="A204" t="str">
            <v>7231 КЛАССИЧЕСКАЯ ПМ вар п/о 0,3кг 8шт_209к ОСТАНКИНО</v>
          </cell>
          <cell r="D204">
            <v>1439</v>
          </cell>
          <cell r="F204">
            <v>1440</v>
          </cell>
        </row>
        <row r="205">
          <cell r="A205" t="str">
            <v>7232 БОЯNСКАЯ ПМ п/к в/у 0,28кг 8шт_209к ОСТАНКИНО</v>
          </cell>
          <cell r="D205">
            <v>1468</v>
          </cell>
          <cell r="F205">
            <v>1477</v>
          </cell>
        </row>
        <row r="206">
          <cell r="A206" t="str">
            <v>7235 ВЕТЧ.КЛАССИЧЕСКАЯ ПМ п/о 0,35кг 8шт_209к ОСТАНКИНО</v>
          </cell>
          <cell r="D206">
            <v>67</v>
          </cell>
          <cell r="F206">
            <v>69</v>
          </cell>
        </row>
        <row r="207">
          <cell r="A207" t="str">
            <v>7236 СЕРВЕЛАТ КАРЕЛЬСКИЙ в/к в/у 0,28кг_209к ОСТАНКИНО</v>
          </cell>
          <cell r="D207">
            <v>3782</v>
          </cell>
          <cell r="F207">
            <v>3807</v>
          </cell>
        </row>
        <row r="208">
          <cell r="A208" t="str">
            <v>7241 САЛЯМИ Папа может п/к в/у 0,28кг_209к ОСТАНКИНО</v>
          </cell>
          <cell r="D208">
            <v>915</v>
          </cell>
          <cell r="F208">
            <v>916</v>
          </cell>
        </row>
        <row r="209">
          <cell r="A209" t="str">
            <v>7245 ВЕТЧ.ФИЛЕЙНАЯ ПМ п/о 0,4кг 8шт ОСТАНКИНО</v>
          </cell>
          <cell r="D209">
            <v>83</v>
          </cell>
          <cell r="F209">
            <v>84</v>
          </cell>
        </row>
        <row r="210">
          <cell r="A210" t="str">
            <v>7252 СЕРВЕЛАТ ФИНСКИЙ ПМ в/к с/н мгс 1/100*12  ОСТАНКИНО</v>
          </cell>
          <cell r="D210">
            <v>1</v>
          </cell>
          <cell r="F210">
            <v>1</v>
          </cell>
        </row>
        <row r="211">
          <cell r="A211" t="str">
            <v>7271 МЯСНЫЕ С ГОВЯДИНОЙ ПМ сос п/о мгс 1.5*4 ВЕС  ОСТАНКИНО</v>
          </cell>
          <cell r="D211">
            <v>78.3</v>
          </cell>
          <cell r="F211">
            <v>82.923000000000002</v>
          </cell>
        </row>
        <row r="212">
          <cell r="A212" t="str">
            <v>7284 ДЛЯ ДЕТЕЙ сос п/о мгс 0,33кг 6шт  ОСТАНКИНО</v>
          </cell>
          <cell r="D212">
            <v>134</v>
          </cell>
          <cell r="F212">
            <v>134</v>
          </cell>
        </row>
        <row r="213">
          <cell r="A213" t="str">
            <v>7332 БОЯРСКАЯ ПМ п/к в/у 0.28кг_СНГ  ОСТАНКИНО</v>
          </cell>
          <cell r="D213">
            <v>94</v>
          </cell>
          <cell r="F213">
            <v>94</v>
          </cell>
        </row>
        <row r="214">
          <cell r="A214" t="str">
            <v>7333 СЕРВЕЛАТ ОХОТНИЧИЙ ПМ в/к в/у 0.28кг_СНГ  ОСТАНКИНО</v>
          </cell>
          <cell r="D214">
            <v>121</v>
          </cell>
          <cell r="F214">
            <v>122</v>
          </cell>
        </row>
        <row r="215">
          <cell r="A215" t="str">
            <v>7343 СЕЙЧАС СЕЗОН ПМ вар п/о 0,4кг  ОСТАНКИНО</v>
          </cell>
          <cell r="D215">
            <v>833</v>
          </cell>
          <cell r="F215">
            <v>833</v>
          </cell>
        </row>
        <row r="216">
          <cell r="A216" t="str">
            <v>8377 Творожный Сыр 60% Сливочный  СТМ "ПапаМожет" - 140гр  ОСТАНКИНО</v>
          </cell>
          <cell r="D216">
            <v>233</v>
          </cell>
          <cell r="F216">
            <v>233</v>
          </cell>
        </row>
        <row r="217">
          <cell r="A217" t="str">
            <v>8391 Сыр творожный с зеленью 60% Папа может 140 гр.  ОСТАНКИНО</v>
          </cell>
          <cell r="D217">
            <v>98</v>
          </cell>
          <cell r="F217">
            <v>98</v>
          </cell>
        </row>
        <row r="218">
          <cell r="A218" t="str">
            <v>8398 Сыр ПАПА МОЖЕТ "Тильзитер" 45% 180 г  ОСТАНКИНО</v>
          </cell>
          <cell r="D218">
            <v>378</v>
          </cell>
          <cell r="F218">
            <v>379</v>
          </cell>
        </row>
        <row r="219">
          <cell r="A219" t="str">
            <v>8411 Сыр ПАПА МОЖЕТ "Гауда Голд" 45% 180 г  ОСТАНКИНО</v>
          </cell>
          <cell r="D219">
            <v>290</v>
          </cell>
          <cell r="F219">
            <v>290</v>
          </cell>
        </row>
        <row r="220">
          <cell r="A220" t="str">
            <v>8435 Сыр ПАПА МОЖЕТ "Российский традиционный" 45% 180 г  ОСТАНКИНО</v>
          </cell>
          <cell r="D220">
            <v>723</v>
          </cell>
          <cell r="F220">
            <v>724</v>
          </cell>
        </row>
        <row r="221">
          <cell r="A221" t="str">
            <v>8438 Плавленый Сыр 45% "С ветчиной" СТМ "ПапаМожет" 180гр  ОСТАНКИНО</v>
          </cell>
          <cell r="D221">
            <v>29</v>
          </cell>
          <cell r="F221">
            <v>29</v>
          </cell>
        </row>
        <row r="222">
          <cell r="A222" t="str">
            <v>8445 Плавленый Сыр 45% "С грибами" СТМ "ПапаМожет 180гр  ОСТАНКИНО</v>
          </cell>
          <cell r="D222">
            <v>23</v>
          </cell>
          <cell r="F222">
            <v>23</v>
          </cell>
        </row>
        <row r="223">
          <cell r="A223" t="str">
            <v>8452 Сыр колбасный копченый Папа Может 400 гр  ОСТАНКИНО</v>
          </cell>
          <cell r="D223">
            <v>9</v>
          </cell>
          <cell r="F223">
            <v>9</v>
          </cell>
        </row>
        <row r="224">
          <cell r="A224" t="str">
            <v>8459 Сыр ПАПА МОЖЕТ "Голландский традиционный" 45% 180 г  ОСТАНКИНО</v>
          </cell>
          <cell r="D224">
            <v>786</v>
          </cell>
          <cell r="F224">
            <v>787</v>
          </cell>
        </row>
        <row r="225">
          <cell r="A225" t="str">
            <v>8476 Продукт колбасный с сыром копченый Коровино 400 гр  ОСТАНКИНО</v>
          </cell>
          <cell r="D225">
            <v>8</v>
          </cell>
          <cell r="F225">
            <v>8</v>
          </cell>
        </row>
        <row r="226">
          <cell r="A226" t="str">
            <v>8674 Плавленый сыр "Шоколадный" 30% 180 гр ТМ "ПАПА МОЖЕТ"  ОСТАНКИНО</v>
          </cell>
          <cell r="D226">
            <v>9</v>
          </cell>
          <cell r="F226">
            <v>9</v>
          </cell>
        </row>
        <row r="227">
          <cell r="A227" t="str">
            <v>8681 Сыр плавленый Сливочный ж 45 % 180г ТМ Папа Может (16шт) ОСТАНКИНО</v>
          </cell>
          <cell r="D227">
            <v>78</v>
          </cell>
          <cell r="F227">
            <v>78</v>
          </cell>
        </row>
        <row r="228">
          <cell r="A228" t="str">
            <v>8831 Сыр ПАПА МОЖЕТ "Министерский" 180гр, 45 %  ОСТАНКИНО</v>
          </cell>
          <cell r="D228">
            <v>69</v>
          </cell>
          <cell r="F228">
            <v>69</v>
          </cell>
        </row>
        <row r="229">
          <cell r="A229" t="str">
            <v>8855 Сыр ПАПА МОЖЕТ "Папин завтрак" 180гр, 45 %  ОСТАНКИНО</v>
          </cell>
          <cell r="D229">
            <v>26</v>
          </cell>
          <cell r="F229">
            <v>26</v>
          </cell>
        </row>
        <row r="230">
          <cell r="A230" t="str">
            <v>Балык говяжий с/к "Эликатессе" 0,10 кг.шт. нарезка (лоток с ср.защ.атм.)  СПК</v>
          </cell>
          <cell r="D230">
            <v>111</v>
          </cell>
          <cell r="F230">
            <v>111</v>
          </cell>
        </row>
        <row r="231">
          <cell r="A231" t="str">
            <v>Балык свиной с/к "Эликатессе" 0,10 кг.шт. нарезка (лоток с ср.защ.атм.)  СПК</v>
          </cell>
          <cell r="D231">
            <v>194</v>
          </cell>
          <cell r="F231">
            <v>194</v>
          </cell>
        </row>
        <row r="232">
          <cell r="A232" t="str">
            <v>Балыковая с/к 200 гр. срез "Эликатессе" термоформ.пак.  СПК</v>
          </cell>
          <cell r="D232">
            <v>102</v>
          </cell>
          <cell r="F232">
            <v>102</v>
          </cell>
        </row>
        <row r="233">
          <cell r="A233" t="str">
            <v>БОНУС МОЛОЧНЫЕ КЛАССИЧЕСКИЕ сос п/о в/у 0.3кг (6084)  ОСТАНКИНО</v>
          </cell>
          <cell r="D233">
            <v>53</v>
          </cell>
          <cell r="F233">
            <v>53</v>
          </cell>
        </row>
        <row r="234">
          <cell r="A234" t="str">
            <v>БОНУС МОЛОЧНЫЕ КЛАССИЧЕСКИЕ сос п/о мгс 2*4_С (4980)  ОСТАНКИНО</v>
          </cell>
          <cell r="D234">
            <v>16</v>
          </cell>
          <cell r="F234">
            <v>16</v>
          </cell>
        </row>
        <row r="235">
          <cell r="A235" t="str">
            <v>БОНУС СОЧНЫЕ Папа может сос п/о мгс 1.5*4 (6954)  ОСТАНКИНО</v>
          </cell>
          <cell r="D235">
            <v>278</v>
          </cell>
          <cell r="F235">
            <v>278</v>
          </cell>
        </row>
        <row r="236">
          <cell r="A236" t="str">
            <v>БОНУС СОЧНЫЕ сос п/о мгс 0.41кг_UZ (6087)  ОСТАНКИНО</v>
          </cell>
          <cell r="D236">
            <v>143</v>
          </cell>
          <cell r="F236">
            <v>143</v>
          </cell>
        </row>
        <row r="237">
          <cell r="A237" t="str">
            <v>Бутербродная вареная 0,47 кг шт.  СПК</v>
          </cell>
          <cell r="D237">
            <v>71</v>
          </cell>
          <cell r="F237">
            <v>71</v>
          </cell>
        </row>
        <row r="238">
          <cell r="A238" t="str">
            <v>Вацлавская п/к (черева) 390 гр.шт. термоус.пак  СПК</v>
          </cell>
          <cell r="D238">
            <v>90</v>
          </cell>
          <cell r="F238">
            <v>90</v>
          </cell>
        </row>
        <row r="239">
          <cell r="A239" t="str">
            <v>Ветчина Альтаирская Столовая (для ХОРЕКА)  СПК</v>
          </cell>
          <cell r="D239">
            <v>5.8920000000000003</v>
          </cell>
          <cell r="F239">
            <v>5.8920000000000003</v>
          </cell>
        </row>
        <row r="240">
          <cell r="A240" t="str">
            <v>Готовые бельмеши сочные с мясом ТМ Горячая штучка 0,3кг зам  ПОКОМ</v>
          </cell>
          <cell r="D240">
            <v>3</v>
          </cell>
          <cell r="F240">
            <v>443</v>
          </cell>
        </row>
        <row r="241">
          <cell r="A241" t="str">
            <v>Готовые чебупели острые с мясом 0,24кг ТМ Горячая штучка  ПОКОМ</v>
          </cell>
          <cell r="D241">
            <v>3</v>
          </cell>
          <cell r="F241">
            <v>461</v>
          </cell>
        </row>
        <row r="242">
          <cell r="A242" t="str">
            <v>Готовые чебупели с ветчиной и сыром Горячая штучка 0,3кг зам  ПОКОМ</v>
          </cell>
          <cell r="F242">
            <v>1</v>
          </cell>
        </row>
        <row r="243">
          <cell r="A243" t="str">
            <v>Готовые чебупели с ветчиной и сыром ТМ Горячая штучка флоу-пак 0,24 кг.  ПОКОМ</v>
          </cell>
          <cell r="D243">
            <v>343</v>
          </cell>
          <cell r="F243">
            <v>2448</v>
          </cell>
        </row>
        <row r="244">
          <cell r="A244" t="str">
            <v>Готовые чебупели сочные с мясом ТМ Горячая штучка  0,3кг зам  ПОКОМ</v>
          </cell>
          <cell r="F244">
            <v>4</v>
          </cell>
        </row>
        <row r="245">
          <cell r="A245" t="str">
            <v>Готовые чебупели сочные с мясом ТМ Горячая штучка флоу-пак 0,24 кг  ПОКОМ</v>
          </cell>
          <cell r="D245">
            <v>575</v>
          </cell>
          <cell r="F245">
            <v>2165</v>
          </cell>
        </row>
        <row r="246">
          <cell r="A246" t="str">
            <v>Готовые чебуреки с мясом ТМ Горячая штучка 0,09 кг флоу-пак ПОКОМ</v>
          </cell>
          <cell r="D246">
            <v>1</v>
          </cell>
          <cell r="F246">
            <v>591</v>
          </cell>
        </row>
        <row r="247">
          <cell r="A247" t="str">
            <v>Гуцульская с/к "КолбасГрад" 160 гр.шт. термоус. пак  СПК</v>
          </cell>
          <cell r="D247">
            <v>121</v>
          </cell>
          <cell r="F247">
            <v>121</v>
          </cell>
        </row>
        <row r="248">
          <cell r="A248" t="str">
            <v>Дельгаро с/в "Эликатессе" 140 гр.шт.  СПК</v>
          </cell>
          <cell r="D248">
            <v>61</v>
          </cell>
          <cell r="F248">
            <v>61</v>
          </cell>
        </row>
        <row r="249">
          <cell r="A249" t="str">
            <v>Деревенская с чесночком и сальцем п/к (черева) 390 гр.шт. термоус. пак.  СПК</v>
          </cell>
          <cell r="D249">
            <v>137</v>
          </cell>
          <cell r="F249">
            <v>139</v>
          </cell>
        </row>
        <row r="250">
          <cell r="A250" t="str">
            <v>Докторская вареная в/с  СПК</v>
          </cell>
          <cell r="D250">
            <v>1</v>
          </cell>
          <cell r="F250">
            <v>1</v>
          </cell>
        </row>
        <row r="251">
          <cell r="A251" t="str">
            <v>Докторская вареная в/с 0,47 кг шт.  СПК</v>
          </cell>
          <cell r="D251">
            <v>55</v>
          </cell>
          <cell r="F251">
            <v>55</v>
          </cell>
        </row>
        <row r="252">
          <cell r="A252" t="str">
            <v>Докторская вареная термоус.пак. "Высокий вкус"  СПК</v>
          </cell>
          <cell r="D252">
            <v>19.8</v>
          </cell>
          <cell r="F252">
            <v>19.8</v>
          </cell>
        </row>
        <row r="253">
          <cell r="A253" t="str">
            <v>Европоддон (невозвратный)</v>
          </cell>
          <cell r="F253">
            <v>193</v>
          </cell>
        </row>
        <row r="254">
          <cell r="A254" t="str">
            <v>ЖАР-ладушки с клубникой и вишней ТМ Стародворье 0,2 кг ПОКОМ</v>
          </cell>
          <cell r="F254">
            <v>3</v>
          </cell>
        </row>
        <row r="255">
          <cell r="A255" t="str">
            <v>ЖАР-ладушки с мясом 0,2кг ТМ Стародворье  ПОКОМ</v>
          </cell>
          <cell r="D255">
            <v>5</v>
          </cell>
          <cell r="F255">
            <v>312</v>
          </cell>
        </row>
        <row r="256">
          <cell r="A256" t="str">
            <v>ЖАР-ладушки с яблоком и грушей ТМ Стародворье 0,2 кг. ПОКОМ</v>
          </cell>
          <cell r="F256">
            <v>26</v>
          </cell>
        </row>
        <row r="257">
          <cell r="A257" t="str">
            <v>Жареные вареники с картофелем и беконом Добросельские 0,2 кг. ТМ Стародворье  ПОКОМ</v>
          </cell>
          <cell r="D257">
            <v>3</v>
          </cell>
          <cell r="F257">
            <v>372</v>
          </cell>
        </row>
        <row r="258">
          <cell r="A258" t="str">
            <v>К798 Сыч/Прод Коровино Российский 50% 200г НОВАЯ СЗМЖ  ОСТАНКИНО</v>
          </cell>
          <cell r="D258">
            <v>1456</v>
          </cell>
          <cell r="F258">
            <v>1456</v>
          </cell>
        </row>
        <row r="259">
          <cell r="A259" t="str">
            <v>К801 Сыч/Прод Коровино Тильзитер 50% 200г НОВАЯ СЗМЖ  ОСТАНКИНО</v>
          </cell>
          <cell r="D259">
            <v>1293</v>
          </cell>
          <cell r="F259">
            <v>1293</v>
          </cell>
        </row>
        <row r="260">
          <cell r="A260" t="str">
            <v>К811 Сыч/Прод Коровино Российский Оригин 50% ВЕС НОВАЯ (5 кг)  ОСТАНКИНО</v>
          </cell>
          <cell r="D260">
            <v>156.4</v>
          </cell>
          <cell r="F260">
            <v>156.4</v>
          </cell>
        </row>
        <row r="261">
          <cell r="A261" t="str">
            <v>К825 Сыч/Прод Коровино Тильзитер Оригин 50% ВЕС НОВАЯ (5 кг брус) СЗМЖ  ОСТАНКИНО</v>
          </cell>
          <cell r="D261">
            <v>61.5</v>
          </cell>
          <cell r="F261">
            <v>61.5</v>
          </cell>
        </row>
        <row r="262">
          <cell r="A262" t="str">
            <v>Карбонад Юбилейный термоус.пак.  СПК</v>
          </cell>
          <cell r="D262">
            <v>5.5</v>
          </cell>
          <cell r="F262">
            <v>5.5</v>
          </cell>
        </row>
        <row r="263">
          <cell r="A263" t="str">
            <v>Классическая вареная 400 гр.шт.  СПК</v>
          </cell>
          <cell r="D263">
            <v>32</v>
          </cell>
          <cell r="F263">
            <v>32</v>
          </cell>
        </row>
        <row r="264">
          <cell r="A264" t="str">
            <v>Классическая с/к 80 гр.шт.нар. (лоток с ср.защ.атм.)  СПК</v>
          </cell>
          <cell r="D264">
            <v>226</v>
          </cell>
          <cell r="F264">
            <v>226</v>
          </cell>
        </row>
        <row r="265">
          <cell r="A265" t="str">
            <v>Колбаски Мяснули оригинальные с/к 50 гр.шт. (в ср.защ.атм.)  СПК</v>
          </cell>
          <cell r="D265">
            <v>18</v>
          </cell>
          <cell r="F265">
            <v>18</v>
          </cell>
        </row>
        <row r="266">
          <cell r="A266" t="str">
            <v>Колбаски ПодПивасики оригинальные с/к 0,10 кг.шт. термофор.пак.  СПК</v>
          </cell>
          <cell r="D266">
            <v>649</v>
          </cell>
          <cell r="F266">
            <v>649</v>
          </cell>
        </row>
        <row r="267">
          <cell r="A267" t="str">
            <v>Колбаски ПодПивасики острые с/к 0,10 кг.шт. термофор.пак.  СПК</v>
          </cell>
          <cell r="D267">
            <v>570</v>
          </cell>
          <cell r="F267">
            <v>570</v>
          </cell>
        </row>
        <row r="268">
          <cell r="A268" t="str">
            <v>Колбаски ПодПивасики с сыром с/к 100 гр.шт. (в ср.защ.атм.)  СПК</v>
          </cell>
          <cell r="D268">
            <v>158</v>
          </cell>
          <cell r="F268">
            <v>158</v>
          </cell>
        </row>
        <row r="269">
          <cell r="A269" t="str">
            <v>Круггетсы с сырным соусом ТМ Горячая штучка ТС Круггетсы флоу-пак 0,2 кг  ПОКОМ</v>
          </cell>
          <cell r="D269">
            <v>3</v>
          </cell>
          <cell r="F269">
            <v>725</v>
          </cell>
        </row>
        <row r="270">
          <cell r="A270" t="str">
            <v>Круггетсы сочные ТМ Горячая штучка ТС Круггетсы флоу-пак 0,2 кг.  ПОКОМ</v>
          </cell>
          <cell r="D270">
            <v>426</v>
          </cell>
          <cell r="F270">
            <v>1441</v>
          </cell>
        </row>
        <row r="271">
          <cell r="A271" t="str">
            <v>Ла Фаворте с/в "Эликатессе" 140 гр.шт.  СПК</v>
          </cell>
          <cell r="D271">
            <v>96</v>
          </cell>
          <cell r="F271">
            <v>96</v>
          </cell>
        </row>
        <row r="272">
          <cell r="A272" t="str">
            <v>Ливерная Печеночная "Просто выгодно" 0,3 кг.шт.  СПК</v>
          </cell>
          <cell r="D272">
            <v>40</v>
          </cell>
          <cell r="F272">
            <v>40</v>
          </cell>
        </row>
        <row r="273">
          <cell r="A273" t="str">
            <v>Ливерная Печеночная 250 гр.шт.  СПК</v>
          </cell>
          <cell r="D273">
            <v>33</v>
          </cell>
          <cell r="F273">
            <v>33</v>
          </cell>
        </row>
        <row r="274">
          <cell r="A274" t="str">
            <v>Любительская вареная термоус.пак. "Высокий вкус"  СПК</v>
          </cell>
          <cell r="D274">
            <v>101.2</v>
          </cell>
          <cell r="F274">
            <v>101.2</v>
          </cell>
        </row>
        <row r="275">
          <cell r="A275" t="str">
            <v>Мини-сосиски в тесте 3,7кг ВЕС заморож. ТМ Зареченские  ПОКОМ</v>
          </cell>
          <cell r="F275">
            <v>236.81299999999999</v>
          </cell>
        </row>
        <row r="276">
          <cell r="A276" t="str">
            <v>Мини-чебуречки с мясом ВЕС 5,5кг ТМ Зареченские  ПОКОМ</v>
          </cell>
          <cell r="F276">
            <v>71</v>
          </cell>
        </row>
        <row r="277">
          <cell r="A277" t="str">
            <v>Мини-шарики с курочкой и сыром ТМ Зареченские ВЕС  ПОКОМ</v>
          </cell>
          <cell r="F277">
            <v>117</v>
          </cell>
        </row>
        <row r="278">
          <cell r="A278" t="str">
            <v>Наггетсы из печи 0,25кг ТМ Вязанка ТС Няняггетсы Сливушки замор.  ПОКОМ</v>
          </cell>
          <cell r="D278">
            <v>115</v>
          </cell>
          <cell r="F278">
            <v>2790</v>
          </cell>
        </row>
        <row r="279">
          <cell r="A279" t="str">
            <v>Наггетсы Нагетосы Сочная курочка ТМ Горячая штучка 0,25 кг зам  ПОКОМ</v>
          </cell>
          <cell r="D279">
            <v>504</v>
          </cell>
          <cell r="F279">
            <v>2388</v>
          </cell>
        </row>
        <row r="280">
          <cell r="A280" t="str">
            <v>Наггетсы с индейкой 0,25кг ТМ Вязанка ТС Няняггетсы Сливушки НД2 замор.  ПОКОМ</v>
          </cell>
          <cell r="D280">
            <v>472</v>
          </cell>
          <cell r="F280">
            <v>2509</v>
          </cell>
        </row>
        <row r="281">
          <cell r="A281" t="str">
            <v>Наггетсы с куриным филе и сыром ТМ Вязанка 0,25 кг ПОКОМ</v>
          </cell>
          <cell r="D281">
            <v>532</v>
          </cell>
          <cell r="F281">
            <v>2321</v>
          </cell>
        </row>
        <row r="282">
          <cell r="A282" t="str">
            <v>Наггетсы Хрустящие ТМ Зареченские. ВЕС ПОКОМ</v>
          </cell>
          <cell r="D282">
            <v>12</v>
          </cell>
          <cell r="F282">
            <v>1971</v>
          </cell>
        </row>
        <row r="283">
          <cell r="A283" t="str">
            <v>Наггетсы Хрустящие ТМ Стародворье с сочной курочкой 0,23 кг  ПОКОМ</v>
          </cell>
          <cell r="F283">
            <v>263</v>
          </cell>
        </row>
        <row r="284">
          <cell r="A284" t="str">
            <v>Оригинальная с перцем с/к  СПК</v>
          </cell>
          <cell r="D284">
            <v>119.55</v>
          </cell>
          <cell r="F284">
            <v>119.55</v>
          </cell>
        </row>
        <row r="285">
          <cell r="A285" t="str">
            <v>Паштет печеночный 140 гр.шт.  СПК</v>
          </cell>
          <cell r="D285">
            <v>32</v>
          </cell>
          <cell r="F285">
            <v>32</v>
          </cell>
        </row>
        <row r="286">
          <cell r="A286" t="str">
            <v>Пекерсы с индейкой в сливочном соусе ТМ Горячая штучка 0,25 кг зам  ПОКОМ</v>
          </cell>
          <cell r="D286">
            <v>26</v>
          </cell>
          <cell r="F286">
            <v>369</v>
          </cell>
        </row>
        <row r="287">
          <cell r="A287" t="str">
            <v>Пельмени Grandmeni с говядиной и свининой 0,7кг ТМ Горячая штучка  ПОКОМ</v>
          </cell>
          <cell r="D287">
            <v>4</v>
          </cell>
          <cell r="F287">
            <v>256</v>
          </cell>
        </row>
        <row r="288">
          <cell r="A288" t="str">
            <v>Пельмени Бигбули #МЕГАВКУСИЩЕ с сочной грудинкой ТМ Горячая штучка 0,7 кг. ПОКОМ</v>
          </cell>
          <cell r="D288">
            <v>4</v>
          </cell>
          <cell r="F288">
            <v>1005</v>
          </cell>
        </row>
        <row r="289">
          <cell r="A289" t="str">
            <v>Пельмени Бигбули с мясом ТМ Горячая штучка. флоу-пак сфера 0,4 кг. ПОКОМ</v>
          </cell>
          <cell r="D289">
            <v>3</v>
          </cell>
          <cell r="F289">
            <v>150</v>
          </cell>
        </row>
        <row r="290">
          <cell r="A290" t="str">
            <v>Пельмени Бигбули с мясом ТМ Горячая штучка. флоу-пак сфера 0,7 кг ПОКОМ</v>
          </cell>
          <cell r="D290">
            <v>621</v>
          </cell>
          <cell r="F290">
            <v>1710</v>
          </cell>
        </row>
        <row r="291">
          <cell r="A291" t="str">
            <v>Пельмени Бигбули со сливочным маслом ТМ Горячая штучка, флоу-пак сфера 0,7. ПОКОМ</v>
          </cell>
          <cell r="D291">
            <v>10</v>
          </cell>
          <cell r="F291">
            <v>1857</v>
          </cell>
        </row>
        <row r="292">
          <cell r="A292" t="str">
            <v>Пельмени Бульмени мини с мясом и оливковым маслом 0,7 кг ТМ Горячая штучка  ПОКОМ</v>
          </cell>
          <cell r="D292">
            <v>2</v>
          </cell>
          <cell r="F292">
            <v>406</v>
          </cell>
        </row>
        <row r="293">
          <cell r="A293" t="str">
            <v>Пельмени Бульмени Нейробуст с мясом ТМ Горячая штучка ТС Бульмени ГШ сфера флоу-пак 0,6 кг.  ПОКОМ</v>
          </cell>
          <cell r="F293">
            <v>128</v>
          </cell>
        </row>
        <row r="294">
          <cell r="A294" t="str">
            <v>Пельмени Бульмени с говядиной и свининой Наваристые 5кг Горячая штучка ВЕС  ПОКОМ</v>
          </cell>
          <cell r="D294">
            <v>25</v>
          </cell>
          <cell r="F294">
            <v>2475</v>
          </cell>
        </row>
        <row r="295">
          <cell r="A295" t="str">
            <v>Пельмени Бульмени с говядиной и свининой СЕВЕРНАЯ КОЛЛЕКЦИЯ 0,7кг ТМ Горячая штучка сфера  ПОКОМ</v>
          </cell>
          <cell r="F295">
            <v>1872</v>
          </cell>
        </row>
        <row r="296">
          <cell r="A296" t="str">
            <v>Пельмени Бульмени с говядиной и свининой ТМ Горячая штучка. флоу-пак сфера 0,4 кг ПОКОМ</v>
          </cell>
          <cell r="D296">
            <v>8</v>
          </cell>
          <cell r="F296">
            <v>918</v>
          </cell>
        </row>
        <row r="297">
          <cell r="A297" t="str">
            <v>Пельмени Бульмени с говядиной и свининой ТМ Горячая штучка. флоу-пак сфера 0,7 кг ПОКОМ</v>
          </cell>
          <cell r="D297">
            <v>430</v>
          </cell>
          <cell r="F297">
            <v>2666</v>
          </cell>
        </row>
        <row r="298">
          <cell r="A298" t="str">
            <v>Пельмени Бульмени со сливочным маслом ТМ Горячая штучка. флоу-пак сфера 0,4 кг. ПОКОМ</v>
          </cell>
          <cell r="D298">
            <v>10</v>
          </cell>
          <cell r="F298">
            <v>1178</v>
          </cell>
        </row>
        <row r="299">
          <cell r="A299" t="str">
            <v>Пельмени Бульмени со сливочным маслом ТМ Горячая штучка.флоу-пак сфера 0,7 кг. ПОКОМ</v>
          </cell>
          <cell r="D299">
            <v>915</v>
          </cell>
          <cell r="F299">
            <v>3151</v>
          </cell>
        </row>
        <row r="300">
          <cell r="A300" t="str">
            <v>Пельмени Бульмени хрустящие с мясом 0,22 кг ТМ Горячая штучка  ПОКОМ</v>
          </cell>
          <cell r="D300">
            <v>24</v>
          </cell>
          <cell r="F300">
            <v>199</v>
          </cell>
        </row>
        <row r="301">
          <cell r="A301" t="str">
            <v>Пельмени Добросельские со свининой и говядиной ТМ Стародворье флоу-пак клас. форма 0,65 кг.  ПОКОМ</v>
          </cell>
          <cell r="D301">
            <v>4</v>
          </cell>
          <cell r="F301">
            <v>134</v>
          </cell>
        </row>
        <row r="302">
          <cell r="A302" t="str">
            <v>Пельмени Зареченские сфера 5 кг.  ПОКОМ</v>
          </cell>
          <cell r="F302">
            <v>15</v>
          </cell>
        </row>
        <row r="303">
          <cell r="A303" t="str">
            <v>Пельмени Медвежьи ушки с фермерскими сливками 0,7кг  ПОКОМ</v>
          </cell>
          <cell r="F303">
            <v>3</v>
          </cell>
        </row>
        <row r="304">
          <cell r="A304" t="str">
            <v>Пельмени Мясные с говядиной ТМ Стародворье сфера флоу-пак 1 кг  ПОКОМ</v>
          </cell>
          <cell r="D304">
            <v>7</v>
          </cell>
          <cell r="F304">
            <v>569</v>
          </cell>
        </row>
        <row r="305">
          <cell r="A305" t="str">
            <v>Пельмени Мясорубские с рубленой грудинкой ТМ Стародворье флоупак  0,7 кг. ПОКОМ</v>
          </cell>
          <cell r="F305">
            <v>6</v>
          </cell>
        </row>
        <row r="306">
          <cell r="A306" t="str">
            <v>Пельмени Отборные из свинины и говядины 0,9 кг ТМ Стародворье ТС Медвежье ушко  ПОКОМ</v>
          </cell>
          <cell r="D306">
            <v>2</v>
          </cell>
          <cell r="F306">
            <v>386</v>
          </cell>
        </row>
        <row r="307">
          <cell r="A307" t="str">
            <v>Пельмени С говядиной и свининой, ВЕС, сфера пуговки Мясная Галерея  ПОКОМ</v>
          </cell>
          <cell r="D307">
            <v>20</v>
          </cell>
          <cell r="F307">
            <v>478</v>
          </cell>
        </row>
        <row r="308">
          <cell r="A308" t="str">
            <v>Пельмени Со свининой и говядиной ТМ Особый рецепт Любимая ложка 1,0 кг  ПОКОМ</v>
          </cell>
          <cell r="D308">
            <v>5</v>
          </cell>
          <cell r="F308">
            <v>1091</v>
          </cell>
        </row>
        <row r="309">
          <cell r="A309" t="str">
            <v>Пельмени Сочные сфера 0,8 кг ТМ Стародворье  ПОКОМ</v>
          </cell>
          <cell r="D309">
            <v>2</v>
          </cell>
          <cell r="F309">
            <v>74</v>
          </cell>
        </row>
        <row r="310">
          <cell r="A310" t="str">
            <v>Пирожки с мясом 3,7кг ВЕС ТМ Зареченские  ПОКОМ</v>
          </cell>
          <cell r="F310">
            <v>106.613</v>
          </cell>
        </row>
        <row r="311">
          <cell r="A311" t="str">
            <v>Ричеза с/к 230 гр.шт.  СПК</v>
          </cell>
          <cell r="D311">
            <v>99</v>
          </cell>
          <cell r="F311">
            <v>99</v>
          </cell>
        </row>
        <row r="312">
          <cell r="A312" t="str">
            <v>Сальчетти с/к 230 гр.шт.  СПК</v>
          </cell>
          <cell r="D312">
            <v>203</v>
          </cell>
          <cell r="F312">
            <v>203</v>
          </cell>
        </row>
        <row r="313">
          <cell r="A313" t="str">
            <v>Салями с перчиком с/к "КолбасГрад" 160 гр.шт. термоус. пак.  СПК</v>
          </cell>
          <cell r="D313">
            <v>106</v>
          </cell>
          <cell r="F313">
            <v>106</v>
          </cell>
        </row>
        <row r="314">
          <cell r="A314" t="str">
            <v>Салями с/к 100 гр.шт.нар. (лоток с ср.защ.атм.)  СПК</v>
          </cell>
          <cell r="D314">
            <v>208</v>
          </cell>
          <cell r="F314">
            <v>208</v>
          </cell>
        </row>
        <row r="315">
          <cell r="A315" t="str">
            <v>Салями Трюфель с/в "Эликатессе" 0,16 кг.шт.  СПК</v>
          </cell>
          <cell r="D315">
            <v>158</v>
          </cell>
          <cell r="F315">
            <v>158</v>
          </cell>
        </row>
        <row r="316">
          <cell r="A316" t="str">
            <v>Сардельки "Докторские" (черева) ( в ср.защ.атм.) 1.0 кг. "Высокий вкус"  СПК</v>
          </cell>
          <cell r="D316">
            <v>69.3</v>
          </cell>
          <cell r="F316">
            <v>69.3</v>
          </cell>
        </row>
        <row r="317">
          <cell r="A317" t="str">
            <v>Сардельки Докторские (черева) 400 гр.шт. (лоток с ср.защ.атм.) "Высокий вкус"  СПК</v>
          </cell>
          <cell r="D317">
            <v>1</v>
          </cell>
          <cell r="F317">
            <v>1</v>
          </cell>
        </row>
        <row r="318">
          <cell r="A318" t="str">
            <v>Сардельки из говядины (черева) (в ср.защ.атм.) "Высокий вкус"  СПК</v>
          </cell>
          <cell r="D318">
            <v>24</v>
          </cell>
          <cell r="F318">
            <v>24</v>
          </cell>
        </row>
        <row r="319">
          <cell r="A319" t="str">
            <v>Сардельки Необыкновенные (черева) 400 гр.шт. (лоток с ср.защ.атм.)  СПК</v>
          </cell>
          <cell r="D319">
            <v>31</v>
          </cell>
          <cell r="F319">
            <v>31</v>
          </cell>
        </row>
        <row r="320">
          <cell r="A320" t="str">
            <v>Семейная с чесночком Экстра вареная  СПК</v>
          </cell>
          <cell r="D320">
            <v>4.5</v>
          </cell>
          <cell r="F320">
            <v>4.5</v>
          </cell>
        </row>
        <row r="321">
          <cell r="A321" t="str">
            <v>Сервелат Европейский в/к, в/с 0,38 кг.шт.термофор.пак  СПК</v>
          </cell>
          <cell r="D321">
            <v>65</v>
          </cell>
          <cell r="F321">
            <v>65</v>
          </cell>
        </row>
        <row r="322">
          <cell r="A322" t="str">
            <v>Сервелат мелкозернистый в/к 0,5 кг.шт. термоус.пак. "Высокий вкус"  СПК</v>
          </cell>
          <cell r="D322">
            <v>41</v>
          </cell>
          <cell r="F322">
            <v>43</v>
          </cell>
        </row>
        <row r="323">
          <cell r="A323" t="str">
            <v>Сервелат Финский в/к 0,38 кг.шт. термофор.пак.  СПК</v>
          </cell>
          <cell r="D323">
            <v>47</v>
          </cell>
          <cell r="F323">
            <v>47</v>
          </cell>
        </row>
        <row r="324">
          <cell r="A324" t="str">
            <v>Сервелат Фирменный в/к 0,10 кг.шт. нарезка (лоток с ср.защ.атм.)  СПК</v>
          </cell>
          <cell r="D324">
            <v>116</v>
          </cell>
          <cell r="F324">
            <v>116</v>
          </cell>
        </row>
        <row r="325">
          <cell r="A325" t="str">
            <v>Сервелат Фирменный в/к 250 гр.шт. термоформ.пак.  СПК</v>
          </cell>
          <cell r="D325">
            <v>7</v>
          </cell>
          <cell r="F325">
            <v>7</v>
          </cell>
        </row>
        <row r="326">
          <cell r="A326" t="str">
            <v>Сибирская особая с/к 0,10 кг.шт. нарезка (лоток с ср.защ.атм.)  СПК</v>
          </cell>
          <cell r="D326">
            <v>126</v>
          </cell>
          <cell r="F326">
            <v>126</v>
          </cell>
        </row>
        <row r="327">
          <cell r="A327" t="str">
            <v>Сибирская особая с/к 0,235 кг шт.  СПК</v>
          </cell>
          <cell r="D327">
            <v>181</v>
          </cell>
          <cell r="F327">
            <v>181</v>
          </cell>
        </row>
        <row r="328">
          <cell r="A328" t="str">
            <v>Сосиски "Баварские" 0,36 кг.шт. вак.упак.  СПК</v>
          </cell>
          <cell r="D328">
            <v>10</v>
          </cell>
          <cell r="F328">
            <v>10</v>
          </cell>
        </row>
        <row r="329">
          <cell r="A329" t="str">
            <v>Сосиски "Молочные" 0,36 кг.шт. вак.упак.  СПК</v>
          </cell>
          <cell r="D329">
            <v>12</v>
          </cell>
          <cell r="F329">
            <v>12</v>
          </cell>
        </row>
        <row r="330">
          <cell r="A330" t="str">
            <v>Сосиски Баварские особые "Сибирский стандарт" (в ср.защ.атм.)  СПК</v>
          </cell>
          <cell r="D330">
            <v>1</v>
          </cell>
          <cell r="F330">
            <v>1</v>
          </cell>
        </row>
        <row r="331">
          <cell r="A331" t="str">
            <v>Сосиски Классические (в ср.защ.атм.) СПК</v>
          </cell>
          <cell r="D331">
            <v>15</v>
          </cell>
          <cell r="F331">
            <v>15</v>
          </cell>
        </row>
        <row r="332">
          <cell r="A332" t="str">
            <v>Сосиски Мусульманские "Просто выгодно" (в ср.защ.атм.)  СПК</v>
          </cell>
          <cell r="D332">
            <v>11</v>
          </cell>
          <cell r="F332">
            <v>11</v>
          </cell>
        </row>
        <row r="333">
          <cell r="A333" t="str">
            <v>Сосиски Хот-дог подкопченные (лоток с ср.защ.атм.)  СПК</v>
          </cell>
          <cell r="D333">
            <v>8</v>
          </cell>
          <cell r="F333">
            <v>8</v>
          </cell>
        </row>
        <row r="334">
          <cell r="A334" t="str">
            <v>Сочный мегачебурек ТМ Зареченские ВЕС ПОКОМ</v>
          </cell>
          <cell r="D334">
            <v>13.2</v>
          </cell>
          <cell r="F334">
            <v>158.96</v>
          </cell>
        </row>
        <row r="335">
          <cell r="A335" t="str">
            <v>Торо Неро с/в "Эликатессе" 140 гр.шт.  СПК</v>
          </cell>
          <cell r="D335">
            <v>32</v>
          </cell>
          <cell r="F335">
            <v>32</v>
          </cell>
        </row>
        <row r="336">
          <cell r="A336" t="str">
            <v>Утренняя вареная ВЕС СПК</v>
          </cell>
          <cell r="D336">
            <v>9</v>
          </cell>
          <cell r="F336">
            <v>9</v>
          </cell>
        </row>
        <row r="337">
          <cell r="A337" t="str">
            <v>Уши свиные копченые к пиву 0,15кг нар. д/ф шт.  СПК</v>
          </cell>
          <cell r="D337">
            <v>37</v>
          </cell>
          <cell r="F337">
            <v>37</v>
          </cell>
        </row>
        <row r="338">
          <cell r="A338" t="str">
            <v>Фестивальная пора с/к 100 гр.шт.нар. (лоток с ср.защ.атм.)  СПК</v>
          </cell>
          <cell r="D338">
            <v>118</v>
          </cell>
          <cell r="F338">
            <v>118</v>
          </cell>
        </row>
        <row r="339">
          <cell r="A339" t="str">
            <v>Фестивальная пора с/к 235 гр.шт.  СПК</v>
          </cell>
          <cell r="D339">
            <v>354</v>
          </cell>
          <cell r="F339">
            <v>354</v>
          </cell>
        </row>
        <row r="340">
          <cell r="A340" t="str">
            <v>Фестивальная пора с/к термоус.пак  СПК</v>
          </cell>
          <cell r="D340">
            <v>31.5</v>
          </cell>
          <cell r="F340">
            <v>31.5</v>
          </cell>
        </row>
        <row r="341">
          <cell r="A341" t="str">
            <v>Фирменная с/к 200 гр. срез "Эликатессе" термоформ.пак.  СПК</v>
          </cell>
          <cell r="D341">
            <v>131</v>
          </cell>
          <cell r="F341">
            <v>131</v>
          </cell>
        </row>
        <row r="342">
          <cell r="A342" t="str">
            <v>Фуэт с/в "Эликатессе" 160 гр.шт.  СПК</v>
          </cell>
          <cell r="D342">
            <v>160</v>
          </cell>
          <cell r="F342">
            <v>160</v>
          </cell>
        </row>
        <row r="343">
          <cell r="A343" t="str">
            <v>Хот-догстер ТМ Горячая штучка ТС Хот-Догстер флоу-пак 0,09 кг. ПОКОМ</v>
          </cell>
          <cell r="F343">
            <v>203</v>
          </cell>
        </row>
        <row r="344">
          <cell r="A344" t="str">
            <v>Хотстеры с сыром 0,25кг ТМ Горячая штучка  ПОКОМ</v>
          </cell>
          <cell r="D344">
            <v>8</v>
          </cell>
          <cell r="F344">
            <v>611</v>
          </cell>
        </row>
        <row r="345">
          <cell r="A345" t="str">
            <v>Хотстеры ТМ Горячая штучка ТС Хотстеры 0,25 кг зам  ПОКОМ</v>
          </cell>
          <cell r="D345">
            <v>231</v>
          </cell>
          <cell r="F345">
            <v>2716</v>
          </cell>
        </row>
        <row r="346">
          <cell r="A346" t="str">
            <v>Хрустящие крылышки острые к пиву ТМ Горячая штучка 0,3кг зам  ПОКОМ</v>
          </cell>
          <cell r="D346">
            <v>3</v>
          </cell>
          <cell r="F346">
            <v>648</v>
          </cell>
        </row>
        <row r="347">
          <cell r="A347" t="str">
            <v>Хрустящие крылышки ТМ Горячая штучка 0,3 кг зам  ПОКОМ</v>
          </cell>
          <cell r="D347">
            <v>3</v>
          </cell>
          <cell r="F347">
            <v>616</v>
          </cell>
        </row>
        <row r="348">
          <cell r="A348" t="str">
            <v>Чебупели Курочка гриль ТМ Горячая штучка, 0,3 кг зам  ПОКОМ</v>
          </cell>
          <cell r="D348">
            <v>4</v>
          </cell>
          <cell r="F348">
            <v>350</v>
          </cell>
        </row>
        <row r="349">
          <cell r="A349" t="str">
            <v>Чебупицца курочка по-итальянски Горячая штучка 0,25 кг зам  ПОКОМ</v>
          </cell>
          <cell r="D349">
            <v>952</v>
          </cell>
          <cell r="F349">
            <v>3114</v>
          </cell>
        </row>
        <row r="350">
          <cell r="A350" t="str">
            <v>Чебупицца Маргарита 0,2кг ТМ Горячая штучка ТС Foodgital  ПОКОМ</v>
          </cell>
          <cell r="D350">
            <v>2</v>
          </cell>
          <cell r="F350">
            <v>338</v>
          </cell>
        </row>
        <row r="351">
          <cell r="A351" t="str">
            <v>Чебупицца Пепперони ТМ Горячая штучка ТС Чебупицца 0.25кг зам  ПОКОМ</v>
          </cell>
          <cell r="D351">
            <v>691</v>
          </cell>
          <cell r="F351">
            <v>4284</v>
          </cell>
        </row>
        <row r="352">
          <cell r="A352" t="str">
            <v>Чебупицца со вкусом 4 сыра 0,2кг ТМ Горячая штучка ТС Foodgital  ПОКОМ</v>
          </cell>
          <cell r="D352">
            <v>1</v>
          </cell>
          <cell r="F352">
            <v>301</v>
          </cell>
        </row>
        <row r="353">
          <cell r="A353" t="str">
            <v>Чебуреки сочные ВЕС ТМ Зареченские  ПОКОМ</v>
          </cell>
          <cell r="F353">
            <v>1131</v>
          </cell>
        </row>
        <row r="354">
          <cell r="A354" t="str">
            <v>Шпикачки Русские (черева) (в ср.защ.атм.) "Высокий вкус"  СПК</v>
          </cell>
          <cell r="D354">
            <v>43.6</v>
          </cell>
          <cell r="F354">
            <v>43.6</v>
          </cell>
        </row>
        <row r="355">
          <cell r="A355" t="str">
            <v>Эликапреза с/в "Эликатессе" 85 гр.шт. нарезка (лоток с ср.защ.атм.)  СПК</v>
          </cell>
          <cell r="D355">
            <v>35</v>
          </cell>
          <cell r="F355">
            <v>35</v>
          </cell>
        </row>
        <row r="356">
          <cell r="A356" t="str">
            <v>Юбилейная с/к 0,235 кг.шт.  СПК</v>
          </cell>
          <cell r="D356">
            <v>458</v>
          </cell>
          <cell r="F356">
            <v>458</v>
          </cell>
        </row>
        <row r="357">
          <cell r="A357" t="str">
            <v>Итого</v>
          </cell>
          <cell r="D357">
            <v>109356.36900000001</v>
          </cell>
          <cell r="F357">
            <v>279210.33199999999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17.10.2025 - 17.10.2025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Тавр-Царици...;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86.962999999999994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103.759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509.61799999999999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439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918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666</v>
          </cell>
        </row>
        <row r="13">
          <cell r="A13" t="str">
            <v xml:space="preserve"> 043  Ветчина Нежная ТМ Особый рецепт, п/а, 0,4кг    ПОКОМ</v>
          </cell>
          <cell r="D13">
            <v>6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21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72</v>
          </cell>
        </row>
        <row r="16">
          <cell r="A16" t="str">
            <v xml:space="preserve"> 064  Колбаса Молочная Дугушка, вектор 0,4 кг, ТМ Стародворье  ПОКОМ</v>
          </cell>
          <cell r="D16">
            <v>-2</v>
          </cell>
        </row>
        <row r="17">
          <cell r="A17" t="str">
            <v xml:space="preserve"> 083  Колбаса Швейцарская 0,17 кг., ШТ., сырокопченая   ПОКОМ</v>
          </cell>
          <cell r="D17">
            <v>205</v>
          </cell>
        </row>
        <row r="18">
          <cell r="A18" t="str">
            <v xml:space="preserve"> 115  Колбаса Салями Филейбургская зернистая, в/у 0,35 кг срез, БАВАРУШКА ПОКОМ</v>
          </cell>
          <cell r="D18">
            <v>35</v>
          </cell>
        </row>
        <row r="19">
          <cell r="A19" t="str">
            <v xml:space="preserve"> 116  Колбаса Балыкбургская с копченым балыком, в/у 0,35 кг срез, БАВАРУШКА ПОКОМ</v>
          </cell>
          <cell r="D19">
            <v>13</v>
          </cell>
        </row>
        <row r="20">
          <cell r="A20" t="str">
            <v xml:space="preserve"> 117  Колбаса Сервелат Филейбургский с ароматными пряностями, в/у 0,35 кг срез, БАВАРУШКА ПОКОМ</v>
          </cell>
          <cell r="D20">
            <v>7</v>
          </cell>
        </row>
        <row r="21">
          <cell r="A21" t="str">
            <v xml:space="preserve"> 118  Колбаса Сервелат Филейбургский с филе сочного окорока, в/у 0,35 кг срез, БАВАРУШКА ПОКОМ</v>
          </cell>
          <cell r="D21">
            <v>129</v>
          </cell>
        </row>
        <row r="22">
          <cell r="A22" t="str">
            <v xml:space="preserve"> 200  Ветчина Дугушка ТМ Стародворье, вектор в/у    ПОКОМ</v>
          </cell>
          <cell r="D22">
            <v>111.52800000000001</v>
          </cell>
        </row>
        <row r="23">
          <cell r="A23" t="str">
            <v xml:space="preserve"> 201  Ветчина Нежная ТМ Особый рецепт, (2,5кг), ПОКОМ</v>
          </cell>
          <cell r="D23">
            <v>1064.0070000000001</v>
          </cell>
        </row>
        <row r="24">
          <cell r="A24" t="str">
            <v xml:space="preserve"> 215  Колбаса Докторская ГОСТ Дугушка, ВЕС, ТМ Стародворье ПОКОМ</v>
          </cell>
          <cell r="D24">
            <v>75.486000000000004</v>
          </cell>
        </row>
        <row r="25">
          <cell r="A25" t="str">
            <v xml:space="preserve"> 219  Колбаса Докторская Особая ТМ Особый рецепт, ВЕС  ПОКОМ</v>
          </cell>
          <cell r="D25">
            <v>450.66899999999998</v>
          </cell>
        </row>
        <row r="26">
          <cell r="A26" t="str">
            <v xml:space="preserve"> 229  Колбаса Молочная Дугушка, в/у, ВЕС, ТМ Стародворье   ПОКОМ</v>
          </cell>
          <cell r="D26">
            <v>113.913</v>
          </cell>
        </row>
        <row r="27">
          <cell r="A27" t="str">
            <v xml:space="preserve"> 236  Колбаса Рубленая ЗАПЕЧ. Дугушка ТМ Стародворье, вектор, в/к    ПОКОМ</v>
          </cell>
          <cell r="D27">
            <v>22.923999999999999</v>
          </cell>
        </row>
        <row r="28">
          <cell r="A28" t="str">
            <v xml:space="preserve"> 239  Колбаса Салями запеч Дугушка, оболочка вектор, ВЕС, ТМ Стародворье  ПОКОМ</v>
          </cell>
          <cell r="D28">
            <v>83.385999999999996</v>
          </cell>
        </row>
        <row r="29">
          <cell r="A29" t="str">
            <v xml:space="preserve"> 242  Колбаса Сервелат ЗАПЕЧ.Дугушка ТМ Стародворье, вектор, в/к     ПОКОМ</v>
          </cell>
          <cell r="D29">
            <v>94.847999999999999</v>
          </cell>
        </row>
        <row r="30">
          <cell r="A30" t="str">
            <v xml:space="preserve"> 247  Сардельки Нежные, ВЕС.  ПОКОМ</v>
          </cell>
          <cell r="D30">
            <v>24.280999999999999</v>
          </cell>
        </row>
        <row r="31">
          <cell r="A31" t="str">
            <v xml:space="preserve"> 248  Сардельки Сочные ТМ Особый рецепт,   ПОКОМ</v>
          </cell>
          <cell r="D31">
            <v>46.805999999999997</v>
          </cell>
        </row>
        <row r="32">
          <cell r="A32" t="str">
            <v xml:space="preserve"> 250  Сардельки стародворские с говядиной в обол. NDX, ВЕС. ПОКОМ</v>
          </cell>
          <cell r="D32">
            <v>329.11900000000003</v>
          </cell>
        </row>
        <row r="33">
          <cell r="A33" t="str">
            <v xml:space="preserve"> 255  Сосиски Молочные для завтрака ТМ Особый рецепт, п/а МГС, ВЕС, ТМ Стародворье  ПОКОМ</v>
          </cell>
          <cell r="D33">
            <v>22.963999999999999</v>
          </cell>
        </row>
        <row r="34">
          <cell r="A34" t="str">
            <v xml:space="preserve"> 257  Сосиски Молочные оригинальные ТМ Особый рецепт, ВЕС.   ПОКОМ</v>
          </cell>
          <cell r="D34">
            <v>16.044</v>
          </cell>
        </row>
        <row r="35">
          <cell r="A35" t="str">
            <v xml:space="preserve"> 263  Шпикачки Стародворские, ВЕС.  ПОКОМ</v>
          </cell>
          <cell r="D35">
            <v>205.12</v>
          </cell>
        </row>
        <row r="36">
          <cell r="A36" t="str">
            <v xml:space="preserve"> 265  Колбаса Балыкбургская, ВЕС, ТМ Баварушка  ПОКОМ</v>
          </cell>
          <cell r="D36">
            <v>0.91300000000000003</v>
          </cell>
        </row>
        <row r="37">
          <cell r="A37" t="str">
            <v xml:space="preserve"> 267  Колбаса Салями Филейбургская зернистая, оболочка фиброуз, ВЕС, ТМ Баварушка  ПОКОМ</v>
          </cell>
          <cell r="D37">
            <v>0.90500000000000003</v>
          </cell>
        </row>
        <row r="38">
          <cell r="A38" t="str">
            <v xml:space="preserve"> 272  Колбаса Сервелат Филедворский, фиброуз, в/у 0,35 кг срез,  ПОКОМ</v>
          </cell>
          <cell r="D38">
            <v>190</v>
          </cell>
        </row>
        <row r="39">
          <cell r="A39" t="str">
            <v xml:space="preserve"> 273  Сосиски Сочинки с сочной грудинкой, МГС 0.4кг,   ПОКОМ</v>
          </cell>
          <cell r="D39">
            <v>477</v>
          </cell>
        </row>
        <row r="40">
          <cell r="A40" t="str">
            <v xml:space="preserve"> 276  Колбаса Сливушка ТМ Вязанка в оболочке полиамид 0,45 кг  ПОКОМ</v>
          </cell>
          <cell r="D40">
            <v>612</v>
          </cell>
        </row>
        <row r="41">
          <cell r="A41" t="str">
            <v xml:space="preserve"> 283  Сосиски Сочинки, ВЕС, ТМ Стародворье ПОКОМ</v>
          </cell>
          <cell r="D41">
            <v>274.745</v>
          </cell>
        </row>
        <row r="42">
          <cell r="A42" t="str">
            <v xml:space="preserve"> 285  Паштет печеночный со слив.маслом ТМ Стародворье ламистер 0,1 кг  ПОКОМ</v>
          </cell>
          <cell r="D42">
            <v>147</v>
          </cell>
        </row>
        <row r="43">
          <cell r="A43" t="str">
            <v xml:space="preserve"> 296  Колбаса Мясорубская с рубленой грудинкой 0,35кг срез ТМ Стародворье  ПОКОМ</v>
          </cell>
          <cell r="D43">
            <v>148</v>
          </cell>
        </row>
        <row r="44">
          <cell r="A44" t="str">
            <v xml:space="preserve"> 297  Колбаса Мясорубская с рубленой грудинкой ВЕС ТМ Стародворье  ПОКОМ</v>
          </cell>
          <cell r="D44">
            <v>54.13</v>
          </cell>
        </row>
        <row r="45">
          <cell r="A45" t="str">
            <v xml:space="preserve"> 301  Сосиски Сочинки по-баварски с сыром,  0.4кг, ТМ Стародворье  ПОКОМ</v>
          </cell>
          <cell r="D45">
            <v>68</v>
          </cell>
        </row>
        <row r="46">
          <cell r="A46" t="str">
            <v xml:space="preserve"> 302  Сосиски Сочинки по-баварски,  0.4кг, ТМ Стародворье  ПОКОМ</v>
          </cell>
          <cell r="D46">
            <v>332</v>
          </cell>
        </row>
        <row r="47">
          <cell r="A47" t="str">
            <v xml:space="preserve"> 304  Колбаса Салями Мясорубская с рубленным шпиком ВЕС ТМ Стародворье  ПОКОМ</v>
          </cell>
          <cell r="D47">
            <v>24.684999999999999</v>
          </cell>
        </row>
        <row r="48">
          <cell r="A48" t="str">
            <v xml:space="preserve"> 305  Колбаса Сервелат Мясорубский с мелкорубленным окороком в/у  ТМ Стародворье ВЕС   ПОКОМ</v>
          </cell>
          <cell r="D48">
            <v>117.402</v>
          </cell>
        </row>
        <row r="49">
          <cell r="A49" t="str">
            <v xml:space="preserve"> 306  Колбаса Салями Мясорубская с рубленым шпиком 0,35 кг срез ТМ Стародворье   Поком</v>
          </cell>
          <cell r="D49">
            <v>247</v>
          </cell>
        </row>
        <row r="50">
          <cell r="A50" t="str">
            <v xml:space="preserve"> 307  Колбаса Сервелат Мясорубский с мелкорубленным окороком 0,35 кг срез ТМ Стародворье   Поком</v>
          </cell>
          <cell r="D50">
            <v>315</v>
          </cell>
        </row>
        <row r="51">
          <cell r="A51" t="str">
            <v xml:space="preserve"> 309  Сосиски Сочинки с сыром 0,4 кг ТМ Стародворье  ПОКОМ</v>
          </cell>
          <cell r="D51">
            <v>195</v>
          </cell>
        </row>
        <row r="52">
          <cell r="A52" t="str">
            <v xml:space="preserve"> 312  Ветчина Филейская ВЕС ТМ  Вязанка ТС Столичная  ПОКОМ</v>
          </cell>
          <cell r="D52">
            <v>128.179</v>
          </cell>
        </row>
        <row r="53">
          <cell r="A53" t="str">
            <v xml:space="preserve"> 315  Колбаса вареная Молокуша ТМ Вязанка ВЕС, ПОКОМ</v>
          </cell>
          <cell r="D53">
            <v>101.886</v>
          </cell>
        </row>
        <row r="54">
          <cell r="A54" t="str">
            <v xml:space="preserve"> 316  Колбаса Нежная ТМ Зареченские ВЕС  ПОКОМ</v>
          </cell>
          <cell r="D54">
            <v>1.512</v>
          </cell>
        </row>
        <row r="55">
          <cell r="A55" t="str">
            <v xml:space="preserve"> 318  Сосиски Датские ТМ Зареченские, ВЕС  ПОКОМ</v>
          </cell>
          <cell r="D55">
            <v>1141.3810000000001</v>
          </cell>
        </row>
        <row r="56">
          <cell r="A56" t="str">
            <v xml:space="preserve"> 319  Колбаса вареная Филейская ТМ Вязанка ТС Классическая, 0,45 кг. ПОКОМ</v>
          </cell>
          <cell r="D56">
            <v>474</v>
          </cell>
        </row>
        <row r="57">
          <cell r="A57" t="str">
            <v xml:space="preserve"> 322  Колбаса вареная Молокуша 0,45кг ТМ Вязанка  ПОКОМ</v>
          </cell>
          <cell r="D57">
            <v>714</v>
          </cell>
        </row>
        <row r="58">
          <cell r="A58" t="str">
            <v xml:space="preserve"> 324  Ветчина Филейская ТМ Вязанка Столичная 0,45 кг ПОКОМ</v>
          </cell>
          <cell r="D58">
            <v>331</v>
          </cell>
        </row>
        <row r="59">
          <cell r="A59" t="str">
            <v xml:space="preserve"> 328  Сардельки Сочинки Стародворье ТМ  0,4 кг ПОКОМ</v>
          </cell>
          <cell r="D59">
            <v>51</v>
          </cell>
        </row>
        <row r="60">
          <cell r="A60" t="str">
            <v xml:space="preserve"> 329  Сардельки Сочинки с сыром Стародворье ТМ, 0,4 кг. ПОКОМ</v>
          </cell>
          <cell r="D60">
            <v>43</v>
          </cell>
        </row>
        <row r="61">
          <cell r="A61" t="str">
            <v xml:space="preserve"> 330  Колбаса вареная Филейская ТМ Вязанка ТС Классическая ВЕС  ПОКОМ</v>
          </cell>
          <cell r="D61">
            <v>242.05799999999999</v>
          </cell>
        </row>
        <row r="62">
          <cell r="A62" t="str">
            <v xml:space="preserve"> 334  Паштет Любительский ТМ Стародворье ламистер 0,1 кг  ПОКОМ</v>
          </cell>
          <cell r="D62">
            <v>71</v>
          </cell>
        </row>
        <row r="63">
          <cell r="A63" t="str">
            <v xml:space="preserve"> 335  Колбаса Сливушка ТМ Вязанка. ВЕС.  ПОКОМ </v>
          </cell>
          <cell r="D63">
            <v>190.822</v>
          </cell>
        </row>
        <row r="64">
          <cell r="A64" t="str">
            <v xml:space="preserve"> 342 Сосиски Сочинки Молочные ТМ Стародворье 0,4 кг ПОКОМ</v>
          </cell>
          <cell r="D64">
            <v>506</v>
          </cell>
        </row>
        <row r="65">
          <cell r="A65" t="str">
            <v xml:space="preserve"> 343 Сосиски Сочинки Сливочные ТМ Стародворье  0,4 кг</v>
          </cell>
          <cell r="D65">
            <v>442</v>
          </cell>
        </row>
        <row r="66">
          <cell r="A66" t="str">
            <v xml:space="preserve"> 344  Колбаса Сочинка по-европейски с сочной грудинкой ТМ Стародворье, ВЕС ПОКОМ</v>
          </cell>
          <cell r="D66">
            <v>99.152000000000001</v>
          </cell>
        </row>
        <row r="67">
          <cell r="A67" t="str">
            <v xml:space="preserve"> 345  Колбаса Сочинка по-фински с сочным окроком ТМ Стародворье ВЕС ПОКОМ</v>
          </cell>
          <cell r="D67">
            <v>45.838999999999999</v>
          </cell>
        </row>
        <row r="68">
          <cell r="A68" t="str">
            <v xml:space="preserve"> 346  Колбаса Сочинка зернистая с сочной грудинкой ТМ Стародворье.ВЕС ПОКОМ</v>
          </cell>
          <cell r="D68">
            <v>287.94400000000002</v>
          </cell>
        </row>
        <row r="69">
          <cell r="A69" t="str">
            <v xml:space="preserve"> 347  Колбаса Сочинка рубленая с сочным окороком ТМ Стародворье ВЕС ПОКОМ</v>
          </cell>
          <cell r="D69">
            <v>63.866999999999997</v>
          </cell>
        </row>
        <row r="70">
          <cell r="A70" t="str">
            <v xml:space="preserve"> 353  Колбаса Салями запеченная ТМ Стародворье ТС Дугушка. 0,6 кг ПОКОМ</v>
          </cell>
          <cell r="D70">
            <v>29</v>
          </cell>
        </row>
        <row r="71">
          <cell r="A71" t="str">
            <v xml:space="preserve"> 354  Колбаса Рубленая запеченная ТМ Стародворье,ТС Дугушка  0,6 кг ПОКОМ</v>
          </cell>
          <cell r="D71">
            <v>94</v>
          </cell>
        </row>
        <row r="72">
          <cell r="A72" t="str">
            <v xml:space="preserve"> 355  Колбаса Сервелат запеченный ТМ Стародворье ТС Дугушка. 0,6 кг. ПОКОМ</v>
          </cell>
          <cell r="D72">
            <v>122</v>
          </cell>
        </row>
        <row r="73">
          <cell r="A73" t="str">
            <v xml:space="preserve"> 364  Сардельки Филейские Вязанка ВЕС NDX ТМ Вязанка  ПОКОМ</v>
          </cell>
          <cell r="D73">
            <v>13.18</v>
          </cell>
        </row>
        <row r="74">
          <cell r="A74" t="str">
            <v xml:space="preserve"> 376  Колбаса Докторская Дугушка 0,6кг ГОСТ ТМ Стародворье  ПОКОМ </v>
          </cell>
          <cell r="D74">
            <v>176</v>
          </cell>
        </row>
        <row r="75">
          <cell r="A75" t="str">
            <v xml:space="preserve"> 377  Колбаса Молочная Дугушка 0,6кг ТМ Стародворье  ПОКОМ</v>
          </cell>
          <cell r="D75">
            <v>231</v>
          </cell>
        </row>
        <row r="76">
          <cell r="A76" t="str">
            <v xml:space="preserve"> 387  Колбаса вареная Мусульманская Халяль ТМ Вязанка, 0,4 кг ПОКОМ</v>
          </cell>
          <cell r="D76">
            <v>135</v>
          </cell>
        </row>
        <row r="77">
          <cell r="A77" t="str">
            <v xml:space="preserve"> 388  Сосиски Восточные Халяль ТМ Вязанка 0,33 кг АК. ПОКОМ</v>
          </cell>
          <cell r="D77">
            <v>131</v>
          </cell>
        </row>
        <row r="78">
          <cell r="A78" t="str">
            <v xml:space="preserve"> 394 Колбаса полукопченая Аль-Ислами халяль ТМ Вязанка оболочка фиброуз в в/у 0,35 кг  ПОКОМ</v>
          </cell>
          <cell r="D78">
            <v>89</v>
          </cell>
        </row>
        <row r="79">
          <cell r="A79" t="str">
            <v xml:space="preserve"> 405  Сардельки Сливушки ТМ Вязанка в оболочке айпил 0,33 кг. ПОКОМ</v>
          </cell>
          <cell r="D79">
            <v>148</v>
          </cell>
        </row>
        <row r="80">
          <cell r="A80" t="str">
            <v xml:space="preserve"> 410  Сосиски Баварские с сыром ТМ Стародворье 0,35 кг. ПОКОМ</v>
          </cell>
          <cell r="D80">
            <v>741</v>
          </cell>
        </row>
        <row r="81">
          <cell r="A81" t="str">
            <v xml:space="preserve"> 412  Сосиски Баварские ТМ Стародворье 0,35 кг ПОКОМ</v>
          </cell>
          <cell r="D81">
            <v>2049</v>
          </cell>
        </row>
        <row r="82">
          <cell r="A82" t="str">
            <v xml:space="preserve"> 430  Колбаса Стародворская с окороком 0,4 кг. ТМ Стародворье в оболочке полиамид  ПОКОМ</v>
          </cell>
          <cell r="D82">
            <v>90</v>
          </cell>
        </row>
        <row r="83">
          <cell r="A83" t="str">
            <v xml:space="preserve"> 431  Колбаса Стародворская с окороком в оболочке полиамид ТМ Стародворье ВЕС ПОКОМ</v>
          </cell>
          <cell r="D83">
            <v>27.286999999999999</v>
          </cell>
        </row>
        <row r="84">
          <cell r="A84" t="str">
            <v xml:space="preserve"> 435  Колбаса Молочная Стародворская  с молоком в оболочке полиамид 0,4 кг.ТМ Стародворье ПОКОМ</v>
          </cell>
          <cell r="D84">
            <v>79</v>
          </cell>
        </row>
        <row r="85">
          <cell r="A85" t="str">
            <v xml:space="preserve"> 436  Колбаса Молочная стародворская с молоком, ВЕС, ТМ Стародворье  ПОКОМ</v>
          </cell>
          <cell r="D85">
            <v>17.439</v>
          </cell>
        </row>
        <row r="86">
          <cell r="A86" t="str">
            <v xml:space="preserve"> 447  Колбаски Краковюрст ТМ Баварушка с изысканными пряностями в оболочке NDX в в.у 0,2 кг. ПОКОМ </v>
          </cell>
          <cell r="D86">
            <v>101</v>
          </cell>
        </row>
        <row r="87">
          <cell r="A87" t="str">
            <v xml:space="preserve"> 448  Сосиски Сливушки по-венски ТМ Вязанка. 0,3 кг ПОКОМ</v>
          </cell>
          <cell r="D87">
            <v>75</v>
          </cell>
        </row>
        <row r="88">
          <cell r="A88" t="str">
            <v xml:space="preserve"> 449  Колбаса Дугушка Стародворская ВЕС ТС Дугушка ПОКОМ</v>
          </cell>
          <cell r="D88">
            <v>138.18700000000001</v>
          </cell>
        </row>
        <row r="89">
          <cell r="A89" t="str">
            <v xml:space="preserve"> 452  Колбаса Со шпиком ВЕС большой батон ТМ Особый рецепт  ПОКОМ</v>
          </cell>
          <cell r="D89">
            <v>1031.241</v>
          </cell>
        </row>
        <row r="90">
          <cell r="A90" t="str">
            <v xml:space="preserve"> 456  Колбаса Филейная ТМ Особый рецепт ВЕС большой батон  ПОКОМ</v>
          </cell>
          <cell r="D90">
            <v>927.33299999999997</v>
          </cell>
        </row>
        <row r="91">
          <cell r="A91" t="str">
            <v xml:space="preserve"> 457  Колбаса Молочная ТМ Особый рецепт ВЕС большой батон  ПОКОМ</v>
          </cell>
          <cell r="D91">
            <v>1385.4760000000001</v>
          </cell>
        </row>
        <row r="92">
          <cell r="A92" t="str">
            <v xml:space="preserve"> 465  Колбаса Филейная оригинальная ВЕС 0,8кг ТМ Особый рецепт в оболочке полиамид  ПОКОМ</v>
          </cell>
          <cell r="D92">
            <v>42.552999999999997</v>
          </cell>
        </row>
        <row r="93">
          <cell r="A93" t="str">
            <v xml:space="preserve"> 467  Колбаса Филейная 0,5кг ТМ Особый рецепт  ПОКОМ</v>
          </cell>
          <cell r="D93">
            <v>14</v>
          </cell>
        </row>
        <row r="94">
          <cell r="A94" t="str">
            <v xml:space="preserve"> 478  Сардельки Зареченские ВЕС ТМ Зареченские  ПОКОМ</v>
          </cell>
          <cell r="D94">
            <v>1.518</v>
          </cell>
        </row>
        <row r="95">
          <cell r="A95" t="str">
            <v xml:space="preserve"> 495  Колбаса Сочинка по-европейски с сочной грудинкой 0,3кг ТМ Стародворье  ПОКОМ</v>
          </cell>
          <cell r="D95">
            <v>219</v>
          </cell>
        </row>
        <row r="96">
          <cell r="A96" t="str">
            <v xml:space="preserve"> 496  Колбаса Сочинка по-фински с сочным окроком 0,3кг ТМ Стародворье  ПОКОМ</v>
          </cell>
          <cell r="D96">
            <v>123</v>
          </cell>
        </row>
        <row r="97">
          <cell r="A97" t="str">
            <v xml:space="preserve"> 497  Колбаса Сочинка зернистая с сочной грудинкой 0,3кг ТМ Стародворье  ПОКОМ</v>
          </cell>
          <cell r="D97">
            <v>167</v>
          </cell>
        </row>
        <row r="98">
          <cell r="A98" t="str">
            <v xml:space="preserve"> 498  Колбаса Сочинка рубленая с сочным окороком 0,3кг ТМ Стародворье  ПОКОМ</v>
          </cell>
          <cell r="D98">
            <v>129</v>
          </cell>
        </row>
        <row r="99">
          <cell r="A99" t="str">
            <v xml:space="preserve"> 515  Колбаса Сервелат Мясорубский Делюкс 0,3кг ТМ Стародворье  ПОКОМ</v>
          </cell>
          <cell r="D99">
            <v>2</v>
          </cell>
        </row>
        <row r="100">
          <cell r="A100" t="str">
            <v xml:space="preserve"> 519  Грудинка 0,12 кг нарезка ТМ Стародворье  ПОКОМ</v>
          </cell>
          <cell r="D100">
            <v>19</v>
          </cell>
        </row>
        <row r="101">
          <cell r="A101" t="str">
            <v xml:space="preserve"> 520  Колбаса Мраморная ТМ Стародворье в вакуумной упаковке 0,07 кг нарезка  ПОКОМ</v>
          </cell>
          <cell r="D101">
            <v>131</v>
          </cell>
        </row>
        <row r="102">
          <cell r="A102" t="str">
            <v xml:space="preserve"> 521  Бекон ТМ Стародворье в вакуумной упаковке 0,12кг нарезка  ПОКОМ</v>
          </cell>
          <cell r="D102">
            <v>26</v>
          </cell>
        </row>
        <row r="103">
          <cell r="A103" t="str">
            <v xml:space="preserve"> 523  Колбаса Сальчичон нарезка 0,07кг ТМ Стародворье  ПОКОМ </v>
          </cell>
          <cell r="D103">
            <v>97</v>
          </cell>
        </row>
        <row r="104">
          <cell r="A104" t="str">
            <v xml:space="preserve"> 524  Колбаса Сервелат Ореховый нарезка 0,07кг ТМ Стародворье  ПОКОМ</v>
          </cell>
          <cell r="D104">
            <v>129</v>
          </cell>
        </row>
        <row r="105">
          <cell r="A105" t="str">
            <v xml:space="preserve"> 525  Колбаса Фуэт нарезка 0,07кг ТМ Стародворье  ПОКОМ</v>
          </cell>
          <cell r="D105">
            <v>35</v>
          </cell>
        </row>
        <row r="106">
          <cell r="A106" t="str">
            <v xml:space="preserve"> 526  Корейка вяленая выдержанная нарезка 0,05кг ТМ Стародворье  ПОКОМ</v>
          </cell>
          <cell r="D106">
            <v>17</v>
          </cell>
        </row>
        <row r="107">
          <cell r="A107" t="str">
            <v>!!!ВЫВЕДЕНА!!! Мясная Папа может вар  п/о 0.5кг ОСТАНКИНО _НЕАКТИВНА</v>
          </cell>
          <cell r="D107">
            <v>12</v>
          </cell>
        </row>
        <row r="108">
          <cell r="A108" t="str">
            <v>3215 ВЕТЧ.МЯСНАЯ Папа может п/о 0.4кг 8шт.    ОСТАНКИНО</v>
          </cell>
          <cell r="D108">
            <v>81</v>
          </cell>
        </row>
        <row r="109">
          <cell r="A109" t="str">
            <v>3684 ПРЕСИЖН с/к в/у 1/250 8шт.   ОСТАНКИНО</v>
          </cell>
          <cell r="D109">
            <v>7</v>
          </cell>
        </row>
        <row r="110">
          <cell r="A110" t="str">
            <v>3986 Ароматная с/к в/у 1/250 ОСТАНКИНО</v>
          </cell>
          <cell r="D110">
            <v>124</v>
          </cell>
        </row>
        <row r="111">
          <cell r="A111" t="str">
            <v>4063 МЯСНАЯ Папа может вар п/о_Л   ОСТАНКИНО</v>
          </cell>
          <cell r="D111">
            <v>275.017</v>
          </cell>
        </row>
        <row r="112">
          <cell r="A112" t="str">
            <v>4117 ЭКСТРА Папа может с/к в/у_Л   ОСТАНКИНО</v>
          </cell>
          <cell r="D112">
            <v>3.9980000000000002</v>
          </cell>
        </row>
        <row r="113">
          <cell r="A113" t="str">
            <v>4574 Колбаса вар Мясная со шпиком 1кг Папа может п/о (код покуп. 24784) Останкино</v>
          </cell>
          <cell r="D113">
            <v>20.206</v>
          </cell>
        </row>
        <row r="114">
          <cell r="A114" t="str">
            <v>4813 ФИЛЕЙНАЯ Папа может вар п/о_Л   ОСТАНКИНО</v>
          </cell>
          <cell r="D114">
            <v>107.72499999999999</v>
          </cell>
        </row>
        <row r="115">
          <cell r="A115" t="str">
            <v>4993 САЛЯМИ ИТАЛЬЯНСКАЯ с/к в/у 1/250*8_120c ОСТАНКИНО</v>
          </cell>
          <cell r="D115">
            <v>42</v>
          </cell>
        </row>
        <row r="116">
          <cell r="A116" t="str">
            <v>5246 ДОКТОРСКАЯ ПРЕМИУМ вар б/о мгс_30с ОСТАНКИНО</v>
          </cell>
          <cell r="D116">
            <v>48.228000000000002</v>
          </cell>
        </row>
        <row r="117">
          <cell r="A117" t="str">
            <v>5247 РУССКАЯ ПРЕМИУМ вар б/о мгс_30с ОСТАНКИНО</v>
          </cell>
          <cell r="D117">
            <v>3.008</v>
          </cell>
        </row>
        <row r="118">
          <cell r="A118" t="str">
            <v>5483 ЭКСТРА Папа может с/к в/у 1/250 8шт.   ОСТАНКИНО</v>
          </cell>
          <cell r="D118">
            <v>103</v>
          </cell>
        </row>
        <row r="119">
          <cell r="A119" t="str">
            <v>5544 Сервелат Финский в/к в/у_45с НОВАЯ ОСТАНКИНО</v>
          </cell>
          <cell r="D119">
            <v>226.86600000000001</v>
          </cell>
        </row>
        <row r="120">
          <cell r="A120" t="str">
            <v>5679 САЛЯМИ ИТАЛЬЯНСКАЯ с/к в/у 1/150_60с ОСТАНКИНО</v>
          </cell>
          <cell r="D120">
            <v>39</v>
          </cell>
        </row>
        <row r="121">
          <cell r="A121" t="str">
            <v>5682 САЛЯМИ МЕЛКОЗЕРНЕНАЯ с/к в/у 1/120_60с   ОСТАНКИНО</v>
          </cell>
          <cell r="D121">
            <v>231</v>
          </cell>
        </row>
        <row r="122">
          <cell r="A122" t="str">
            <v>5706 АРОМАТНАЯ Папа может с/к в/у 1/250 8шт.  ОСТАНКИНО</v>
          </cell>
          <cell r="D122">
            <v>76</v>
          </cell>
        </row>
        <row r="123">
          <cell r="A123" t="str">
            <v>5708 ПОСОЛЬСКАЯ Папа может с/к в/у ОСТАНКИНО</v>
          </cell>
          <cell r="D123">
            <v>3.53</v>
          </cell>
        </row>
        <row r="124">
          <cell r="A124" t="str">
            <v>5851 ЭКСТРА Папа может вар п/о   ОСТАНКИНО</v>
          </cell>
          <cell r="D124">
            <v>55.539000000000001</v>
          </cell>
        </row>
        <row r="125">
          <cell r="A125" t="str">
            <v>5931 ОХОТНИЧЬЯ Папа может с/к в/у 1/220 8шт.   ОСТАНКИНО</v>
          </cell>
          <cell r="D125">
            <v>209</v>
          </cell>
        </row>
        <row r="126">
          <cell r="A126" t="str">
            <v>5992 ВРЕМЯ ОКРОШКИ Папа может вар п/о 0.4кг   ОСТАНКИНО</v>
          </cell>
          <cell r="D126">
            <v>3</v>
          </cell>
        </row>
        <row r="127">
          <cell r="A127" t="str">
            <v>6004 РАГУ СВИНОЕ 1кг 8шт.зам_120с ОСТАНКИНО</v>
          </cell>
          <cell r="D127">
            <v>16</v>
          </cell>
        </row>
        <row r="128">
          <cell r="A128" t="str">
            <v>6221 НЕАПОЛИТАНСКИЙ ДУЭТ с/к с/н мгс 1/90  ОСТАНКИНО</v>
          </cell>
          <cell r="D128">
            <v>85</v>
          </cell>
        </row>
        <row r="129">
          <cell r="A129" t="str">
            <v>6228 МЯСНОЕ АССОРТИ к/з с/н мгс 1/90 10шт.  ОСТАНКИНО</v>
          </cell>
          <cell r="D129">
            <v>73</v>
          </cell>
        </row>
        <row r="130">
          <cell r="A130" t="str">
            <v>6247 ДОМАШНЯЯ Папа может вар п/о 0,4кг 8шт.  ОСТАНКИНО</v>
          </cell>
          <cell r="D130">
            <v>19</v>
          </cell>
        </row>
        <row r="131">
          <cell r="A131" t="str">
            <v>6268 ГОВЯЖЬЯ Папа может вар п/о 0,4кг 8 шт.  ОСТАНКИНО</v>
          </cell>
          <cell r="D131">
            <v>122</v>
          </cell>
        </row>
        <row r="132">
          <cell r="A132" t="str">
            <v>6279 КОРЕЙКА ПО-ОСТ.к/в в/с с/н в/у 1/150_45с  ОСТАНКИНО</v>
          </cell>
          <cell r="D132">
            <v>99</v>
          </cell>
        </row>
        <row r="133">
          <cell r="A133" t="str">
            <v>6303 МЯСНЫЕ Папа может сос п/о мгс 1.5*3  ОСТАНКИНО</v>
          </cell>
          <cell r="D133">
            <v>65.034999999999997</v>
          </cell>
        </row>
        <row r="134">
          <cell r="A134" t="str">
            <v>6324 ДОКТОРСКАЯ ГОСТ вар п/о 0.4кг 8шт.  ОСТАНКИНО</v>
          </cell>
          <cell r="D134">
            <v>2</v>
          </cell>
        </row>
        <row r="135">
          <cell r="A135" t="str">
            <v>6325 ДОКТОРСКАЯ ПРЕМИУМ вар п/о 0.4кг 8шт.  ОСТАНКИНО</v>
          </cell>
          <cell r="D135">
            <v>243</v>
          </cell>
        </row>
        <row r="136">
          <cell r="A136" t="str">
            <v>6333 МЯСНАЯ Папа может вар п/о 0.4кг 8шт.  ОСТАНКИНО</v>
          </cell>
          <cell r="D136">
            <v>721</v>
          </cell>
        </row>
        <row r="137">
          <cell r="A137" t="str">
            <v>6340 ДОМАШНИЙ РЕЦЕПТ Коровино 0.5кг 8шт.  ОСТАНКИНО</v>
          </cell>
          <cell r="D137">
            <v>50</v>
          </cell>
        </row>
        <row r="138">
          <cell r="A138" t="str">
            <v>6353 ЭКСТРА Папа может вар п/о 0.4кг 8шт.  ОСТАНКИНО</v>
          </cell>
          <cell r="D138">
            <v>268</v>
          </cell>
        </row>
        <row r="139">
          <cell r="A139" t="str">
            <v>6392 ФИЛЕЙНАЯ Папа может вар п/о 0.4кг. ОСТАНКИНО</v>
          </cell>
          <cell r="D139">
            <v>536</v>
          </cell>
        </row>
        <row r="140">
          <cell r="A140" t="str">
            <v>6448 СВИНИНА МАДЕРА с/к с/н в/у 1/100 10шт.   ОСТАНКИНО</v>
          </cell>
          <cell r="D140">
            <v>14</v>
          </cell>
        </row>
        <row r="141">
          <cell r="A141" t="str">
            <v>6453 ЭКСТРА Папа может с/к с/н в/у 1/100 14шт.   ОСТАНКИНО</v>
          </cell>
          <cell r="D141">
            <v>253</v>
          </cell>
        </row>
        <row r="142">
          <cell r="A142" t="str">
            <v>6454 АРОМАТНАЯ с/к с/н в/у 1/100 10шт.  ОСТАНКИНО</v>
          </cell>
          <cell r="D142">
            <v>237</v>
          </cell>
        </row>
        <row r="143">
          <cell r="A143" t="str">
            <v>6459 СЕРВЕЛАТ ШВЕЙЦАРСК. в/к с/н в/у 1/100*10  ОСТАНКИНО</v>
          </cell>
          <cell r="D143">
            <v>154</v>
          </cell>
        </row>
        <row r="144">
          <cell r="A144" t="str">
            <v>6470 ВЕТЧ.МРАМОРНАЯ в/у_45с  ОСТАНКИНО</v>
          </cell>
          <cell r="D144">
            <v>16.87</v>
          </cell>
        </row>
        <row r="145">
          <cell r="A145" t="str">
            <v>6495 ВЕТЧ.МРАМОРНАЯ в/у срез 0.3кг 6шт_45с  ОСТАНКИНО</v>
          </cell>
          <cell r="D145">
            <v>67</v>
          </cell>
        </row>
        <row r="146">
          <cell r="A146" t="str">
            <v>6527 ШПИКАЧКИ СОЧНЫЕ ПМ сар б/о мгс 1*3 45с ОСТАНКИНО</v>
          </cell>
          <cell r="D146">
            <v>58.006999999999998</v>
          </cell>
        </row>
        <row r="147">
          <cell r="A147" t="str">
            <v>6528 ШПИКАЧКИ СОЧНЫЕ ПМ сар б/о мгс 0.4кг 45с  ОСТАНКИНО</v>
          </cell>
          <cell r="D147">
            <v>16</v>
          </cell>
        </row>
        <row r="148">
          <cell r="A148" t="str">
            <v>6609 С ГОВЯДИНОЙ ПМ сар б/о мгс 0.4кг_45с ОСТАНКИНО</v>
          </cell>
          <cell r="D148">
            <v>5</v>
          </cell>
        </row>
        <row r="149">
          <cell r="A149" t="str">
            <v>6616 МОЛОЧНЫЕ КЛАССИЧЕСКИЕ сос п/о в/у 0.3кг  ОСТАНКИНО</v>
          </cell>
          <cell r="D149">
            <v>490</v>
          </cell>
        </row>
        <row r="150">
          <cell r="A150" t="str">
            <v>6697 СЕРВЕЛАТ ФИНСКИЙ ПМ в/к в/у 0,35кг 8шт.  ОСТАНКИНО</v>
          </cell>
          <cell r="D150">
            <v>840</v>
          </cell>
        </row>
        <row r="151">
          <cell r="A151" t="str">
            <v>6713 СОЧНЫЙ ГРИЛЬ ПМ сос п/о мгс 0.41кг 8шт.  ОСТАНКИНО</v>
          </cell>
          <cell r="D151">
            <v>353</v>
          </cell>
        </row>
        <row r="152">
          <cell r="A152" t="str">
            <v>6724 МОЛОЧНЫЕ ПМ сос п/о мгс 0.41кг 10шт.  ОСТАНКИНО</v>
          </cell>
          <cell r="D152">
            <v>91</v>
          </cell>
        </row>
        <row r="153">
          <cell r="A153" t="str">
            <v>6765 РУБЛЕНЫЕ сос ц/о мгс 0.36кг 6шт.  ОСТАНКИНО</v>
          </cell>
          <cell r="D153">
            <v>63</v>
          </cell>
        </row>
        <row r="154">
          <cell r="A154" t="str">
            <v>6785 ВЕНСКАЯ САЛЯМИ п/к в/у 0.33кг 8шт.  ОСТАНКИНО</v>
          </cell>
          <cell r="D154">
            <v>25</v>
          </cell>
        </row>
        <row r="155">
          <cell r="A155" t="str">
            <v>6787 СЕРВЕЛАТ КРЕМЛЕВСКИЙ в/к в/у 0,33кг 8шт.  ОСТАНКИНО</v>
          </cell>
          <cell r="D155">
            <v>29</v>
          </cell>
        </row>
        <row r="156">
          <cell r="A156" t="str">
            <v>6793 БАЛЫКОВАЯ в/к в/у 0,33кг 8шт.  ОСТАНКИНО</v>
          </cell>
          <cell r="D156">
            <v>28</v>
          </cell>
        </row>
        <row r="157">
          <cell r="A157" t="str">
            <v>6829 МОЛОЧНЫЕ КЛАССИЧЕСКИЕ сос п/о мгс 2*4_С  ОСТАНКИНО</v>
          </cell>
          <cell r="D157">
            <v>169.82300000000001</v>
          </cell>
        </row>
        <row r="158">
          <cell r="A158" t="str">
            <v>6837 ФИЛЕЙНЫЕ Папа Может сос ц/о мгс 0.4кг  ОСТАНКИНО</v>
          </cell>
          <cell r="D158">
            <v>252</v>
          </cell>
        </row>
        <row r="159">
          <cell r="A159" t="str">
            <v>6842 ДЫМОВИЦА ИЗ ОКОРОКА к/в мл/к в/у 0,3кг  ОСТАНКИНО</v>
          </cell>
          <cell r="D159">
            <v>37</v>
          </cell>
        </row>
        <row r="160">
          <cell r="A160" t="str">
            <v>6861 ДОМАШНИЙ РЕЦЕПТ Коровино вар п/о  ОСТАНКИНО</v>
          </cell>
          <cell r="D160">
            <v>329.34399999999999</v>
          </cell>
        </row>
        <row r="161">
          <cell r="A161" t="str">
            <v>6866 ВЕТЧ.НЕЖНАЯ Коровино п/о_Маяк  ОСТАНКИНО</v>
          </cell>
          <cell r="D161">
            <v>85.064999999999998</v>
          </cell>
        </row>
        <row r="162">
          <cell r="A162" t="str">
            <v>7001 КЛАССИЧЕСКИЕ Папа может сар б/о мгс 1*3  ОСТАНКИНО</v>
          </cell>
          <cell r="D162">
            <v>81.263999999999996</v>
          </cell>
        </row>
        <row r="163">
          <cell r="A163" t="str">
            <v>7040 С ИНДЕЙКОЙ ПМ сос ц/о в/у 1/270 8шт.  ОСТАНКИНО</v>
          </cell>
          <cell r="D163">
            <v>38</v>
          </cell>
        </row>
        <row r="164">
          <cell r="A164" t="str">
            <v>7059 ШПИКАЧКИ СОЧНЫЕ С БЕК. п/о мгс 0.3кг_60с  ОСТАНКИНО</v>
          </cell>
          <cell r="D164">
            <v>96</v>
          </cell>
        </row>
        <row r="165">
          <cell r="A165" t="str">
            <v>7066 СОЧНЫЕ ПМ сос п/о мгс 0.41кг 10шт_50с  ОСТАНКИНО</v>
          </cell>
          <cell r="D165">
            <v>1644</v>
          </cell>
        </row>
        <row r="166">
          <cell r="A166" t="str">
            <v>7070 СОЧНЫЕ ПМ сос п/о мгс 1.5*4_А_50с  ОСТАНКИНО</v>
          </cell>
          <cell r="D166">
            <v>1138.93</v>
          </cell>
        </row>
        <row r="167">
          <cell r="A167" t="str">
            <v>7073 МОЛОЧ.ПРЕМИУМ ПМ сос п/о в/у 1/350_50с  ОСТАНКИНО</v>
          </cell>
          <cell r="D167">
            <v>185</v>
          </cell>
        </row>
        <row r="168">
          <cell r="A168" t="str">
            <v>7074 МОЛОЧ.ПРЕМИУМ ПМ сос п/о мгс 0.6кг_50с  ОСТАНКИНО</v>
          </cell>
          <cell r="D168">
            <v>6</v>
          </cell>
        </row>
        <row r="169">
          <cell r="A169" t="str">
            <v>7075 МОЛОЧ.ПРЕМИУМ ПМ сос п/о мгс 1.5*4_О_50с  ОСТАНКИНО</v>
          </cell>
          <cell r="D169">
            <v>10.958</v>
          </cell>
        </row>
        <row r="170">
          <cell r="A170" t="str">
            <v>7077 МЯСНЫЕ С ГОВЯД.ПМ сос п/о мгс 0.4кг_50с  ОСТАНКИНО</v>
          </cell>
          <cell r="D170">
            <v>291</v>
          </cell>
        </row>
        <row r="171">
          <cell r="A171" t="str">
            <v>7080 СЛИВОЧНЫЕ ПМ сос п/о мгс 0.41кг 10шт. 50с  ОСТАНКИНО</v>
          </cell>
          <cell r="D171">
            <v>436</v>
          </cell>
        </row>
        <row r="172">
          <cell r="A172" t="str">
            <v>7082 СЛИВОЧНЫЕ ПМ сос п/о мгс 1.5*4_50с  ОСТАНКИНО</v>
          </cell>
          <cell r="D172">
            <v>32.715000000000003</v>
          </cell>
        </row>
        <row r="173">
          <cell r="A173" t="str">
            <v>7087 ШПИК С ЧЕСНОК.И ПЕРЦЕМ к/в в/у 0.3кг_50с  ОСТАНКИНО</v>
          </cell>
          <cell r="D173">
            <v>41</v>
          </cell>
        </row>
        <row r="174">
          <cell r="A174" t="str">
            <v>7090 СВИНИНА ПО-ДОМ. к/в мл/к в/у 0.3кг_50с  ОСТАНКИНО</v>
          </cell>
          <cell r="D174">
            <v>120</v>
          </cell>
        </row>
        <row r="175">
          <cell r="A175" t="str">
            <v>7092 БЕКОН Папа может с/к с/н в/у 1/140_50с  ОСТАНКИНО</v>
          </cell>
          <cell r="D175">
            <v>159</v>
          </cell>
        </row>
        <row r="176">
          <cell r="A176" t="str">
            <v>7107 САН-РЕМО с/в с/н мгс 1/90 12шт.  ОСТАНКИНО</v>
          </cell>
          <cell r="D176">
            <v>22</v>
          </cell>
        </row>
        <row r="177">
          <cell r="A177" t="str">
            <v>7149 БАЛЫКОВАЯ Коровино п/к в/у 0.84кг_50с  ОСТАНКИНО</v>
          </cell>
          <cell r="D177">
            <v>13</v>
          </cell>
        </row>
        <row r="178">
          <cell r="A178" t="str">
            <v>7154 СЕРВЕЛАТ ЗЕРНИСТЫЙ ПМ в/к в/у 0.35кг_50с  ОСТАНКИНО</v>
          </cell>
          <cell r="D178">
            <v>456</v>
          </cell>
        </row>
        <row r="179">
          <cell r="A179" t="str">
            <v>7157 СЕРВЕЛАТ ЗЕРНИСНЫЙ ПМ в/к в/у_50с  ОСТАНКИНО</v>
          </cell>
          <cell r="D179">
            <v>14.025</v>
          </cell>
        </row>
        <row r="180">
          <cell r="A180" t="str">
            <v>7166 СЕРВЕЛТ ОХОТНИЧИЙ ПМ в/к в/у_50с  ОСТАНКИНО</v>
          </cell>
          <cell r="D180">
            <v>92.450999999999993</v>
          </cell>
        </row>
        <row r="181">
          <cell r="A181" t="str">
            <v>7169 СЕРВЕЛАТ ОХОТНИЧИЙ ПМ в/к в/у 0.35кг_50с  ОСТАНКИНО</v>
          </cell>
          <cell r="D181">
            <v>500</v>
          </cell>
        </row>
        <row r="182">
          <cell r="A182" t="str">
            <v>7187 ГРУДИНКА ПРЕМИУМ к/в мл/к в/у 0,3кг_50с ОСТАНКИНО</v>
          </cell>
          <cell r="D182">
            <v>190</v>
          </cell>
        </row>
        <row r="183">
          <cell r="A183" t="str">
            <v>7231 КЛАССИЧЕСКАЯ ПМ вар п/о 0,3кг 8шт_209к ОСТАНКИНО</v>
          </cell>
          <cell r="D183">
            <v>271</v>
          </cell>
        </row>
        <row r="184">
          <cell r="A184" t="str">
            <v>7232 БОЯNСКАЯ ПМ п/к в/у 0,28кг 8шт_209к ОСТАНКИНО</v>
          </cell>
          <cell r="D184">
            <v>265</v>
          </cell>
        </row>
        <row r="185">
          <cell r="A185" t="str">
            <v>7235 ВЕТЧ.КЛАССИЧЕСКАЯ ПМ п/о 0,35кг 8шт_209к ОСТАНКИНО</v>
          </cell>
          <cell r="D185">
            <v>11</v>
          </cell>
        </row>
        <row r="186">
          <cell r="A186" t="str">
            <v>7236 СЕРВЕЛАТ КАРЕЛЬСКИЙ в/к в/у 0,28кг_209к ОСТАНКИНО</v>
          </cell>
          <cell r="D186">
            <v>866</v>
          </cell>
        </row>
        <row r="187">
          <cell r="A187" t="str">
            <v>7241 САЛЯМИ Папа может п/к в/у 0,28кг_209к ОСТАНКИНО</v>
          </cell>
          <cell r="D187">
            <v>167</v>
          </cell>
        </row>
        <row r="188">
          <cell r="A188" t="str">
            <v>7245 ВЕТЧ.ФИЛЕЙНАЯ ПМ п/о 0,4кг 8шт ОСТАНКИНО</v>
          </cell>
          <cell r="D188">
            <v>5</v>
          </cell>
        </row>
        <row r="189">
          <cell r="A189" t="str">
            <v>7271 МЯСНЫЕ С ГОВЯДИНОЙ ПМ сос п/о мгс 1.5*4 ВЕС  ОСТАНКИНО</v>
          </cell>
          <cell r="D189">
            <v>16.989999999999998</v>
          </cell>
        </row>
        <row r="190">
          <cell r="A190" t="str">
            <v>7284 ДЛЯ ДЕТЕЙ сос п/о мгс 0,33кг 6шт  ОСТАНКИНО</v>
          </cell>
          <cell r="D190">
            <v>8</v>
          </cell>
        </row>
        <row r="191">
          <cell r="A191" t="str">
            <v>7332 БОЯРСКАЯ ПМ п/к в/у 0.28кг_СНГ  ОСТАНКИНО</v>
          </cell>
          <cell r="D191">
            <v>19</v>
          </cell>
        </row>
        <row r="192">
          <cell r="A192" t="str">
            <v>7333 СЕРВЕЛАТ ОХОТНИЧИЙ ПМ в/к в/у 0.28кг_СНГ  ОСТАНКИНО</v>
          </cell>
          <cell r="D192">
            <v>18</v>
          </cell>
        </row>
        <row r="193">
          <cell r="A193" t="str">
            <v>7343 СЕЙЧАС СЕЗОН ПМ вар п/о 0,4кг  ОСТАНКИНО</v>
          </cell>
          <cell r="D193">
            <v>328</v>
          </cell>
        </row>
        <row r="194">
          <cell r="A194" t="str">
            <v>Балык говяжий с/к "Эликатессе" 0,10 кг.шт. нарезка (лоток с ср.защ.атм.)  СПК</v>
          </cell>
          <cell r="D194">
            <v>24</v>
          </cell>
        </row>
        <row r="195">
          <cell r="A195" t="str">
            <v>Балык свиной с/к "Эликатессе" 0,10 кг.шт. нарезка (лоток с ср.защ.атм.)  СПК</v>
          </cell>
          <cell r="D195">
            <v>59</v>
          </cell>
        </row>
        <row r="196">
          <cell r="A196" t="str">
            <v>Балыковая с/к 200 гр. срез "Эликатессе" термоформ.пак.  СПК</v>
          </cell>
          <cell r="D196">
            <v>6</v>
          </cell>
        </row>
        <row r="197">
          <cell r="A197" t="str">
            <v>БОНУС МОЛОЧНЫЕ КЛАССИЧЕСКИЕ сос п/о в/у 0.3кг (6084)  ОСТАНКИНО</v>
          </cell>
          <cell r="D197">
            <v>10</v>
          </cell>
        </row>
        <row r="198">
          <cell r="A198" t="str">
            <v>БОНУС МОЛОЧНЫЕ КЛАССИЧЕСКИЕ сос п/о мгс 2*4_С (4980)  ОСТАНКИНО</v>
          </cell>
          <cell r="D198">
            <v>8.4649999999999999</v>
          </cell>
        </row>
        <row r="199">
          <cell r="A199" t="str">
            <v>БОНУС СОЧНЫЕ Папа может сос п/о мгс 1.5*4 (6954)  ОСТАНКИНО</v>
          </cell>
          <cell r="D199">
            <v>143.43100000000001</v>
          </cell>
        </row>
        <row r="200">
          <cell r="A200" t="str">
            <v>БОНУС СОЧНЫЕ сос п/о мгс 0.41кг_UZ (6087)  ОСТАНКИНО</v>
          </cell>
          <cell r="D200">
            <v>20</v>
          </cell>
        </row>
        <row r="201">
          <cell r="A201" t="str">
            <v>Бутербродная вареная 0,47 кг шт.  СПК</v>
          </cell>
          <cell r="D201">
            <v>51</v>
          </cell>
        </row>
        <row r="202">
          <cell r="A202" t="str">
            <v>Вацлавская п/к (черева) 390 гр.шт. термоус.пак  СПК</v>
          </cell>
          <cell r="D202">
            <v>73</v>
          </cell>
        </row>
        <row r="203">
          <cell r="A203" t="str">
            <v>Ветчина Альтаирская Столовая (для ХОРЕКА)  СПК</v>
          </cell>
          <cell r="D203">
            <v>1.212</v>
          </cell>
        </row>
        <row r="204">
          <cell r="A204" t="str">
            <v>Готовые бельмеши сочные с мясом ТМ Горячая штучка 0,3кг зам  ПОКОМ</v>
          </cell>
          <cell r="D204">
            <v>56</v>
          </cell>
        </row>
        <row r="205">
          <cell r="A205" t="str">
            <v>Готовые чебупели острые с мясом 0,24кг ТМ Горячая штучка  ПОКОМ</v>
          </cell>
          <cell r="D205">
            <v>94</v>
          </cell>
        </row>
        <row r="206">
          <cell r="A206" t="str">
            <v>Готовые чебупели с ветчиной и сыром ТМ Горячая штучка флоу-пак 0,24 кг.  ПОКОМ</v>
          </cell>
          <cell r="D206">
            <v>397</v>
          </cell>
        </row>
        <row r="207">
          <cell r="A207" t="str">
            <v>Готовые чебупели сочные с мясом ТМ Горячая штучка флоу-пак 0,24 кг  ПОКОМ</v>
          </cell>
          <cell r="D207">
            <v>316</v>
          </cell>
        </row>
        <row r="208">
          <cell r="A208" t="str">
            <v>Готовые чебуреки с мясом ТМ Горячая штучка 0,09 кг флоу-пак ПОКОМ</v>
          </cell>
          <cell r="D208">
            <v>129</v>
          </cell>
        </row>
        <row r="209">
          <cell r="A209" t="str">
            <v>Гуцульская с/к "КолбасГрад" 160 гр.шт. термоус. пак  СПК</v>
          </cell>
          <cell r="D209">
            <v>66</v>
          </cell>
        </row>
        <row r="210">
          <cell r="A210" t="str">
            <v>Дельгаро с/в "Эликатессе" 140 гр.шт.  СПК</v>
          </cell>
          <cell r="D210">
            <v>15</v>
          </cell>
        </row>
        <row r="211">
          <cell r="A211" t="str">
            <v>Деревенская с чесночком и сальцем п/к (черева) 390 гр.шт. термоус. пак.  СПК</v>
          </cell>
          <cell r="D211">
            <v>32</v>
          </cell>
        </row>
        <row r="212">
          <cell r="A212" t="str">
            <v>Докторская вареная в/с 0,47 кг шт.  СПК</v>
          </cell>
          <cell r="D212">
            <v>40</v>
          </cell>
        </row>
        <row r="213">
          <cell r="A213" t="str">
            <v>Докторская вареная термоус.пак. "Высокий вкус"  СПК</v>
          </cell>
          <cell r="D213">
            <v>-0.877</v>
          </cell>
        </row>
        <row r="214">
          <cell r="A214" t="str">
            <v>ЖАР-ладушки с мясом 0,2кг ТМ Стародворье  ПОКОМ</v>
          </cell>
          <cell r="D214">
            <v>37</v>
          </cell>
        </row>
        <row r="215">
          <cell r="A215" t="str">
            <v>ЖАР-ладушки с яблоком и грушей ТМ Стародворье 0,2 кг. ПОКОМ</v>
          </cell>
          <cell r="D215">
            <v>2</v>
          </cell>
        </row>
        <row r="216">
          <cell r="A216" t="str">
            <v>Жареные вареники с картофелем и беконом Добросельские 0,2 кг. ТМ Стародворье  ПОКОМ</v>
          </cell>
          <cell r="D216">
            <v>47</v>
          </cell>
        </row>
        <row r="217">
          <cell r="A217" t="str">
            <v>Классическая вареная 400 гр.шт.  СПК</v>
          </cell>
          <cell r="D217">
            <v>10</v>
          </cell>
        </row>
        <row r="218">
          <cell r="A218" t="str">
            <v>Классическая с/к 80 гр.шт.нар. (лоток с ср.защ.атм.)  СПК</v>
          </cell>
          <cell r="D218">
            <v>28</v>
          </cell>
        </row>
        <row r="219">
          <cell r="A219" t="str">
            <v>Колбаски Мяснули оригинальные с/к 50 гр.шт. (в ср.защ.атм.)  СПК</v>
          </cell>
          <cell r="D219">
            <v>10</v>
          </cell>
        </row>
        <row r="220">
          <cell r="A220" t="str">
            <v>Колбаски ПодПивасики оригинальные с/к 0,10 кг.шт. термофор.пак.  СПК</v>
          </cell>
          <cell r="D220">
            <v>167</v>
          </cell>
        </row>
        <row r="221">
          <cell r="A221" t="str">
            <v>Колбаски ПодПивасики острые с/к 0,10 кг.шт. термофор.пак.  СПК</v>
          </cell>
          <cell r="D221">
            <v>152</v>
          </cell>
        </row>
        <row r="222">
          <cell r="A222" t="str">
            <v>Колбаски ПодПивасики с сыром с/к 100 гр.шт. (в ср.защ.атм.)  СПК</v>
          </cell>
          <cell r="D222">
            <v>44</v>
          </cell>
        </row>
        <row r="223">
          <cell r="A223" t="str">
            <v>Круггетсы с сырным соусом ТМ Горячая штучка ТС Круггетсы флоу-пак 0,2 кг  ПОКОМ</v>
          </cell>
          <cell r="D223">
            <v>111</v>
          </cell>
        </row>
        <row r="224">
          <cell r="A224" t="str">
            <v>Круггетсы сочные ТМ Горячая штучка ТС Круггетсы флоу-пак 0,2 кг.  ПОКОМ</v>
          </cell>
          <cell r="D224">
            <v>168</v>
          </cell>
        </row>
        <row r="225">
          <cell r="A225" t="str">
            <v>Ла Фаворте с/в "Эликатессе" 140 гр.шт.  СПК</v>
          </cell>
          <cell r="D225">
            <v>24</v>
          </cell>
        </row>
        <row r="226">
          <cell r="A226" t="str">
            <v>Ливерная Печеночная 250 гр.шт.  СПК</v>
          </cell>
          <cell r="D226">
            <v>23</v>
          </cell>
        </row>
        <row r="227">
          <cell r="A227" t="str">
            <v>Любительская вареная термоус.пак. "Высокий вкус"  СПК</v>
          </cell>
          <cell r="D227">
            <v>11.21</v>
          </cell>
        </row>
        <row r="228">
          <cell r="A228" t="str">
            <v>Мини-сосиски в тесте 3,7кг ВЕС заморож. ТМ Зареченские  ПОКОМ</v>
          </cell>
          <cell r="D228">
            <v>37</v>
          </cell>
        </row>
        <row r="229">
          <cell r="A229" t="str">
            <v>Мини-чебуречки с мясом ВЕС 5,5кг ТМ Зареченские  ПОКОМ</v>
          </cell>
          <cell r="D229">
            <v>11</v>
          </cell>
        </row>
        <row r="230">
          <cell r="A230" t="str">
            <v>Мини-шарики с курочкой и сыром ТМ Зареченские ВЕС  ПОКОМ</v>
          </cell>
          <cell r="D230">
            <v>21</v>
          </cell>
        </row>
        <row r="231">
          <cell r="A231" t="str">
            <v>Наггетсы из печи 0,25кг ТМ Вязанка ТС Няняггетсы Сливушки замор.  ПОКОМ</v>
          </cell>
          <cell r="D231">
            <v>579</v>
          </cell>
        </row>
        <row r="232">
          <cell r="A232" t="str">
            <v>Наггетсы Нагетосы Сочная курочка ТМ Горячая штучка 0,25 кг зам  ПОКОМ</v>
          </cell>
          <cell r="D232">
            <v>372</v>
          </cell>
        </row>
        <row r="233">
          <cell r="A233" t="str">
            <v>Наггетсы с индейкой 0,25кг ТМ Вязанка ТС Няняггетсы Сливушки НД2 замор.  ПОКОМ</v>
          </cell>
          <cell r="D233">
            <v>462</v>
          </cell>
        </row>
        <row r="234">
          <cell r="A234" t="str">
            <v>Наггетсы с куриным филе и сыром ТМ Вязанка 0,25 кг ПОКОМ</v>
          </cell>
          <cell r="D234">
            <v>363</v>
          </cell>
        </row>
        <row r="235">
          <cell r="A235" t="str">
            <v>Наггетсы Хрустящие ТМ Зареченские. ВЕС ПОКОМ</v>
          </cell>
          <cell r="D235">
            <v>306</v>
          </cell>
        </row>
        <row r="236">
          <cell r="A236" t="str">
            <v>Наггетсы Хрустящие ТМ Стародворье с сочной курочкой 0,23 кг  ПОКОМ</v>
          </cell>
          <cell r="D236">
            <v>45</v>
          </cell>
        </row>
        <row r="237">
          <cell r="A237" t="str">
            <v>Оригинальная с перцем с/к  СПК</v>
          </cell>
          <cell r="D237">
            <v>18.422000000000001</v>
          </cell>
        </row>
        <row r="238">
          <cell r="A238" t="str">
            <v>Паштет печеночный 140 гр.шт.  СПК</v>
          </cell>
          <cell r="D238">
            <v>12</v>
          </cell>
        </row>
        <row r="239">
          <cell r="A239" t="str">
            <v>Пекерсы с индейкой в сливочном соусе ТМ Горячая штучка 0,25 кг зам  ПОКОМ</v>
          </cell>
          <cell r="D239">
            <v>44</v>
          </cell>
        </row>
        <row r="240">
          <cell r="A240" t="str">
            <v>Пельмени Grandmeni с говядиной и свининой 0,7кг ТМ Горячая штучка  ПОКОМ</v>
          </cell>
          <cell r="D240">
            <v>77</v>
          </cell>
        </row>
        <row r="241">
          <cell r="A241" t="str">
            <v>Пельмени Бигбули #МЕГАВКУСИЩЕ с сочной грудинкой ТМ Горячая штучка 0,7 кг. ПОКОМ</v>
          </cell>
          <cell r="D241">
            <v>231</v>
          </cell>
        </row>
        <row r="242">
          <cell r="A242" t="str">
            <v>Пельмени Бигбули с мясом ТМ Горячая штучка. флоу-пак сфера 0,4 кг. ПОКОМ</v>
          </cell>
          <cell r="D242">
            <v>19</v>
          </cell>
        </row>
        <row r="243">
          <cell r="A243" t="str">
            <v>Пельмени Бигбули с мясом ТМ Горячая штучка. флоу-пак сфера 0,7 кг ПОКОМ</v>
          </cell>
          <cell r="D243">
            <v>112</v>
          </cell>
        </row>
        <row r="244">
          <cell r="A244" t="str">
            <v>Пельмени Бигбули со сливочным маслом ТМ Горячая штучка, флоу-пак сфера 0,7. ПОКОМ</v>
          </cell>
          <cell r="D244">
            <v>372</v>
          </cell>
        </row>
        <row r="245">
          <cell r="A245" t="str">
            <v>Пельмени Бульмени мини с мясом и оливковым маслом 0,7 кг ТМ Горячая штучка  ПОКОМ</v>
          </cell>
          <cell r="D245">
            <v>54</v>
          </cell>
        </row>
        <row r="246">
          <cell r="A246" t="str">
            <v>Пельмени Бульмени Нейробуст с мясом ТМ Горячая штучка ТС Бульмени ГШ сфера флоу-пак 0,6 кг.  ПОКОМ</v>
          </cell>
          <cell r="D246">
            <v>31</v>
          </cell>
        </row>
        <row r="247">
          <cell r="A247" t="str">
            <v>Пельмени Бульмени с говядиной и свининой Наваристые 5кг Горячая штучка ВЕС  ПОКОМ</v>
          </cell>
          <cell r="D247">
            <v>395</v>
          </cell>
        </row>
        <row r="248">
          <cell r="A248" t="str">
            <v>Пельмени Бульмени с говядиной и свининой СЕВЕРНАЯ КОЛЛЕКЦИЯ 0,7кг ТМ Горячая штучка сфера  ПОКОМ</v>
          </cell>
          <cell r="D248">
            <v>546</v>
          </cell>
        </row>
        <row r="249">
          <cell r="A249" t="str">
            <v>Пельмени Бульмени с говядиной и свининой ТМ Горячая штучка. флоу-пак сфера 0,4 кг ПОКОМ</v>
          </cell>
          <cell r="D249">
            <v>113</v>
          </cell>
        </row>
        <row r="250">
          <cell r="A250" t="str">
            <v>Пельмени Бульмени с говядиной и свининой ТМ Горячая штучка. флоу-пак сфера 0,7 кг ПОКОМ</v>
          </cell>
          <cell r="D250">
            <v>495</v>
          </cell>
        </row>
        <row r="251">
          <cell r="A251" t="str">
            <v>Пельмени Бульмени со сливочным маслом ТМ Горячая штучка. флоу-пак сфера 0,4 кг. ПОКОМ</v>
          </cell>
          <cell r="D251">
            <v>190</v>
          </cell>
        </row>
        <row r="252">
          <cell r="A252" t="str">
            <v>Пельмени Бульмени со сливочным маслом ТМ Горячая штучка.флоу-пак сфера 0,7 кг. ПОКОМ</v>
          </cell>
          <cell r="D252">
            <v>449</v>
          </cell>
        </row>
        <row r="253">
          <cell r="A253" t="str">
            <v>Пельмени Бульмени хрустящие с мясом 0,22 кг ТМ Горячая штучка  ПОКОМ</v>
          </cell>
          <cell r="D253">
            <v>38</v>
          </cell>
        </row>
        <row r="254">
          <cell r="A254" t="str">
            <v>Пельмени Добросельские со свининой и говядиной ТМ Стародворье флоу-пак клас. форма 0,65 кг.  ПОКОМ</v>
          </cell>
          <cell r="D254">
            <v>17</v>
          </cell>
        </row>
        <row r="255">
          <cell r="A255" t="str">
            <v>Пельмени Зареченские сфера 5 кг.  ПОКОМ</v>
          </cell>
          <cell r="D255">
            <v>5</v>
          </cell>
        </row>
        <row r="256">
          <cell r="A256" t="str">
            <v>Пельмени Мясные с говядиной ТМ Стародворье сфера флоу-пак 1 кг  ПОКОМ</v>
          </cell>
          <cell r="D256">
            <v>77</v>
          </cell>
        </row>
        <row r="257">
          <cell r="A257" t="str">
            <v>Пельмени Мясорубские с рубленой грудинкой ТМ Стародворье флоупак  0,7 кг. ПОКОМ</v>
          </cell>
          <cell r="D257">
            <v>3</v>
          </cell>
        </row>
        <row r="258">
          <cell r="A258" t="str">
            <v>Пельмени Отборные из свинины и говядины 0,9 кг ТМ Стародворье ТС Медвежье ушко  ПОКОМ</v>
          </cell>
          <cell r="D258">
            <v>55</v>
          </cell>
        </row>
        <row r="259">
          <cell r="A259" t="str">
            <v>Пельмени С говядиной и свининой, ВЕС, сфера пуговки Мясная Галерея  ПОКОМ</v>
          </cell>
          <cell r="D259">
            <v>60</v>
          </cell>
        </row>
        <row r="260">
          <cell r="A260" t="str">
            <v>Пельмени Со свининой и говядиной ТМ Особый рецепт Любимая ложка 1,0 кг  ПОКОМ</v>
          </cell>
          <cell r="D260">
            <v>186</v>
          </cell>
        </row>
        <row r="261">
          <cell r="A261" t="str">
            <v>Пельмени Сочные сфера 0,8 кг ТМ Стародворье  ПОКОМ</v>
          </cell>
          <cell r="D261">
            <v>12</v>
          </cell>
        </row>
        <row r="262">
          <cell r="A262" t="str">
            <v>Пирожки с мясом 3,7кг ВЕС ТМ Зареченские  ПОКОМ</v>
          </cell>
          <cell r="D262">
            <v>22.2</v>
          </cell>
        </row>
        <row r="263">
          <cell r="A263" t="str">
            <v>Ричеза с/к 230 гр.шт.  СПК</v>
          </cell>
          <cell r="D263">
            <v>35</v>
          </cell>
        </row>
        <row r="264">
          <cell r="A264" t="str">
            <v>Сальчетти с/к 230 гр.шт.  СПК</v>
          </cell>
          <cell r="D264">
            <v>41</v>
          </cell>
        </row>
        <row r="265">
          <cell r="A265" t="str">
            <v>Салями с перчиком с/к "КолбасГрад" 160 гр.шт. термоус. пак.  СПК</v>
          </cell>
          <cell r="D265">
            <v>55</v>
          </cell>
        </row>
        <row r="266">
          <cell r="A266" t="str">
            <v>Салями с/к 100 гр.шт.нар. (лоток с ср.защ.атм.)  СПК</v>
          </cell>
          <cell r="D266">
            <v>53</v>
          </cell>
        </row>
        <row r="267">
          <cell r="A267" t="str">
            <v>Салями Трюфель с/в "Эликатессе" 0,16 кг.шт.  СПК</v>
          </cell>
          <cell r="D267">
            <v>40</v>
          </cell>
        </row>
        <row r="268">
          <cell r="A268" t="str">
            <v>Сардельки "Докторские" (черева) ( в ср.защ.атм.) 1.0 кг. "Высокий вкус"  СПК</v>
          </cell>
          <cell r="D268">
            <v>16.507000000000001</v>
          </cell>
        </row>
        <row r="269">
          <cell r="A269" t="str">
            <v>Сардельки из говядины (черева) (в ср.защ.атм.) "Высокий вкус"  СПК</v>
          </cell>
          <cell r="D269">
            <v>6.758</v>
          </cell>
        </row>
        <row r="270">
          <cell r="A270" t="str">
            <v>Сардельки Необыкновенные (черева) 400 гр.шт. (лоток с ср.защ.атм.)  СПК</v>
          </cell>
          <cell r="D270">
            <v>11</v>
          </cell>
        </row>
        <row r="271">
          <cell r="A271" t="str">
            <v>Семейная с чесночком Экстра вареная  СПК</v>
          </cell>
          <cell r="D271">
            <v>2.448</v>
          </cell>
        </row>
        <row r="272">
          <cell r="A272" t="str">
            <v>Сервелат Европейский в/к, в/с 0,38 кг.шт.термофор.пак  СПК</v>
          </cell>
          <cell r="D272">
            <v>51</v>
          </cell>
        </row>
        <row r="273">
          <cell r="A273" t="str">
            <v>Сервелат мелкозернистый в/к 0,5 кг.шт. термоус.пак. "Высокий вкус"  СПК</v>
          </cell>
          <cell r="D273">
            <v>29</v>
          </cell>
        </row>
        <row r="274">
          <cell r="A274" t="str">
            <v>Сервелат Финский в/к 0,38 кг.шт. термофор.пак.  СПК</v>
          </cell>
          <cell r="D274">
            <v>39</v>
          </cell>
        </row>
        <row r="275">
          <cell r="A275" t="str">
            <v>Сервелат Фирменный в/к 0,10 кг.шт. нарезка (лоток с ср.защ.атм.)  СПК</v>
          </cell>
          <cell r="D275">
            <v>61</v>
          </cell>
        </row>
        <row r="276">
          <cell r="A276" t="str">
            <v>Сервелат Фирменный в/к 250 гр.шт. термоформ.пак.  СПК</v>
          </cell>
          <cell r="D276">
            <v>3</v>
          </cell>
        </row>
        <row r="277">
          <cell r="A277" t="str">
            <v>Сибирская особая с/к 0,10 кг.шт. нарезка (лоток с ср.защ.атм.)  СПК</v>
          </cell>
          <cell r="D277">
            <v>51</v>
          </cell>
        </row>
        <row r="278">
          <cell r="A278" t="str">
            <v>Сибирская особая с/к 0,235 кг шт.  СПК</v>
          </cell>
          <cell r="D278">
            <v>79</v>
          </cell>
        </row>
        <row r="279">
          <cell r="A279" t="str">
            <v>Сосиски "Баварские" 0,36 кг.шт. вак.упак.  СПК</v>
          </cell>
          <cell r="D279">
            <v>1</v>
          </cell>
        </row>
        <row r="280">
          <cell r="A280" t="str">
            <v>Сосиски "Молочные" 0,36 кг.шт. вак.упак.  СПК</v>
          </cell>
          <cell r="D280">
            <v>1</v>
          </cell>
        </row>
        <row r="281">
          <cell r="A281" t="str">
            <v>Сосиски Классические (в ср.защ.атм.) СПК</v>
          </cell>
          <cell r="D281">
            <v>2.4889999999999999</v>
          </cell>
        </row>
        <row r="282">
          <cell r="A282" t="str">
            <v>Сосиски Мусульманские "Просто выгодно" (в ср.защ.атм.)  СПК</v>
          </cell>
          <cell r="D282">
            <v>1.2430000000000001</v>
          </cell>
        </row>
        <row r="283">
          <cell r="A283" t="str">
            <v>Сочный мегачебурек ТМ Зареченские ВЕС ПОКОМ</v>
          </cell>
          <cell r="D283">
            <v>29.12</v>
          </cell>
        </row>
        <row r="284">
          <cell r="A284" t="str">
            <v>Торо Неро с/в "Эликатессе" 140 гр.шт.  СПК</v>
          </cell>
          <cell r="D284">
            <v>1</v>
          </cell>
        </row>
        <row r="285">
          <cell r="A285" t="str">
            <v>Утренняя вареная ВЕС СПК</v>
          </cell>
          <cell r="D285">
            <v>4.8780000000000001</v>
          </cell>
        </row>
        <row r="286">
          <cell r="A286" t="str">
            <v>Уши свиные копченые к пиву 0,15кг нар. д/ф шт.  СПК</v>
          </cell>
          <cell r="D286">
            <v>5</v>
          </cell>
        </row>
        <row r="287">
          <cell r="A287" t="str">
            <v>Фестивальная пора с/к 100 гр.шт.нар. (лоток с ср.защ.атм.)  СПК</v>
          </cell>
          <cell r="D287">
            <v>61</v>
          </cell>
        </row>
        <row r="288">
          <cell r="A288" t="str">
            <v>Фестивальная пора с/к 235 гр.шт.  СПК</v>
          </cell>
          <cell r="D288">
            <v>100</v>
          </cell>
        </row>
        <row r="289">
          <cell r="A289" t="str">
            <v>Фестивальная пора с/к термоус.пак  СПК</v>
          </cell>
          <cell r="D289">
            <v>14.089</v>
          </cell>
        </row>
        <row r="290">
          <cell r="A290" t="str">
            <v>Фирменная с/к 200 гр. срез "Эликатессе" термоформ.пак.  СПК</v>
          </cell>
          <cell r="D290">
            <v>4</v>
          </cell>
        </row>
        <row r="291">
          <cell r="A291" t="str">
            <v>Фуэт с/в "Эликатессе" 160 гр.шт.  СПК</v>
          </cell>
          <cell r="D291">
            <v>30</v>
          </cell>
        </row>
        <row r="292">
          <cell r="A292" t="str">
            <v>Хот-догстер ТМ Горячая штучка ТС Хот-Догстер флоу-пак 0,09 кг. ПОКОМ</v>
          </cell>
          <cell r="D292">
            <v>27</v>
          </cell>
        </row>
        <row r="293">
          <cell r="A293" t="str">
            <v>Хотстеры с сыром 0,25кг ТМ Горячая штучка  ПОКОМ</v>
          </cell>
          <cell r="D293">
            <v>79</v>
          </cell>
        </row>
        <row r="294">
          <cell r="A294" t="str">
            <v>Хотстеры ТМ Горячая штучка ТС Хотстеры 0,25 кг зам  ПОКОМ</v>
          </cell>
          <cell r="D294">
            <v>619</v>
          </cell>
        </row>
        <row r="295">
          <cell r="A295" t="str">
            <v>Хрустящие крылышки острые к пиву ТМ Горячая штучка 0,3кг зам  ПОКОМ</v>
          </cell>
          <cell r="D295">
            <v>132</v>
          </cell>
        </row>
        <row r="296">
          <cell r="A296" t="str">
            <v>Хрустящие крылышки ТМ Горячая штучка 0,3 кг зам  ПОКОМ</v>
          </cell>
          <cell r="D296">
            <v>131</v>
          </cell>
        </row>
        <row r="297">
          <cell r="A297" t="str">
            <v>Чебупели Курочка гриль ТМ Горячая штучка, 0,3 кг зам  ПОКОМ</v>
          </cell>
          <cell r="D297">
            <v>111</v>
          </cell>
        </row>
        <row r="298">
          <cell r="A298" t="str">
            <v>Чебупицца курочка по-итальянски Горячая штучка 0,25 кг зам  ПОКОМ</v>
          </cell>
          <cell r="D298">
            <v>371</v>
          </cell>
        </row>
        <row r="299">
          <cell r="A299" t="str">
            <v>Чебупицца Маргарита 0,2кг ТМ Горячая штучка ТС Foodgital  ПОКОМ</v>
          </cell>
          <cell r="D299">
            <v>49</v>
          </cell>
        </row>
        <row r="300">
          <cell r="A300" t="str">
            <v>Чебупицца Пепперони ТМ Горячая штучка ТС Чебупицца 0.25кг зам  ПОКОМ</v>
          </cell>
          <cell r="D300">
            <v>729</v>
          </cell>
        </row>
        <row r="301">
          <cell r="A301" t="str">
            <v>Чебупицца со вкусом 4 сыра 0,2кг ТМ Горячая штучка ТС Foodgital  ПОКОМ</v>
          </cell>
          <cell r="D301">
            <v>41</v>
          </cell>
        </row>
        <row r="302">
          <cell r="A302" t="str">
            <v>Чебуреки сочные ВЕС ТМ Зареченские  ПОКОМ</v>
          </cell>
          <cell r="D302">
            <v>185</v>
          </cell>
        </row>
        <row r="303">
          <cell r="A303" t="str">
            <v>Шпикачки Русские (черева) (в ср.защ.атм.) "Высокий вкус"  СПК</v>
          </cell>
          <cell r="D303">
            <v>6.1619999999999999</v>
          </cell>
        </row>
        <row r="304">
          <cell r="A304" t="str">
            <v>Эликапреза с/в "Эликатессе" 85 гр.шт. нарезка (лоток с ср.защ.атм.)  СПК</v>
          </cell>
          <cell r="D304">
            <v>14</v>
          </cell>
        </row>
        <row r="305">
          <cell r="A305" t="str">
            <v>Юбилейная с/к 0,235 кг.шт.  СПК</v>
          </cell>
          <cell r="D305">
            <v>63</v>
          </cell>
        </row>
        <row r="306">
          <cell r="A306" t="str">
            <v>Итого</v>
          </cell>
          <cell r="D306">
            <v>49706.42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M108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AM5" sqref="AM5"/>
    </sheetView>
  </sheetViews>
  <sheetFormatPr defaultColWidth="10.5" defaultRowHeight="11.45" customHeight="1" outlineLevelRow="1" x14ac:dyDescent="0.2"/>
  <cols>
    <col min="1" max="1" width="56.6640625" style="1" customWidth="1"/>
    <col min="2" max="2" width="4.33203125" style="1" customWidth="1"/>
    <col min="3" max="6" width="8.1640625" style="1" customWidth="1"/>
    <col min="7" max="7" width="6.83203125" style="5" bestFit="1" customWidth="1"/>
    <col min="8" max="8" width="5.33203125" style="5" bestFit="1" customWidth="1"/>
    <col min="9" max="9" width="5.1640625" style="5" bestFit="1" customWidth="1"/>
    <col min="10" max="10" width="7.6640625" style="5" bestFit="1" customWidth="1"/>
    <col min="11" max="11" width="6.33203125" style="5" bestFit="1" customWidth="1"/>
    <col min="12" max="13" width="6.5" style="5" bestFit="1" customWidth="1"/>
    <col min="14" max="14" width="7" style="5" bestFit="1" customWidth="1"/>
    <col min="15" max="15" width="7.33203125" style="5" bestFit="1" customWidth="1"/>
    <col min="16" max="22" width="1.1640625" style="5" customWidth="1"/>
    <col min="23" max="23" width="6.6640625" style="5" bestFit="1" customWidth="1"/>
    <col min="24" max="24" width="6.5" style="5" bestFit="1" customWidth="1"/>
    <col min="25" max="25" width="6.5" style="5" customWidth="1"/>
    <col min="26" max="26" width="5.6640625" style="5" bestFit="1" customWidth="1"/>
    <col min="27" max="29" width="0.83203125" style="5" customWidth="1"/>
    <col min="30" max="30" width="8.1640625" style="5" bestFit="1" customWidth="1"/>
    <col min="31" max="34" width="6.6640625" style="5" bestFit="1" customWidth="1"/>
    <col min="35" max="35" width="8" style="5" customWidth="1"/>
    <col min="36" max="36" width="6.6640625" style="5" bestFit="1" customWidth="1"/>
    <col min="37" max="38" width="2.33203125" style="5" customWidth="1"/>
    <col min="39" max="16384" width="10.5" style="5"/>
  </cols>
  <sheetData>
    <row r="1" spans="1:39" s="1" customFormat="1" ht="9.9499999999999993" customHeight="1" x14ac:dyDescent="0.2"/>
    <row r="2" spans="1:39" s="1" customFormat="1" ht="12.95" customHeight="1" outlineLevel="1" x14ac:dyDescent="0.2">
      <c r="A2" s="2" t="s">
        <v>0</v>
      </c>
    </row>
    <row r="3" spans="1:39" s="1" customFormat="1" ht="9.9499999999999993" customHeight="1" x14ac:dyDescent="0.2"/>
    <row r="4" spans="1:39" ht="12.95" customHeight="1" x14ac:dyDescent="0.2">
      <c r="A4" s="4"/>
      <c r="B4" s="4"/>
      <c r="C4" s="4" t="s">
        <v>1</v>
      </c>
      <c r="D4" s="4"/>
      <c r="E4" s="4"/>
      <c r="F4" s="4"/>
      <c r="G4" s="9" t="s">
        <v>112</v>
      </c>
      <c r="H4" s="10" t="s">
        <v>113</v>
      </c>
      <c r="I4" s="9" t="s">
        <v>114</v>
      </c>
      <c r="J4" s="9" t="s">
        <v>115</v>
      </c>
      <c r="K4" s="9" t="s">
        <v>116</v>
      </c>
      <c r="L4" s="9" t="s">
        <v>117</v>
      </c>
      <c r="M4" s="9" t="s">
        <v>117</v>
      </c>
      <c r="N4" s="9" t="s">
        <v>117</v>
      </c>
      <c r="O4" s="9" t="s">
        <v>117</v>
      </c>
      <c r="P4" s="9" t="s">
        <v>117</v>
      </c>
      <c r="Q4" s="9" t="s">
        <v>117</v>
      </c>
      <c r="R4" s="9" t="s">
        <v>117</v>
      </c>
      <c r="S4" s="11" t="s">
        <v>117</v>
      </c>
      <c r="T4" s="9" t="s">
        <v>118</v>
      </c>
      <c r="U4" s="11" t="s">
        <v>117</v>
      </c>
      <c r="V4" s="11" t="s">
        <v>117</v>
      </c>
      <c r="W4" s="9" t="s">
        <v>114</v>
      </c>
      <c r="X4" s="11" t="s">
        <v>117</v>
      </c>
      <c r="Y4" s="9" t="s">
        <v>119</v>
      </c>
      <c r="Z4" s="11" t="s">
        <v>120</v>
      </c>
      <c r="AA4" s="9" t="s">
        <v>121</v>
      </c>
      <c r="AB4" s="9" t="s">
        <v>122</v>
      </c>
      <c r="AC4" s="9" t="s">
        <v>123</v>
      </c>
      <c r="AD4" s="9" t="s">
        <v>124</v>
      </c>
      <c r="AE4" s="9" t="s">
        <v>114</v>
      </c>
      <c r="AF4" s="9" t="s">
        <v>114</v>
      </c>
      <c r="AG4" s="9" t="s">
        <v>114</v>
      </c>
      <c r="AH4" s="9" t="s">
        <v>125</v>
      </c>
      <c r="AI4" s="9" t="s">
        <v>126</v>
      </c>
      <c r="AJ4" s="11" t="s">
        <v>127</v>
      </c>
    </row>
    <row r="5" spans="1:39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L5" s="14" t="s">
        <v>128</v>
      </c>
      <c r="M5" s="14" t="s">
        <v>129</v>
      </c>
      <c r="N5" s="14" t="s">
        <v>130</v>
      </c>
      <c r="O5" s="14" t="s">
        <v>131</v>
      </c>
      <c r="X5" s="14" t="s">
        <v>132</v>
      </c>
      <c r="AE5" s="14" t="s">
        <v>133</v>
      </c>
      <c r="AF5" s="14" t="s">
        <v>134</v>
      </c>
      <c r="AG5" s="14" t="s">
        <v>135</v>
      </c>
      <c r="AH5" s="14" t="s">
        <v>136</v>
      </c>
      <c r="AJ5" s="14" t="s">
        <v>132</v>
      </c>
    </row>
    <row r="6" spans="1:39" ht="11.1" customHeight="1" x14ac:dyDescent="0.2">
      <c r="A6" s="6"/>
      <c r="B6" s="6"/>
      <c r="C6" s="3"/>
      <c r="D6" s="3"/>
      <c r="E6" s="12">
        <f>SUM(E7:E156)</f>
        <v>129500.88099999999</v>
      </c>
      <c r="F6" s="12">
        <f>SUM(F7:F156)</f>
        <v>85673.752999999982</v>
      </c>
      <c r="J6" s="12">
        <f>SUM(J7:J156)</f>
        <v>132671.86300000001</v>
      </c>
      <c r="K6" s="12">
        <f t="shared" ref="K6:X6" si="0">SUM(K7:K156)</f>
        <v>-3170.9820000000004</v>
      </c>
      <c r="L6" s="12">
        <f t="shared" si="0"/>
        <v>20390</v>
      </c>
      <c r="M6" s="12">
        <f t="shared" si="0"/>
        <v>27220</v>
      </c>
      <c r="N6" s="12">
        <f t="shared" si="0"/>
        <v>3600</v>
      </c>
      <c r="O6" s="12">
        <f t="shared" si="0"/>
        <v>27720</v>
      </c>
      <c r="P6" s="12">
        <f t="shared" si="0"/>
        <v>0</v>
      </c>
      <c r="Q6" s="12">
        <f t="shared" si="0"/>
        <v>0</v>
      </c>
      <c r="R6" s="12">
        <f t="shared" si="0"/>
        <v>0</v>
      </c>
      <c r="S6" s="12">
        <f t="shared" si="0"/>
        <v>0</v>
      </c>
      <c r="T6" s="12">
        <f t="shared" si="0"/>
        <v>0</v>
      </c>
      <c r="U6" s="12">
        <f t="shared" si="0"/>
        <v>0</v>
      </c>
      <c r="V6" s="12">
        <f t="shared" si="0"/>
        <v>0</v>
      </c>
      <c r="W6" s="12">
        <f t="shared" si="0"/>
        <v>23426.547000000002</v>
      </c>
      <c r="X6" s="12">
        <f t="shared" si="0"/>
        <v>25720</v>
      </c>
      <c r="AA6" s="12">
        <f t="shared" ref="AA6" si="1">SUM(AA7:AA156)</f>
        <v>0</v>
      </c>
      <c r="AB6" s="12">
        <f t="shared" ref="AB6" si="2">SUM(AB7:AB156)</f>
        <v>0</v>
      </c>
      <c r="AC6" s="12">
        <f t="shared" ref="AC6" si="3">SUM(AC7:AC156)</f>
        <v>0</v>
      </c>
      <c r="AD6" s="12">
        <f t="shared" ref="AD6" si="4">SUM(AD7:AD156)</f>
        <v>12368.146000000001</v>
      </c>
      <c r="AE6" s="12">
        <f t="shared" ref="AE6" si="5">SUM(AE7:AE156)</f>
        <v>26252.693200000016</v>
      </c>
      <c r="AF6" s="12">
        <f t="shared" ref="AF6" si="6">SUM(AF7:AF156)</f>
        <v>25990.851599999998</v>
      </c>
      <c r="AG6" s="12">
        <f t="shared" ref="AG6" si="7">SUM(AG7:AG156)</f>
        <v>25302.067199999998</v>
      </c>
      <c r="AH6" s="12">
        <f t="shared" ref="AH6" si="8">SUM(AH7:AH156)</f>
        <v>22993.068999999996</v>
      </c>
      <c r="AI6" s="12"/>
      <c r="AJ6" s="12">
        <f t="shared" ref="AJ6" si="9">SUM(AJ7:AJ156)</f>
        <v>17521.7</v>
      </c>
    </row>
    <row r="7" spans="1:39" s="1" customFormat="1" ht="11.1" customHeight="1" outlineLevel="1" x14ac:dyDescent="0.2">
      <c r="A7" s="7" t="s">
        <v>9</v>
      </c>
      <c r="B7" s="7" t="s">
        <v>8</v>
      </c>
      <c r="C7" s="8">
        <v>296.30599999999998</v>
      </c>
      <c r="D7" s="8">
        <v>440.416</v>
      </c>
      <c r="E7" s="8">
        <v>414.262</v>
      </c>
      <c r="F7" s="8">
        <v>313.00299999999999</v>
      </c>
      <c r="G7" s="1" t="str">
        <f>VLOOKUP(A:A,[1]TDSheet!$A:$G,7,0)</f>
        <v>н</v>
      </c>
      <c r="H7" s="1">
        <f>VLOOKUP(A:A,[1]TDSheet!$A:$H,8,0)</f>
        <v>1</v>
      </c>
      <c r="I7" s="1">
        <f>VLOOKUP(A:A,[1]TDSheet!$A:$I,9,0)</f>
        <v>45</v>
      </c>
      <c r="J7" s="13">
        <f>VLOOKUP(A:A,[2]TDSheet!$A:$F,6,0)</f>
        <v>433.38299999999998</v>
      </c>
      <c r="K7" s="13">
        <f>E7-J7</f>
        <v>-19.120999999999981</v>
      </c>
      <c r="L7" s="13">
        <f>VLOOKUP(A:A,[1]TDSheet!$A:$L,12,0)</f>
        <v>100</v>
      </c>
      <c r="M7" s="13">
        <f>VLOOKUP(A:A,[1]TDSheet!$A:$M,13,0)</f>
        <v>100</v>
      </c>
      <c r="N7" s="13">
        <f>VLOOKUP(A:A,[1]TDSheet!$A:$V,22,0)</f>
        <v>0</v>
      </c>
      <c r="O7" s="13">
        <f>VLOOKUP(A:A,[1]TDSheet!$A:$X,24,0)</f>
        <v>80</v>
      </c>
      <c r="P7" s="13"/>
      <c r="Q7" s="13"/>
      <c r="R7" s="13"/>
      <c r="S7" s="13"/>
      <c r="T7" s="13"/>
      <c r="U7" s="13"/>
      <c r="V7" s="13"/>
      <c r="W7" s="13">
        <f>(E7-AD7)/5</f>
        <v>82.852400000000003</v>
      </c>
      <c r="X7" s="15">
        <v>100</v>
      </c>
      <c r="Y7" s="16">
        <f>(F7+L7+M7+N7+O7+X7)/W7</f>
        <v>8.3643080948771544</v>
      </c>
      <c r="Z7" s="13">
        <f>F7/W7</f>
        <v>3.7778386624889562</v>
      </c>
      <c r="AA7" s="13"/>
      <c r="AB7" s="13"/>
      <c r="AC7" s="13"/>
      <c r="AD7" s="13">
        <f>VLOOKUP(A:A,[1]TDSheet!$A:$AD,30,0)</f>
        <v>0</v>
      </c>
      <c r="AE7" s="13">
        <f>VLOOKUP(A:A,[1]TDSheet!$A:$AE,31,0)</f>
        <v>120.7056</v>
      </c>
      <c r="AF7" s="13">
        <f>VLOOKUP(A:A,[1]TDSheet!$A:$AF,32,0)</f>
        <v>108.2268</v>
      </c>
      <c r="AG7" s="13">
        <f>VLOOKUP(A:A,[1]TDSheet!$A:$AG,33,0)</f>
        <v>94.0488</v>
      </c>
      <c r="AH7" s="13">
        <f>VLOOKUP(A:A,[3]TDSheet!$A:$D,4,0)</f>
        <v>86.962999999999994</v>
      </c>
      <c r="AI7" s="13" t="str">
        <f>VLOOKUP(A:A,[1]TDSheet!$A:$AI,35,0)</f>
        <v>оконч</v>
      </c>
      <c r="AJ7" s="13">
        <f>X7*H7</f>
        <v>100</v>
      </c>
      <c r="AK7" s="13"/>
      <c r="AL7" s="13"/>
      <c r="AM7" s="13"/>
    </row>
    <row r="8" spans="1:39" s="1" customFormat="1" ht="11.1" customHeight="1" outlineLevel="1" x14ac:dyDescent="0.2">
      <c r="A8" s="7" t="s">
        <v>10</v>
      </c>
      <c r="B8" s="7" t="s">
        <v>8</v>
      </c>
      <c r="C8" s="8">
        <v>54.676000000000002</v>
      </c>
      <c r="D8" s="8">
        <v>937.98599999999999</v>
      </c>
      <c r="E8" s="8">
        <v>530.29</v>
      </c>
      <c r="F8" s="8">
        <v>442.01600000000002</v>
      </c>
      <c r="G8" s="1" t="str">
        <f>VLOOKUP(A:A,[1]TDSheet!$A:$G,7,0)</f>
        <v>ябл</v>
      </c>
      <c r="H8" s="1">
        <f>VLOOKUP(A:A,[1]TDSheet!$A:$H,8,0)</f>
        <v>1</v>
      </c>
      <c r="I8" s="1">
        <f>VLOOKUP(A:A,[1]TDSheet!$A:$I,9,0)</f>
        <v>45</v>
      </c>
      <c r="J8" s="13">
        <f>VLOOKUP(A:A,[2]TDSheet!$A:$F,6,0)</f>
        <v>549.19000000000005</v>
      </c>
      <c r="K8" s="13">
        <f t="shared" ref="K8:K71" si="10">E8-J8</f>
        <v>-18.900000000000091</v>
      </c>
      <c r="L8" s="13">
        <f>VLOOKUP(A:A,[1]TDSheet!$A:$L,12,0)</f>
        <v>100</v>
      </c>
      <c r="M8" s="13">
        <f>VLOOKUP(A:A,[1]TDSheet!$A:$M,13,0)</f>
        <v>100</v>
      </c>
      <c r="N8" s="13">
        <f>VLOOKUP(A:A,[1]TDSheet!$A:$V,22,0)</f>
        <v>0</v>
      </c>
      <c r="O8" s="13">
        <f>VLOOKUP(A:A,[1]TDSheet!$A:$X,24,0)</f>
        <v>70</v>
      </c>
      <c r="P8" s="13"/>
      <c r="Q8" s="13"/>
      <c r="R8" s="13"/>
      <c r="S8" s="13"/>
      <c r="T8" s="13"/>
      <c r="U8" s="13"/>
      <c r="V8" s="13"/>
      <c r="W8" s="13">
        <f t="shared" ref="W8:W71" si="11">(E8-AD8)/5</f>
        <v>106.05799999999999</v>
      </c>
      <c r="X8" s="15">
        <v>140</v>
      </c>
      <c r="Y8" s="16">
        <f t="shared" ref="Y8:Y71" si="12">(F8+L8+M8+N8+O8+X8)/W8</f>
        <v>8.0334911086386711</v>
      </c>
      <c r="Z8" s="13">
        <f t="shared" ref="Z8:Z71" si="13">F8/W8</f>
        <v>4.1676818344679329</v>
      </c>
      <c r="AA8" s="13"/>
      <c r="AB8" s="13"/>
      <c r="AC8" s="13"/>
      <c r="AD8" s="13">
        <f>VLOOKUP(A:A,[1]TDSheet!$A:$AD,30,0)</f>
        <v>0</v>
      </c>
      <c r="AE8" s="13">
        <f>VLOOKUP(A:A,[1]TDSheet!$A:$AE,31,0)</f>
        <v>129.86520000000002</v>
      </c>
      <c r="AF8" s="13">
        <f>VLOOKUP(A:A,[1]TDSheet!$A:$AF,32,0)</f>
        <v>116.8104</v>
      </c>
      <c r="AG8" s="13">
        <f>VLOOKUP(A:A,[1]TDSheet!$A:$AG,33,0)</f>
        <v>127.3104</v>
      </c>
      <c r="AH8" s="13">
        <f>VLOOKUP(A:A,[3]TDSheet!$A:$D,4,0)</f>
        <v>103.759</v>
      </c>
      <c r="AI8" s="13">
        <f>VLOOKUP(A:A,[1]TDSheet!$A:$AI,35,0)</f>
        <v>0</v>
      </c>
      <c r="AJ8" s="13">
        <f t="shared" ref="AJ8:AJ71" si="14">X8*H8</f>
        <v>140</v>
      </c>
      <c r="AK8" s="13"/>
      <c r="AL8" s="13"/>
      <c r="AM8" s="13"/>
    </row>
    <row r="9" spans="1:39" s="1" customFormat="1" ht="11.1" customHeight="1" outlineLevel="1" x14ac:dyDescent="0.2">
      <c r="A9" s="7" t="s">
        <v>11</v>
      </c>
      <c r="B9" s="7" t="s">
        <v>8</v>
      </c>
      <c r="C9" s="8">
        <v>232.05600000000001</v>
      </c>
      <c r="D9" s="8">
        <v>3290.665</v>
      </c>
      <c r="E9" s="8">
        <v>2015.6469999999999</v>
      </c>
      <c r="F9" s="8">
        <v>1461.0260000000001</v>
      </c>
      <c r="G9" s="1">
        <f>VLOOKUP(A:A,[1]TDSheet!$A:$G,7,0)</f>
        <v>0</v>
      </c>
      <c r="H9" s="1">
        <f>VLOOKUP(A:A,[1]TDSheet!$A:$H,8,0)</f>
        <v>1</v>
      </c>
      <c r="I9" s="1">
        <f>VLOOKUP(A:A,[1]TDSheet!$A:$I,9,0)</f>
        <v>45</v>
      </c>
      <c r="J9" s="13">
        <f>VLOOKUP(A:A,[2]TDSheet!$A:$F,6,0)</f>
        <v>2044.703</v>
      </c>
      <c r="K9" s="13">
        <f t="shared" si="10"/>
        <v>-29.05600000000004</v>
      </c>
      <c r="L9" s="13">
        <f>VLOOKUP(A:A,[1]TDSheet!$A:$L,12,0)</f>
        <v>300</v>
      </c>
      <c r="M9" s="13">
        <f>VLOOKUP(A:A,[1]TDSheet!$A:$M,13,0)</f>
        <v>550</v>
      </c>
      <c r="N9" s="13">
        <f>VLOOKUP(A:A,[1]TDSheet!$A:$V,22,0)</f>
        <v>0</v>
      </c>
      <c r="O9" s="13">
        <f>VLOOKUP(A:A,[1]TDSheet!$A:$X,24,0)</f>
        <v>300</v>
      </c>
      <c r="P9" s="13"/>
      <c r="Q9" s="13"/>
      <c r="R9" s="13"/>
      <c r="S9" s="13"/>
      <c r="T9" s="13"/>
      <c r="U9" s="13"/>
      <c r="V9" s="13"/>
      <c r="W9" s="13">
        <f t="shared" si="11"/>
        <v>403.12939999999998</v>
      </c>
      <c r="X9" s="15">
        <v>600</v>
      </c>
      <c r="Y9" s="16">
        <f t="shared" si="12"/>
        <v>7.9652488754231277</v>
      </c>
      <c r="Z9" s="13">
        <f t="shared" si="13"/>
        <v>3.6242109853560671</v>
      </c>
      <c r="AA9" s="13"/>
      <c r="AB9" s="13"/>
      <c r="AC9" s="13"/>
      <c r="AD9" s="13">
        <f>VLOOKUP(A:A,[1]TDSheet!$A:$AD,30,0)</f>
        <v>0</v>
      </c>
      <c r="AE9" s="13">
        <f>VLOOKUP(A:A,[1]TDSheet!$A:$AE,31,0)</f>
        <v>528.71760000000006</v>
      </c>
      <c r="AF9" s="13">
        <f>VLOOKUP(A:A,[1]TDSheet!$A:$AF,32,0)</f>
        <v>448.86919999999998</v>
      </c>
      <c r="AG9" s="13">
        <f>VLOOKUP(A:A,[1]TDSheet!$A:$AG,33,0)</f>
        <v>457.65559999999994</v>
      </c>
      <c r="AH9" s="13">
        <f>VLOOKUP(A:A,[3]TDSheet!$A:$D,4,0)</f>
        <v>509.61799999999999</v>
      </c>
      <c r="AI9" s="13" t="str">
        <f>VLOOKUP(A:A,[1]TDSheet!$A:$AI,35,0)</f>
        <v>продокт</v>
      </c>
      <c r="AJ9" s="13">
        <f t="shared" si="14"/>
        <v>600</v>
      </c>
      <c r="AK9" s="13"/>
      <c r="AL9" s="13"/>
      <c r="AM9" s="13"/>
    </row>
    <row r="10" spans="1:39" s="1" customFormat="1" ht="11.1" customHeight="1" outlineLevel="1" x14ac:dyDescent="0.2">
      <c r="A10" s="7" t="s">
        <v>13</v>
      </c>
      <c r="B10" s="7" t="s">
        <v>12</v>
      </c>
      <c r="C10" s="8">
        <v>1809</v>
      </c>
      <c r="D10" s="8">
        <v>3277</v>
      </c>
      <c r="E10" s="8">
        <v>3308</v>
      </c>
      <c r="F10" s="8">
        <v>1724</v>
      </c>
      <c r="G10" s="1" t="str">
        <f>VLOOKUP(A:A,[1]TDSheet!$A:$G,7,0)</f>
        <v>ябл</v>
      </c>
      <c r="H10" s="1">
        <f>VLOOKUP(A:A,[1]TDSheet!$A:$H,8,0)</f>
        <v>0.4</v>
      </c>
      <c r="I10" s="1">
        <f>VLOOKUP(A:A,[1]TDSheet!$A:$I,9,0)</f>
        <v>45</v>
      </c>
      <c r="J10" s="13">
        <f>VLOOKUP(A:A,[2]TDSheet!$A:$F,6,0)</f>
        <v>3377</v>
      </c>
      <c r="K10" s="13">
        <f t="shared" si="10"/>
        <v>-69</v>
      </c>
      <c r="L10" s="13">
        <f>VLOOKUP(A:A,[1]TDSheet!$A:$L,12,0)</f>
        <v>500</v>
      </c>
      <c r="M10" s="13">
        <f>VLOOKUP(A:A,[1]TDSheet!$A:$M,13,0)</f>
        <v>500</v>
      </c>
      <c r="N10" s="13">
        <f>VLOOKUP(A:A,[1]TDSheet!$A:$V,22,0)</f>
        <v>0</v>
      </c>
      <c r="O10" s="13">
        <f>VLOOKUP(A:A,[1]TDSheet!$A:$X,24,0)</f>
        <v>300</v>
      </c>
      <c r="P10" s="13"/>
      <c r="Q10" s="13"/>
      <c r="R10" s="13"/>
      <c r="S10" s="13"/>
      <c r="T10" s="13"/>
      <c r="U10" s="13"/>
      <c r="V10" s="13"/>
      <c r="W10" s="13">
        <f t="shared" si="11"/>
        <v>427.6</v>
      </c>
      <c r="X10" s="15">
        <v>600</v>
      </c>
      <c r="Y10" s="16">
        <f t="shared" si="12"/>
        <v>8.4752104770813848</v>
      </c>
      <c r="Z10" s="13">
        <f t="shared" si="13"/>
        <v>4.0318054256314309</v>
      </c>
      <c r="AA10" s="13"/>
      <c r="AB10" s="13"/>
      <c r="AC10" s="13"/>
      <c r="AD10" s="13">
        <f>VLOOKUP(A:A,[1]TDSheet!$A:$AD,30,0)</f>
        <v>1170</v>
      </c>
      <c r="AE10" s="13">
        <f>VLOOKUP(A:A,[1]TDSheet!$A:$AE,31,0)</f>
        <v>509</v>
      </c>
      <c r="AF10" s="13">
        <f>VLOOKUP(A:A,[1]TDSheet!$A:$AF,32,0)</f>
        <v>463.8</v>
      </c>
      <c r="AG10" s="13">
        <f>VLOOKUP(A:A,[1]TDSheet!$A:$AG,33,0)</f>
        <v>455.8</v>
      </c>
      <c r="AH10" s="13">
        <f>VLOOKUP(A:A,[3]TDSheet!$A:$D,4,0)</f>
        <v>439</v>
      </c>
      <c r="AI10" s="13" t="str">
        <f>VLOOKUP(A:A,[1]TDSheet!$A:$AI,35,0)</f>
        <v>октяб</v>
      </c>
      <c r="AJ10" s="13">
        <f t="shared" si="14"/>
        <v>240</v>
      </c>
      <c r="AK10" s="13"/>
      <c r="AL10" s="13"/>
      <c r="AM10" s="13"/>
    </row>
    <row r="11" spans="1:39" s="1" customFormat="1" ht="11.1" customHeight="1" outlineLevel="1" x14ac:dyDescent="0.2">
      <c r="A11" s="7" t="s">
        <v>14</v>
      </c>
      <c r="B11" s="7" t="s">
        <v>12</v>
      </c>
      <c r="C11" s="8">
        <v>982</v>
      </c>
      <c r="D11" s="8">
        <v>6208</v>
      </c>
      <c r="E11" s="8">
        <v>4646</v>
      </c>
      <c r="F11" s="8">
        <v>2425</v>
      </c>
      <c r="G11" s="1">
        <f>VLOOKUP(A:A,[1]TDSheet!$A:$G,7,0)</f>
        <v>0</v>
      </c>
      <c r="H11" s="1">
        <f>VLOOKUP(A:A,[1]TDSheet!$A:$H,8,0)</f>
        <v>0.45</v>
      </c>
      <c r="I11" s="1">
        <f>VLOOKUP(A:A,[1]TDSheet!$A:$I,9,0)</f>
        <v>45</v>
      </c>
      <c r="J11" s="13">
        <f>VLOOKUP(A:A,[2]TDSheet!$A:$F,6,0)</f>
        <v>4788</v>
      </c>
      <c r="K11" s="13">
        <f t="shared" si="10"/>
        <v>-142</v>
      </c>
      <c r="L11" s="13">
        <f>VLOOKUP(A:A,[1]TDSheet!$A:$L,12,0)</f>
        <v>1400</v>
      </c>
      <c r="M11" s="13">
        <f>VLOOKUP(A:A,[1]TDSheet!$A:$M,13,0)</f>
        <v>1200</v>
      </c>
      <c r="N11" s="13">
        <f>VLOOKUP(A:A,[1]TDSheet!$A:$V,22,0)</f>
        <v>0</v>
      </c>
      <c r="O11" s="13">
        <f>VLOOKUP(A:A,[1]TDSheet!$A:$X,24,0)</f>
        <v>1500</v>
      </c>
      <c r="P11" s="13"/>
      <c r="Q11" s="13"/>
      <c r="R11" s="13"/>
      <c r="S11" s="13"/>
      <c r="T11" s="13"/>
      <c r="U11" s="13"/>
      <c r="V11" s="13"/>
      <c r="W11" s="13">
        <f t="shared" si="11"/>
        <v>929.2</v>
      </c>
      <c r="X11" s="15">
        <v>900</v>
      </c>
      <c r="Y11" s="16">
        <f t="shared" si="12"/>
        <v>7.990744726646577</v>
      </c>
      <c r="Z11" s="13">
        <f t="shared" si="13"/>
        <v>2.6097718467498923</v>
      </c>
      <c r="AA11" s="13"/>
      <c r="AB11" s="13"/>
      <c r="AC11" s="13"/>
      <c r="AD11" s="13">
        <f>VLOOKUP(A:A,[1]TDSheet!$A:$AD,30,0)</f>
        <v>0</v>
      </c>
      <c r="AE11" s="13">
        <f>VLOOKUP(A:A,[1]TDSheet!$A:$AE,31,0)</f>
        <v>912.2</v>
      </c>
      <c r="AF11" s="13">
        <f>VLOOKUP(A:A,[1]TDSheet!$A:$AF,32,0)</f>
        <v>825.4</v>
      </c>
      <c r="AG11" s="13">
        <f>VLOOKUP(A:A,[1]TDSheet!$A:$AG,33,0)</f>
        <v>941.6</v>
      </c>
      <c r="AH11" s="13">
        <f>VLOOKUP(A:A,[3]TDSheet!$A:$D,4,0)</f>
        <v>918</v>
      </c>
      <c r="AI11" s="13" t="str">
        <f>VLOOKUP(A:A,[1]TDSheet!$A:$AI,35,0)</f>
        <v>продокт</v>
      </c>
      <c r="AJ11" s="13">
        <f t="shared" si="14"/>
        <v>405</v>
      </c>
      <c r="AK11" s="13"/>
      <c r="AL11" s="13"/>
      <c r="AM11" s="13"/>
    </row>
    <row r="12" spans="1:39" s="1" customFormat="1" ht="11.1" customHeight="1" outlineLevel="1" x14ac:dyDescent="0.2">
      <c r="A12" s="7" t="s">
        <v>15</v>
      </c>
      <c r="B12" s="7" t="s">
        <v>12</v>
      </c>
      <c r="C12" s="8">
        <v>3061</v>
      </c>
      <c r="D12" s="8">
        <v>4631</v>
      </c>
      <c r="E12" s="8">
        <v>5084</v>
      </c>
      <c r="F12" s="8">
        <v>2554</v>
      </c>
      <c r="G12" s="1">
        <f>VLOOKUP(A:A,[1]TDSheet!$A:$G,7,0)</f>
        <v>0</v>
      </c>
      <c r="H12" s="1">
        <f>VLOOKUP(A:A,[1]TDSheet!$A:$H,8,0)</f>
        <v>0.45</v>
      </c>
      <c r="I12" s="1">
        <f>VLOOKUP(A:A,[1]TDSheet!$A:$I,9,0)</f>
        <v>45</v>
      </c>
      <c r="J12" s="13">
        <f>VLOOKUP(A:A,[2]TDSheet!$A:$F,6,0)</f>
        <v>5161</v>
      </c>
      <c r="K12" s="13">
        <f t="shared" si="10"/>
        <v>-77</v>
      </c>
      <c r="L12" s="13">
        <f>VLOOKUP(A:A,[1]TDSheet!$A:$L,12,0)</f>
        <v>400</v>
      </c>
      <c r="M12" s="13">
        <f>VLOOKUP(A:A,[1]TDSheet!$A:$M,13,0)</f>
        <v>800</v>
      </c>
      <c r="N12" s="13">
        <f>VLOOKUP(A:A,[1]TDSheet!$A:$V,22,0)</f>
        <v>0</v>
      </c>
      <c r="O12" s="13">
        <f>VLOOKUP(A:A,[1]TDSheet!$A:$X,24,0)</f>
        <v>1000</v>
      </c>
      <c r="P12" s="13"/>
      <c r="Q12" s="13"/>
      <c r="R12" s="13"/>
      <c r="S12" s="13"/>
      <c r="T12" s="13"/>
      <c r="U12" s="13"/>
      <c r="V12" s="13"/>
      <c r="W12" s="13">
        <f t="shared" si="11"/>
        <v>676</v>
      </c>
      <c r="X12" s="15">
        <v>600</v>
      </c>
      <c r="Y12" s="16">
        <f t="shared" si="12"/>
        <v>7.9201183431952664</v>
      </c>
      <c r="Z12" s="13">
        <f t="shared" si="13"/>
        <v>3.7781065088757395</v>
      </c>
      <c r="AA12" s="13"/>
      <c r="AB12" s="13"/>
      <c r="AC12" s="13"/>
      <c r="AD12" s="13">
        <f>VLOOKUP(A:A,[1]TDSheet!$A:$AD,30,0)</f>
        <v>1704</v>
      </c>
      <c r="AE12" s="13">
        <f>VLOOKUP(A:A,[1]TDSheet!$A:$AE,31,0)</f>
        <v>999.4</v>
      </c>
      <c r="AF12" s="13">
        <f>VLOOKUP(A:A,[1]TDSheet!$A:$AF,32,0)</f>
        <v>990.8</v>
      </c>
      <c r="AG12" s="13">
        <f>VLOOKUP(A:A,[1]TDSheet!$A:$AG,33,0)</f>
        <v>780</v>
      </c>
      <c r="AH12" s="13">
        <f>VLOOKUP(A:A,[3]TDSheet!$A:$D,4,0)</f>
        <v>666</v>
      </c>
      <c r="AI12" s="13">
        <f>VLOOKUP(A:A,[1]TDSheet!$A:$AI,35,0)</f>
        <v>0</v>
      </c>
      <c r="AJ12" s="13">
        <f t="shared" si="14"/>
        <v>270</v>
      </c>
      <c r="AK12" s="13"/>
      <c r="AL12" s="13"/>
      <c r="AM12" s="13"/>
    </row>
    <row r="13" spans="1:39" s="1" customFormat="1" ht="11.1" customHeight="1" outlineLevel="1" x14ac:dyDescent="0.2">
      <c r="A13" s="7" t="s">
        <v>16</v>
      </c>
      <c r="B13" s="7" t="s">
        <v>12</v>
      </c>
      <c r="C13" s="8">
        <v>39</v>
      </c>
      <c r="D13" s="8">
        <v>115</v>
      </c>
      <c r="E13" s="8">
        <v>61</v>
      </c>
      <c r="F13" s="8">
        <v>88</v>
      </c>
      <c r="G13" s="1">
        <f>VLOOKUP(A:A,[1]TDSheet!$A:$G,7,0)</f>
        <v>0</v>
      </c>
      <c r="H13" s="1">
        <f>VLOOKUP(A:A,[1]TDSheet!$A:$H,8,0)</f>
        <v>0.4</v>
      </c>
      <c r="I13" s="1">
        <f>VLOOKUP(A:A,[1]TDSheet!$A:$I,9,0)</f>
        <v>50</v>
      </c>
      <c r="J13" s="13">
        <f>VLOOKUP(A:A,[2]TDSheet!$A:$F,6,0)</f>
        <v>66</v>
      </c>
      <c r="K13" s="13">
        <f t="shared" si="10"/>
        <v>-5</v>
      </c>
      <c r="L13" s="13">
        <f>VLOOKUP(A:A,[1]TDSheet!$A:$L,12,0)</f>
        <v>0</v>
      </c>
      <c r="M13" s="13">
        <f>VLOOKUP(A:A,[1]TDSheet!$A:$M,13,0)</f>
        <v>0</v>
      </c>
      <c r="N13" s="13">
        <f>VLOOKUP(A:A,[1]TDSheet!$A:$V,22,0)</f>
        <v>0</v>
      </c>
      <c r="O13" s="13">
        <f>VLOOKUP(A:A,[1]TDSheet!$A:$X,24,0)</f>
        <v>30</v>
      </c>
      <c r="P13" s="13"/>
      <c r="Q13" s="13"/>
      <c r="R13" s="13"/>
      <c r="S13" s="13"/>
      <c r="T13" s="13"/>
      <c r="U13" s="13"/>
      <c r="V13" s="13"/>
      <c r="W13" s="13">
        <f t="shared" si="11"/>
        <v>12.2</v>
      </c>
      <c r="X13" s="15"/>
      <c r="Y13" s="16">
        <f t="shared" si="12"/>
        <v>9.6721311475409841</v>
      </c>
      <c r="Z13" s="13">
        <f t="shared" si="13"/>
        <v>7.2131147540983607</v>
      </c>
      <c r="AA13" s="13"/>
      <c r="AB13" s="13"/>
      <c r="AC13" s="13"/>
      <c r="AD13" s="13">
        <f>VLOOKUP(A:A,[1]TDSheet!$A:$AD,30,0)</f>
        <v>0</v>
      </c>
      <c r="AE13" s="13">
        <f>VLOOKUP(A:A,[1]TDSheet!$A:$AE,31,0)</f>
        <v>15.8</v>
      </c>
      <c r="AF13" s="13">
        <f>VLOOKUP(A:A,[1]TDSheet!$A:$AF,32,0)</f>
        <v>15.8</v>
      </c>
      <c r="AG13" s="13">
        <f>VLOOKUP(A:A,[1]TDSheet!$A:$AG,33,0)</f>
        <v>17</v>
      </c>
      <c r="AH13" s="13">
        <f>VLOOKUP(A:A,[3]TDSheet!$A:$D,4,0)</f>
        <v>6</v>
      </c>
      <c r="AI13" s="13">
        <f>VLOOKUP(A:A,[1]TDSheet!$A:$AI,35,0)</f>
        <v>0</v>
      </c>
      <c r="AJ13" s="13">
        <f t="shared" si="14"/>
        <v>0</v>
      </c>
      <c r="AK13" s="13"/>
      <c r="AL13" s="13"/>
      <c r="AM13" s="13"/>
    </row>
    <row r="14" spans="1:39" s="1" customFormat="1" ht="21.95" customHeight="1" outlineLevel="1" x14ac:dyDescent="0.2">
      <c r="A14" s="7" t="s">
        <v>17</v>
      </c>
      <c r="B14" s="7" t="s">
        <v>12</v>
      </c>
      <c r="C14" s="8">
        <v>148</v>
      </c>
      <c r="D14" s="8">
        <v>627</v>
      </c>
      <c r="E14" s="8">
        <v>280</v>
      </c>
      <c r="F14" s="8">
        <v>492</v>
      </c>
      <c r="G14" s="1">
        <f>VLOOKUP(A:A,[1]TDSheet!$A:$G,7,0)</f>
        <v>0</v>
      </c>
      <c r="H14" s="1">
        <f>VLOOKUP(A:A,[1]TDSheet!$A:$H,8,0)</f>
        <v>0.17</v>
      </c>
      <c r="I14" s="1">
        <f>VLOOKUP(A:A,[1]TDSheet!$A:$I,9,0)</f>
        <v>180</v>
      </c>
      <c r="J14" s="13">
        <f>VLOOKUP(A:A,[2]TDSheet!$A:$F,6,0)</f>
        <v>284</v>
      </c>
      <c r="K14" s="13">
        <f t="shared" si="10"/>
        <v>-4</v>
      </c>
      <c r="L14" s="13">
        <f>VLOOKUP(A:A,[1]TDSheet!$A:$L,12,0)</f>
        <v>0</v>
      </c>
      <c r="M14" s="13">
        <f>VLOOKUP(A:A,[1]TDSheet!$A:$M,13,0)</f>
        <v>0</v>
      </c>
      <c r="N14" s="13">
        <f>VLOOKUP(A:A,[1]TDSheet!$A:$V,22,0)</f>
        <v>0</v>
      </c>
      <c r="O14" s="13">
        <f>VLOOKUP(A:A,[1]TDSheet!$A:$X,24,0)</f>
        <v>0</v>
      </c>
      <c r="P14" s="13"/>
      <c r="Q14" s="13"/>
      <c r="R14" s="13"/>
      <c r="S14" s="13"/>
      <c r="T14" s="13"/>
      <c r="U14" s="13"/>
      <c r="V14" s="13"/>
      <c r="W14" s="13">
        <f t="shared" si="11"/>
        <v>56</v>
      </c>
      <c r="X14" s="15"/>
      <c r="Y14" s="16">
        <f t="shared" si="12"/>
        <v>8.7857142857142865</v>
      </c>
      <c r="Z14" s="13">
        <f t="shared" si="13"/>
        <v>8.7857142857142865</v>
      </c>
      <c r="AA14" s="13"/>
      <c r="AB14" s="13"/>
      <c r="AC14" s="13"/>
      <c r="AD14" s="13">
        <f>VLOOKUP(A:A,[1]TDSheet!$A:$AD,30,0)</f>
        <v>0</v>
      </c>
      <c r="AE14" s="13">
        <f>VLOOKUP(A:A,[1]TDSheet!$A:$AE,31,0)</f>
        <v>72.400000000000006</v>
      </c>
      <c r="AF14" s="13">
        <f>VLOOKUP(A:A,[1]TDSheet!$A:$AF,32,0)</f>
        <v>81.400000000000006</v>
      </c>
      <c r="AG14" s="13">
        <f>VLOOKUP(A:A,[1]TDSheet!$A:$AG,33,0)</f>
        <v>66.400000000000006</v>
      </c>
      <c r="AH14" s="13">
        <f>VLOOKUP(A:A,[3]TDSheet!$A:$D,4,0)</f>
        <v>21</v>
      </c>
      <c r="AI14" s="13">
        <f>VLOOKUP(A:A,[1]TDSheet!$A:$AI,35,0)</f>
        <v>0</v>
      </c>
      <c r="AJ14" s="13">
        <f t="shared" si="14"/>
        <v>0</v>
      </c>
      <c r="AK14" s="13"/>
      <c r="AL14" s="13"/>
      <c r="AM14" s="13"/>
    </row>
    <row r="15" spans="1:39" s="1" customFormat="1" ht="11.1" customHeight="1" outlineLevel="1" x14ac:dyDescent="0.2">
      <c r="A15" s="7" t="s">
        <v>18</v>
      </c>
      <c r="B15" s="7" t="s">
        <v>12</v>
      </c>
      <c r="C15" s="8">
        <v>101</v>
      </c>
      <c r="D15" s="8">
        <v>602</v>
      </c>
      <c r="E15" s="8">
        <v>402</v>
      </c>
      <c r="F15" s="8">
        <v>290</v>
      </c>
      <c r="G15" s="1">
        <f>VLOOKUP(A:A,[1]TDSheet!$A:$G,7,0)</f>
        <v>0</v>
      </c>
      <c r="H15" s="1">
        <f>VLOOKUP(A:A,[1]TDSheet!$A:$H,8,0)</f>
        <v>0.3</v>
      </c>
      <c r="I15" s="1">
        <f>VLOOKUP(A:A,[1]TDSheet!$A:$I,9,0)</f>
        <v>40</v>
      </c>
      <c r="J15" s="13">
        <f>VLOOKUP(A:A,[2]TDSheet!$A:$F,6,0)</f>
        <v>419</v>
      </c>
      <c r="K15" s="13">
        <f t="shared" si="10"/>
        <v>-17</v>
      </c>
      <c r="L15" s="13">
        <f>VLOOKUP(A:A,[1]TDSheet!$A:$L,12,0)</f>
        <v>50</v>
      </c>
      <c r="M15" s="13">
        <f>VLOOKUP(A:A,[1]TDSheet!$A:$M,13,0)</f>
        <v>70</v>
      </c>
      <c r="N15" s="13">
        <f>VLOOKUP(A:A,[1]TDSheet!$A:$V,22,0)</f>
        <v>0</v>
      </c>
      <c r="O15" s="13">
        <f>VLOOKUP(A:A,[1]TDSheet!$A:$X,24,0)</f>
        <v>130</v>
      </c>
      <c r="P15" s="13"/>
      <c r="Q15" s="13"/>
      <c r="R15" s="13"/>
      <c r="S15" s="13"/>
      <c r="T15" s="13"/>
      <c r="U15" s="13"/>
      <c r="V15" s="13"/>
      <c r="W15" s="13">
        <f t="shared" si="11"/>
        <v>80.400000000000006</v>
      </c>
      <c r="X15" s="15">
        <v>100</v>
      </c>
      <c r="Y15" s="16">
        <f t="shared" si="12"/>
        <v>7.9601990049751237</v>
      </c>
      <c r="Z15" s="13">
        <f t="shared" si="13"/>
        <v>3.6069651741293529</v>
      </c>
      <c r="AA15" s="13"/>
      <c r="AB15" s="13"/>
      <c r="AC15" s="13"/>
      <c r="AD15" s="13">
        <f>VLOOKUP(A:A,[1]TDSheet!$A:$AD,30,0)</f>
        <v>0</v>
      </c>
      <c r="AE15" s="13">
        <f>VLOOKUP(A:A,[1]TDSheet!$A:$AE,31,0)</f>
        <v>101</v>
      </c>
      <c r="AF15" s="13">
        <f>VLOOKUP(A:A,[1]TDSheet!$A:$AF,32,0)</f>
        <v>85.2</v>
      </c>
      <c r="AG15" s="13">
        <f>VLOOKUP(A:A,[1]TDSheet!$A:$AG,33,0)</f>
        <v>84.8</v>
      </c>
      <c r="AH15" s="13">
        <f>VLOOKUP(A:A,[3]TDSheet!$A:$D,4,0)</f>
        <v>72</v>
      </c>
      <c r="AI15" s="13">
        <f>VLOOKUP(A:A,[1]TDSheet!$A:$AI,35,0)</f>
        <v>0</v>
      </c>
      <c r="AJ15" s="13">
        <f t="shared" si="14"/>
        <v>30</v>
      </c>
      <c r="AK15" s="13"/>
      <c r="AL15" s="13"/>
      <c r="AM15" s="13"/>
    </row>
    <row r="16" spans="1:39" s="1" customFormat="1" ht="11.1" customHeight="1" outlineLevel="1" x14ac:dyDescent="0.2">
      <c r="A16" s="7" t="s">
        <v>19</v>
      </c>
      <c r="B16" s="7" t="s">
        <v>12</v>
      </c>
      <c r="C16" s="8">
        <v>904</v>
      </c>
      <c r="D16" s="8">
        <v>2591</v>
      </c>
      <c r="E16" s="8">
        <v>1625</v>
      </c>
      <c r="F16" s="8">
        <v>1854</v>
      </c>
      <c r="G16" s="1">
        <f>VLOOKUP(A:A,[1]TDSheet!$A:$G,7,0)</f>
        <v>0</v>
      </c>
      <c r="H16" s="1">
        <f>VLOOKUP(A:A,[1]TDSheet!$A:$H,8,0)</f>
        <v>0.17</v>
      </c>
      <c r="I16" s="1">
        <f>VLOOKUP(A:A,[1]TDSheet!$A:$I,9,0)</f>
        <v>180</v>
      </c>
      <c r="J16" s="13">
        <f>VLOOKUP(A:A,[2]TDSheet!$A:$F,6,0)</f>
        <v>1647</v>
      </c>
      <c r="K16" s="13">
        <f t="shared" si="10"/>
        <v>-22</v>
      </c>
      <c r="L16" s="13">
        <f>VLOOKUP(A:A,[1]TDSheet!$A:$L,12,0)</f>
        <v>0</v>
      </c>
      <c r="M16" s="13">
        <f>VLOOKUP(A:A,[1]TDSheet!$A:$M,13,0)</f>
        <v>500</v>
      </c>
      <c r="N16" s="13">
        <f>VLOOKUP(A:A,[1]TDSheet!$A:$V,22,0)</f>
        <v>0</v>
      </c>
      <c r="O16" s="13">
        <f>VLOOKUP(A:A,[1]TDSheet!$A:$X,24,0)</f>
        <v>0</v>
      </c>
      <c r="P16" s="13"/>
      <c r="Q16" s="13"/>
      <c r="R16" s="13"/>
      <c r="S16" s="13"/>
      <c r="T16" s="13"/>
      <c r="U16" s="13"/>
      <c r="V16" s="13"/>
      <c r="W16" s="13">
        <f t="shared" si="11"/>
        <v>274</v>
      </c>
      <c r="X16" s="15"/>
      <c r="Y16" s="16">
        <f t="shared" si="12"/>
        <v>8.5912408759124084</v>
      </c>
      <c r="Z16" s="13">
        <f t="shared" si="13"/>
        <v>6.7664233576642339</v>
      </c>
      <c r="AA16" s="13"/>
      <c r="AB16" s="13"/>
      <c r="AC16" s="13"/>
      <c r="AD16" s="13">
        <f>VLOOKUP(A:A,[1]TDSheet!$A:$AD,30,0)</f>
        <v>255</v>
      </c>
      <c r="AE16" s="13">
        <f>VLOOKUP(A:A,[1]TDSheet!$A:$AE,31,0)</f>
        <v>317.39999999999998</v>
      </c>
      <c r="AF16" s="13">
        <f>VLOOKUP(A:A,[1]TDSheet!$A:$AF,32,0)</f>
        <v>334</v>
      </c>
      <c r="AG16" s="13">
        <f>VLOOKUP(A:A,[1]TDSheet!$A:$AG,33,0)</f>
        <v>308.39999999999998</v>
      </c>
      <c r="AH16" s="13">
        <f>VLOOKUP(A:A,[3]TDSheet!$A:$D,4,0)</f>
        <v>205</v>
      </c>
      <c r="AI16" s="13">
        <f>VLOOKUP(A:A,[1]TDSheet!$A:$AI,35,0)</f>
        <v>0</v>
      </c>
      <c r="AJ16" s="13">
        <f t="shared" si="14"/>
        <v>0</v>
      </c>
      <c r="AK16" s="13"/>
      <c r="AL16" s="13"/>
      <c r="AM16" s="13"/>
    </row>
    <row r="17" spans="1:39" s="1" customFormat="1" ht="21.95" customHeight="1" outlineLevel="1" x14ac:dyDescent="0.2">
      <c r="A17" s="7" t="s">
        <v>20</v>
      </c>
      <c r="B17" s="7" t="s">
        <v>12</v>
      </c>
      <c r="C17" s="8">
        <v>181</v>
      </c>
      <c r="D17" s="8">
        <v>163</v>
      </c>
      <c r="E17" s="8">
        <v>237</v>
      </c>
      <c r="F17" s="8">
        <v>98</v>
      </c>
      <c r="G17" s="1">
        <v>0</v>
      </c>
      <c r="H17" s="1">
        <f>VLOOKUP(A:A,[1]TDSheet!$A:$H,8,0)</f>
        <v>0.35</v>
      </c>
      <c r="I17" s="1">
        <f>VLOOKUP(A:A,[1]TDSheet!$A:$I,9,0)</f>
        <v>45</v>
      </c>
      <c r="J17" s="13">
        <f>VLOOKUP(A:A,[2]TDSheet!$A:$F,6,0)</f>
        <v>257</v>
      </c>
      <c r="K17" s="13">
        <f t="shared" si="10"/>
        <v>-20</v>
      </c>
      <c r="L17" s="13">
        <f>VLOOKUP(A:A,[1]TDSheet!$A:$L,12,0)</f>
        <v>140</v>
      </c>
      <c r="M17" s="13">
        <f>VLOOKUP(A:A,[1]TDSheet!$A:$M,13,0)</f>
        <v>100</v>
      </c>
      <c r="N17" s="13">
        <f>VLOOKUP(A:A,[1]TDSheet!$A:$V,22,0)</f>
        <v>0</v>
      </c>
      <c r="O17" s="13">
        <f>VLOOKUP(A:A,[1]TDSheet!$A:$X,24,0)</f>
        <v>50</v>
      </c>
      <c r="P17" s="13"/>
      <c r="Q17" s="13"/>
      <c r="R17" s="13"/>
      <c r="S17" s="13"/>
      <c r="T17" s="13"/>
      <c r="U17" s="13"/>
      <c r="V17" s="13"/>
      <c r="W17" s="13">
        <f t="shared" si="11"/>
        <v>47.4</v>
      </c>
      <c r="X17" s="15">
        <v>30</v>
      </c>
      <c r="Y17" s="16">
        <f t="shared" si="12"/>
        <v>8.8185654008438821</v>
      </c>
      <c r="Z17" s="13">
        <f t="shared" si="13"/>
        <v>2.0675105485232068</v>
      </c>
      <c r="AA17" s="13"/>
      <c r="AB17" s="13"/>
      <c r="AC17" s="13"/>
      <c r="AD17" s="13">
        <f>VLOOKUP(A:A,[1]TDSheet!$A:$AD,30,0)</f>
        <v>0</v>
      </c>
      <c r="AE17" s="13">
        <f>VLOOKUP(A:A,[1]TDSheet!$A:$AE,31,0)</f>
        <v>103.4</v>
      </c>
      <c r="AF17" s="13">
        <f>VLOOKUP(A:A,[1]TDSheet!$A:$AF,32,0)</f>
        <v>19.600000000000001</v>
      </c>
      <c r="AG17" s="13">
        <f>VLOOKUP(A:A,[1]TDSheet!$A:$AG,33,0)</f>
        <v>23.4</v>
      </c>
      <c r="AH17" s="13">
        <f>VLOOKUP(A:A,[3]TDSheet!$A:$D,4,0)</f>
        <v>35</v>
      </c>
      <c r="AI17" s="13">
        <v>0</v>
      </c>
      <c r="AJ17" s="13">
        <f t="shared" si="14"/>
        <v>10.5</v>
      </c>
      <c r="AK17" s="13"/>
      <c r="AL17" s="13"/>
      <c r="AM17" s="13"/>
    </row>
    <row r="18" spans="1:39" s="1" customFormat="1" ht="21.95" customHeight="1" outlineLevel="1" x14ac:dyDescent="0.2">
      <c r="A18" s="7" t="s">
        <v>21</v>
      </c>
      <c r="B18" s="7" t="s">
        <v>12</v>
      </c>
      <c r="C18" s="8">
        <v>99</v>
      </c>
      <c r="D18" s="8">
        <v>80</v>
      </c>
      <c r="E18" s="8">
        <v>108</v>
      </c>
      <c r="F18" s="8">
        <v>68</v>
      </c>
      <c r="G18" s="1" t="str">
        <f>VLOOKUP(A:A,[1]TDSheet!$A:$G,7,0)</f>
        <v>н</v>
      </c>
      <c r="H18" s="1">
        <f>VLOOKUP(A:A,[1]TDSheet!$A:$H,8,0)</f>
        <v>0.35</v>
      </c>
      <c r="I18" s="1">
        <f>VLOOKUP(A:A,[1]TDSheet!$A:$I,9,0)</f>
        <v>45</v>
      </c>
      <c r="J18" s="13">
        <f>VLOOKUP(A:A,[2]TDSheet!$A:$F,6,0)</f>
        <v>121</v>
      </c>
      <c r="K18" s="13">
        <f t="shared" si="10"/>
        <v>-13</v>
      </c>
      <c r="L18" s="13">
        <f>VLOOKUP(A:A,[1]TDSheet!$A:$L,12,0)</f>
        <v>20</v>
      </c>
      <c r="M18" s="13">
        <f>VLOOKUP(A:A,[1]TDSheet!$A:$M,13,0)</f>
        <v>20</v>
      </c>
      <c r="N18" s="13">
        <f>VLOOKUP(A:A,[1]TDSheet!$A:$V,22,0)</f>
        <v>0</v>
      </c>
      <c r="O18" s="13">
        <f>VLOOKUP(A:A,[1]TDSheet!$A:$X,24,0)</f>
        <v>60</v>
      </c>
      <c r="P18" s="13"/>
      <c r="Q18" s="13"/>
      <c r="R18" s="13"/>
      <c r="S18" s="13"/>
      <c r="T18" s="13"/>
      <c r="U18" s="13"/>
      <c r="V18" s="13"/>
      <c r="W18" s="13">
        <f t="shared" si="11"/>
        <v>21.6</v>
      </c>
      <c r="X18" s="15">
        <v>20</v>
      </c>
      <c r="Y18" s="16">
        <f t="shared" si="12"/>
        <v>8.7037037037037024</v>
      </c>
      <c r="Z18" s="13">
        <f t="shared" si="13"/>
        <v>3.1481481481481479</v>
      </c>
      <c r="AA18" s="13"/>
      <c r="AB18" s="13"/>
      <c r="AC18" s="13"/>
      <c r="AD18" s="13">
        <f>VLOOKUP(A:A,[1]TDSheet!$A:$AD,30,0)</f>
        <v>0</v>
      </c>
      <c r="AE18" s="13">
        <f>VLOOKUP(A:A,[1]TDSheet!$A:$AE,31,0)</f>
        <v>23.4</v>
      </c>
      <c r="AF18" s="13">
        <f>VLOOKUP(A:A,[1]TDSheet!$A:$AF,32,0)</f>
        <v>25.6</v>
      </c>
      <c r="AG18" s="13">
        <f>VLOOKUP(A:A,[1]TDSheet!$A:$AG,33,0)</f>
        <v>20.399999999999999</v>
      </c>
      <c r="AH18" s="13">
        <f>VLOOKUP(A:A,[3]TDSheet!$A:$D,4,0)</f>
        <v>13</v>
      </c>
      <c r="AI18" s="13">
        <f>VLOOKUP(A:A,[1]TDSheet!$A:$AI,35,0)</f>
        <v>0</v>
      </c>
      <c r="AJ18" s="13">
        <f t="shared" si="14"/>
        <v>7</v>
      </c>
      <c r="AK18" s="13"/>
      <c r="AL18" s="13"/>
      <c r="AM18" s="13"/>
    </row>
    <row r="19" spans="1:39" s="1" customFormat="1" ht="21.95" customHeight="1" outlineLevel="1" x14ac:dyDescent="0.2">
      <c r="A19" s="7" t="s">
        <v>22</v>
      </c>
      <c r="B19" s="7" t="s">
        <v>12</v>
      </c>
      <c r="C19" s="8">
        <v>116</v>
      </c>
      <c r="D19" s="8">
        <v>129</v>
      </c>
      <c r="E19" s="8">
        <v>152</v>
      </c>
      <c r="F19" s="8">
        <v>90</v>
      </c>
      <c r="G19" s="1">
        <f>VLOOKUP(A:A,[1]TDSheet!$A:$G,7,0)</f>
        <v>0</v>
      </c>
      <c r="H19" s="1">
        <f>VLOOKUP(A:A,[1]TDSheet!$A:$H,8,0)</f>
        <v>0.35</v>
      </c>
      <c r="I19" s="1">
        <f>VLOOKUP(A:A,[1]TDSheet!$A:$I,9,0)</f>
        <v>45</v>
      </c>
      <c r="J19" s="13">
        <f>VLOOKUP(A:A,[2]TDSheet!$A:$F,6,0)</f>
        <v>164</v>
      </c>
      <c r="K19" s="13">
        <f t="shared" si="10"/>
        <v>-12</v>
      </c>
      <c r="L19" s="13">
        <f>VLOOKUP(A:A,[1]TDSheet!$A:$L,12,0)</f>
        <v>100</v>
      </c>
      <c r="M19" s="13">
        <f>VLOOKUP(A:A,[1]TDSheet!$A:$M,13,0)</f>
        <v>50</v>
      </c>
      <c r="N19" s="13">
        <f>VLOOKUP(A:A,[1]TDSheet!$A:$V,22,0)</f>
        <v>0</v>
      </c>
      <c r="O19" s="13">
        <f>VLOOKUP(A:A,[1]TDSheet!$A:$X,24,0)</f>
        <v>50</v>
      </c>
      <c r="P19" s="13"/>
      <c r="Q19" s="13"/>
      <c r="R19" s="13"/>
      <c r="S19" s="13"/>
      <c r="T19" s="13"/>
      <c r="U19" s="13"/>
      <c r="V19" s="13"/>
      <c r="W19" s="13">
        <f t="shared" si="11"/>
        <v>30.4</v>
      </c>
      <c r="X19" s="15"/>
      <c r="Y19" s="16">
        <f t="shared" si="12"/>
        <v>9.5394736842105274</v>
      </c>
      <c r="Z19" s="13">
        <f t="shared" si="13"/>
        <v>2.9605263157894739</v>
      </c>
      <c r="AA19" s="13"/>
      <c r="AB19" s="13"/>
      <c r="AC19" s="13"/>
      <c r="AD19" s="13">
        <f>VLOOKUP(A:A,[1]TDSheet!$A:$AD,30,0)</f>
        <v>0</v>
      </c>
      <c r="AE19" s="13">
        <f>VLOOKUP(A:A,[1]TDSheet!$A:$AE,31,0)</f>
        <v>31.2</v>
      </c>
      <c r="AF19" s="13">
        <f>VLOOKUP(A:A,[1]TDSheet!$A:$AF,32,0)</f>
        <v>31.2</v>
      </c>
      <c r="AG19" s="13">
        <f>VLOOKUP(A:A,[1]TDSheet!$A:$AG,33,0)</f>
        <v>31.6</v>
      </c>
      <c r="AH19" s="13">
        <f>VLOOKUP(A:A,[3]TDSheet!$A:$D,4,0)</f>
        <v>7</v>
      </c>
      <c r="AI19" s="13">
        <f>VLOOKUP(A:A,[1]TDSheet!$A:$AI,35,0)</f>
        <v>0</v>
      </c>
      <c r="AJ19" s="13">
        <f t="shared" si="14"/>
        <v>0</v>
      </c>
      <c r="AK19" s="13"/>
      <c r="AL19" s="13"/>
      <c r="AM19" s="13"/>
    </row>
    <row r="20" spans="1:39" s="1" customFormat="1" ht="21.95" customHeight="1" outlineLevel="1" x14ac:dyDescent="0.2">
      <c r="A20" s="7" t="s">
        <v>23</v>
      </c>
      <c r="B20" s="7" t="s">
        <v>12</v>
      </c>
      <c r="C20" s="8">
        <v>432</v>
      </c>
      <c r="D20" s="8">
        <v>475</v>
      </c>
      <c r="E20" s="8">
        <v>530</v>
      </c>
      <c r="F20" s="8">
        <v>362</v>
      </c>
      <c r="G20" s="1">
        <f>VLOOKUP(A:A,[1]TDSheet!$A:$G,7,0)</f>
        <v>0</v>
      </c>
      <c r="H20" s="1">
        <f>VLOOKUP(A:A,[1]TDSheet!$A:$H,8,0)</f>
        <v>0.35</v>
      </c>
      <c r="I20" s="1">
        <f>VLOOKUP(A:A,[1]TDSheet!$A:$I,9,0)</f>
        <v>45</v>
      </c>
      <c r="J20" s="13">
        <f>VLOOKUP(A:A,[2]TDSheet!$A:$F,6,0)</f>
        <v>580</v>
      </c>
      <c r="K20" s="13">
        <f t="shared" si="10"/>
        <v>-50</v>
      </c>
      <c r="L20" s="13">
        <f>VLOOKUP(A:A,[1]TDSheet!$A:$L,12,0)</f>
        <v>150</v>
      </c>
      <c r="M20" s="13">
        <f>VLOOKUP(A:A,[1]TDSheet!$A:$M,13,0)</f>
        <v>100</v>
      </c>
      <c r="N20" s="13">
        <f>VLOOKUP(A:A,[1]TDSheet!$A:$V,22,0)</f>
        <v>0</v>
      </c>
      <c r="O20" s="13">
        <f>VLOOKUP(A:A,[1]TDSheet!$A:$X,24,0)</f>
        <v>120</v>
      </c>
      <c r="P20" s="13"/>
      <c r="Q20" s="13"/>
      <c r="R20" s="13"/>
      <c r="S20" s="13"/>
      <c r="T20" s="13"/>
      <c r="U20" s="13"/>
      <c r="V20" s="13"/>
      <c r="W20" s="13">
        <f t="shared" si="11"/>
        <v>106</v>
      </c>
      <c r="X20" s="15">
        <v>150</v>
      </c>
      <c r="Y20" s="16">
        <f t="shared" si="12"/>
        <v>8.3207547169811313</v>
      </c>
      <c r="Z20" s="13">
        <f t="shared" si="13"/>
        <v>3.4150943396226414</v>
      </c>
      <c r="AA20" s="13"/>
      <c r="AB20" s="13"/>
      <c r="AC20" s="13"/>
      <c r="AD20" s="13">
        <f>VLOOKUP(A:A,[1]TDSheet!$A:$AD,30,0)</f>
        <v>0</v>
      </c>
      <c r="AE20" s="13">
        <f>VLOOKUP(A:A,[1]TDSheet!$A:$AE,31,0)</f>
        <v>114.4</v>
      </c>
      <c r="AF20" s="13">
        <f>VLOOKUP(A:A,[1]TDSheet!$A:$AF,32,0)</f>
        <v>111.6</v>
      </c>
      <c r="AG20" s="13">
        <f>VLOOKUP(A:A,[1]TDSheet!$A:$AG,33,0)</f>
        <v>107.2</v>
      </c>
      <c r="AH20" s="13">
        <f>VLOOKUP(A:A,[3]TDSheet!$A:$D,4,0)</f>
        <v>129</v>
      </c>
      <c r="AI20" s="13" t="str">
        <f>VLOOKUP(A:A,[1]TDSheet!$A:$AI,35,0)</f>
        <v>продокт</v>
      </c>
      <c r="AJ20" s="13">
        <f t="shared" si="14"/>
        <v>52.5</v>
      </c>
      <c r="AK20" s="13"/>
      <c r="AL20" s="13"/>
      <c r="AM20" s="13"/>
    </row>
    <row r="21" spans="1:39" s="1" customFormat="1" ht="11.1" customHeight="1" outlineLevel="1" x14ac:dyDescent="0.2">
      <c r="A21" s="7" t="s">
        <v>24</v>
      </c>
      <c r="B21" s="7" t="s">
        <v>8</v>
      </c>
      <c r="C21" s="8">
        <v>202.80199999999999</v>
      </c>
      <c r="D21" s="8">
        <v>817.26900000000001</v>
      </c>
      <c r="E21" s="8">
        <v>593.774</v>
      </c>
      <c r="F21" s="8">
        <v>414.53800000000001</v>
      </c>
      <c r="G21" s="1">
        <f>VLOOKUP(A:A,[1]TDSheet!$A:$G,7,0)</f>
        <v>0</v>
      </c>
      <c r="H21" s="1">
        <f>VLOOKUP(A:A,[1]TDSheet!$A:$H,8,0)</f>
        <v>1</v>
      </c>
      <c r="I21" s="1">
        <f>VLOOKUP(A:A,[1]TDSheet!$A:$I,9,0)</f>
        <v>50</v>
      </c>
      <c r="J21" s="13">
        <f>VLOOKUP(A:A,[2]TDSheet!$A:$F,6,0)</f>
        <v>588.05700000000002</v>
      </c>
      <c r="K21" s="13">
        <f t="shared" si="10"/>
        <v>5.7169999999999845</v>
      </c>
      <c r="L21" s="13">
        <f>VLOOKUP(A:A,[1]TDSheet!$A:$L,12,0)</f>
        <v>150</v>
      </c>
      <c r="M21" s="13">
        <f>VLOOKUP(A:A,[1]TDSheet!$A:$M,13,0)</f>
        <v>150</v>
      </c>
      <c r="N21" s="13">
        <f>VLOOKUP(A:A,[1]TDSheet!$A:$V,22,0)</f>
        <v>0</v>
      </c>
      <c r="O21" s="13">
        <f>VLOOKUP(A:A,[1]TDSheet!$A:$X,24,0)</f>
        <v>150</v>
      </c>
      <c r="P21" s="13"/>
      <c r="Q21" s="13"/>
      <c r="R21" s="13"/>
      <c r="S21" s="13"/>
      <c r="T21" s="13"/>
      <c r="U21" s="13"/>
      <c r="V21" s="13"/>
      <c r="W21" s="13">
        <f t="shared" si="11"/>
        <v>118.7548</v>
      </c>
      <c r="X21" s="15">
        <v>100</v>
      </c>
      <c r="Y21" s="16">
        <f t="shared" si="12"/>
        <v>8.1220969594492178</v>
      </c>
      <c r="Z21" s="13">
        <f t="shared" si="13"/>
        <v>3.4907052178101434</v>
      </c>
      <c r="AA21" s="13"/>
      <c r="AB21" s="13"/>
      <c r="AC21" s="13"/>
      <c r="AD21" s="13">
        <f>VLOOKUP(A:A,[1]TDSheet!$A:$AD,30,0)</f>
        <v>0</v>
      </c>
      <c r="AE21" s="13">
        <f>VLOOKUP(A:A,[1]TDSheet!$A:$AE,31,0)</f>
        <v>115.4742</v>
      </c>
      <c r="AF21" s="13">
        <f>VLOOKUP(A:A,[1]TDSheet!$A:$AF,32,0)</f>
        <v>118.34739999999999</v>
      </c>
      <c r="AG21" s="13">
        <f>VLOOKUP(A:A,[1]TDSheet!$A:$AG,33,0)</f>
        <v>132.7902</v>
      </c>
      <c r="AH21" s="13">
        <f>VLOOKUP(A:A,[3]TDSheet!$A:$D,4,0)</f>
        <v>111.52800000000001</v>
      </c>
      <c r="AI21" s="13">
        <f>VLOOKUP(A:A,[1]TDSheet!$A:$AI,35,0)</f>
        <v>0</v>
      </c>
      <c r="AJ21" s="13">
        <f t="shared" si="14"/>
        <v>100</v>
      </c>
      <c r="AK21" s="13"/>
      <c r="AL21" s="13"/>
      <c r="AM21" s="13"/>
    </row>
    <row r="22" spans="1:39" s="1" customFormat="1" ht="11.1" customHeight="1" outlineLevel="1" x14ac:dyDescent="0.2">
      <c r="A22" s="7" t="s">
        <v>25</v>
      </c>
      <c r="B22" s="7" t="s">
        <v>8</v>
      </c>
      <c r="C22" s="8">
        <v>1815.665</v>
      </c>
      <c r="D22" s="8">
        <v>6416.2169999999996</v>
      </c>
      <c r="E22" s="8">
        <v>5214.2929999999997</v>
      </c>
      <c r="F22" s="8">
        <v>2942.8510000000001</v>
      </c>
      <c r="G22" s="1">
        <f>VLOOKUP(A:A,[1]TDSheet!$A:$G,7,0)</f>
        <v>0</v>
      </c>
      <c r="H22" s="1">
        <f>VLOOKUP(A:A,[1]TDSheet!$A:$H,8,0)</f>
        <v>1</v>
      </c>
      <c r="I22" s="1">
        <f>VLOOKUP(A:A,[1]TDSheet!$A:$I,9,0)</f>
        <v>50</v>
      </c>
      <c r="J22" s="13">
        <f>VLOOKUP(A:A,[2]TDSheet!$A:$F,6,0)</f>
        <v>5321.5280000000002</v>
      </c>
      <c r="K22" s="13">
        <f t="shared" si="10"/>
        <v>-107.23500000000058</v>
      </c>
      <c r="L22" s="13">
        <f>VLOOKUP(A:A,[1]TDSheet!$A:$L,12,0)</f>
        <v>1500</v>
      </c>
      <c r="M22" s="13">
        <f>VLOOKUP(A:A,[1]TDSheet!$A:$M,13,0)</f>
        <v>1200</v>
      </c>
      <c r="N22" s="13">
        <f>VLOOKUP(A:A,[1]TDSheet!$A:$V,22,0)</f>
        <v>700</v>
      </c>
      <c r="O22" s="13">
        <f>VLOOKUP(A:A,[1]TDSheet!$A:$X,24,0)</f>
        <v>500</v>
      </c>
      <c r="P22" s="13"/>
      <c r="Q22" s="13"/>
      <c r="R22" s="13"/>
      <c r="S22" s="13"/>
      <c r="T22" s="13"/>
      <c r="U22" s="13"/>
      <c r="V22" s="13"/>
      <c r="W22" s="13">
        <f t="shared" si="11"/>
        <v>1027.8863999999999</v>
      </c>
      <c r="X22" s="15">
        <v>1250</v>
      </c>
      <c r="Y22" s="16">
        <f t="shared" si="12"/>
        <v>7.8732931966022717</v>
      </c>
      <c r="Z22" s="13">
        <f t="shared" si="13"/>
        <v>2.863011904817498</v>
      </c>
      <c r="AA22" s="13"/>
      <c r="AB22" s="13"/>
      <c r="AC22" s="13"/>
      <c r="AD22" s="13">
        <f>VLOOKUP(A:A,[1]TDSheet!$A:$AD,30,0)</f>
        <v>74.861000000000004</v>
      </c>
      <c r="AE22" s="13">
        <f>VLOOKUP(A:A,[1]TDSheet!$A:$AE,31,0)</f>
        <v>1103.8036</v>
      </c>
      <c r="AF22" s="13">
        <f>VLOOKUP(A:A,[1]TDSheet!$A:$AF,32,0)</f>
        <v>1101.6816000000001</v>
      </c>
      <c r="AG22" s="13">
        <f>VLOOKUP(A:A,[1]TDSheet!$A:$AG,33,0)</f>
        <v>1039.364</v>
      </c>
      <c r="AH22" s="13">
        <f>VLOOKUP(A:A,[3]TDSheet!$A:$D,4,0)</f>
        <v>1064.0070000000001</v>
      </c>
      <c r="AI22" s="13" t="str">
        <f>VLOOKUP(A:A,[1]TDSheet!$A:$AI,35,0)</f>
        <v>оконч</v>
      </c>
      <c r="AJ22" s="13">
        <f t="shared" si="14"/>
        <v>1250</v>
      </c>
      <c r="AK22" s="13"/>
      <c r="AL22" s="13"/>
      <c r="AM22" s="13"/>
    </row>
    <row r="23" spans="1:39" s="1" customFormat="1" ht="11.1" customHeight="1" outlineLevel="1" x14ac:dyDescent="0.2">
      <c r="A23" s="7" t="s">
        <v>26</v>
      </c>
      <c r="B23" s="7" t="s">
        <v>8</v>
      </c>
      <c r="C23" s="8">
        <v>242.995</v>
      </c>
      <c r="D23" s="8">
        <v>281.72800000000001</v>
      </c>
      <c r="E23" s="8">
        <v>350.83499999999998</v>
      </c>
      <c r="F23" s="8">
        <v>161.517</v>
      </c>
      <c r="G23" s="1">
        <f>VLOOKUP(A:A,[1]TDSheet!$A:$G,7,0)</f>
        <v>0</v>
      </c>
      <c r="H23" s="1">
        <f>VLOOKUP(A:A,[1]TDSheet!$A:$H,8,0)</f>
        <v>1</v>
      </c>
      <c r="I23" s="1">
        <f>VLOOKUP(A:A,[1]TDSheet!$A:$I,9,0)</f>
        <v>50</v>
      </c>
      <c r="J23" s="13">
        <f>VLOOKUP(A:A,[2]TDSheet!$A:$F,6,0)</f>
        <v>354.06400000000002</v>
      </c>
      <c r="K23" s="13">
        <f t="shared" si="10"/>
        <v>-3.2290000000000418</v>
      </c>
      <c r="L23" s="13">
        <f>VLOOKUP(A:A,[1]TDSheet!$A:$L,12,0)</f>
        <v>80</v>
      </c>
      <c r="M23" s="13">
        <f>VLOOKUP(A:A,[1]TDSheet!$A:$M,13,0)</f>
        <v>90</v>
      </c>
      <c r="N23" s="13">
        <f>VLOOKUP(A:A,[1]TDSheet!$A:$V,22,0)</f>
        <v>0</v>
      </c>
      <c r="O23" s="13">
        <f>VLOOKUP(A:A,[1]TDSheet!$A:$X,24,0)</f>
        <v>100</v>
      </c>
      <c r="P23" s="13"/>
      <c r="Q23" s="13"/>
      <c r="R23" s="13"/>
      <c r="S23" s="13"/>
      <c r="T23" s="13"/>
      <c r="U23" s="13"/>
      <c r="V23" s="13"/>
      <c r="W23" s="13">
        <f t="shared" si="11"/>
        <v>70.167000000000002</v>
      </c>
      <c r="X23" s="15">
        <v>130</v>
      </c>
      <c r="Y23" s="16">
        <f t="shared" si="12"/>
        <v>8.0025795601921139</v>
      </c>
      <c r="Z23" s="13">
        <f t="shared" si="13"/>
        <v>2.3018940527598444</v>
      </c>
      <c r="AA23" s="13"/>
      <c r="AB23" s="13"/>
      <c r="AC23" s="13"/>
      <c r="AD23" s="13">
        <f>VLOOKUP(A:A,[1]TDSheet!$A:$AD,30,0)</f>
        <v>0</v>
      </c>
      <c r="AE23" s="13">
        <f>VLOOKUP(A:A,[1]TDSheet!$A:$AE,31,0)</f>
        <v>71.898600000000002</v>
      </c>
      <c r="AF23" s="13">
        <f>VLOOKUP(A:A,[1]TDSheet!$A:$AF,32,0)</f>
        <v>78.405799999999999</v>
      </c>
      <c r="AG23" s="13">
        <f>VLOOKUP(A:A,[1]TDSheet!$A:$AG,33,0)</f>
        <v>61.5398</v>
      </c>
      <c r="AH23" s="13">
        <f>VLOOKUP(A:A,[3]TDSheet!$A:$D,4,0)</f>
        <v>75.486000000000004</v>
      </c>
      <c r="AI23" s="13">
        <f>VLOOKUP(A:A,[1]TDSheet!$A:$AI,35,0)</f>
        <v>0</v>
      </c>
      <c r="AJ23" s="13">
        <f t="shared" si="14"/>
        <v>130</v>
      </c>
      <c r="AK23" s="13"/>
      <c r="AL23" s="13"/>
      <c r="AM23" s="13"/>
    </row>
    <row r="24" spans="1:39" s="1" customFormat="1" ht="11.1" customHeight="1" outlineLevel="1" x14ac:dyDescent="0.2">
      <c r="A24" s="7" t="s">
        <v>27</v>
      </c>
      <c r="B24" s="7" t="s">
        <v>8</v>
      </c>
      <c r="C24" s="8">
        <v>454.839</v>
      </c>
      <c r="D24" s="8">
        <v>2528.69</v>
      </c>
      <c r="E24" s="8">
        <v>1781.8019999999999</v>
      </c>
      <c r="F24" s="8">
        <v>1176.2049999999999</v>
      </c>
      <c r="G24" s="1">
        <f>VLOOKUP(A:A,[1]TDSheet!$A:$G,7,0)</f>
        <v>0</v>
      </c>
      <c r="H24" s="1">
        <f>VLOOKUP(A:A,[1]TDSheet!$A:$H,8,0)</f>
        <v>1</v>
      </c>
      <c r="I24" s="1">
        <f>VLOOKUP(A:A,[1]TDSheet!$A:$I,9,0)</f>
        <v>60</v>
      </c>
      <c r="J24" s="13">
        <f>VLOOKUP(A:A,[2]TDSheet!$A:$F,6,0)</f>
        <v>1773.867</v>
      </c>
      <c r="K24" s="13">
        <f t="shared" si="10"/>
        <v>7.9349999999999454</v>
      </c>
      <c r="L24" s="13">
        <f>VLOOKUP(A:A,[1]TDSheet!$A:$L,12,0)</f>
        <v>100</v>
      </c>
      <c r="M24" s="13">
        <f>VLOOKUP(A:A,[1]TDSheet!$A:$M,13,0)</f>
        <v>400</v>
      </c>
      <c r="N24" s="13">
        <f>VLOOKUP(A:A,[1]TDSheet!$A:$V,22,0)</f>
        <v>0</v>
      </c>
      <c r="O24" s="13">
        <f>VLOOKUP(A:A,[1]TDSheet!$A:$X,24,0)</f>
        <v>440</v>
      </c>
      <c r="P24" s="13"/>
      <c r="Q24" s="13"/>
      <c r="R24" s="13"/>
      <c r="S24" s="13"/>
      <c r="T24" s="13"/>
      <c r="U24" s="13"/>
      <c r="V24" s="13"/>
      <c r="W24" s="13">
        <f t="shared" si="11"/>
        <v>356.36039999999997</v>
      </c>
      <c r="X24" s="15">
        <v>720</v>
      </c>
      <c r="Y24" s="16">
        <f t="shared" si="12"/>
        <v>7.9588107994041994</v>
      </c>
      <c r="Z24" s="13">
        <f t="shared" si="13"/>
        <v>3.3006052299862723</v>
      </c>
      <c r="AA24" s="13"/>
      <c r="AB24" s="13"/>
      <c r="AC24" s="13"/>
      <c r="AD24" s="13">
        <f>VLOOKUP(A:A,[1]TDSheet!$A:$AD,30,0)</f>
        <v>0</v>
      </c>
      <c r="AE24" s="13">
        <f>VLOOKUP(A:A,[1]TDSheet!$A:$AE,31,0)</f>
        <v>355.51480000000004</v>
      </c>
      <c r="AF24" s="13">
        <f>VLOOKUP(A:A,[1]TDSheet!$A:$AF,32,0)</f>
        <v>348.15320000000003</v>
      </c>
      <c r="AG24" s="13">
        <f>VLOOKUP(A:A,[1]TDSheet!$A:$AG,33,0)</f>
        <v>364.89140000000003</v>
      </c>
      <c r="AH24" s="13">
        <f>VLOOKUP(A:A,[3]TDSheet!$A:$D,4,0)</f>
        <v>450.66899999999998</v>
      </c>
      <c r="AI24" s="13">
        <f>VLOOKUP(A:A,[1]TDSheet!$A:$AI,35,0)</f>
        <v>0</v>
      </c>
      <c r="AJ24" s="13">
        <f t="shared" si="14"/>
        <v>720</v>
      </c>
      <c r="AK24" s="13"/>
      <c r="AL24" s="13"/>
      <c r="AM24" s="13"/>
    </row>
    <row r="25" spans="1:39" s="1" customFormat="1" ht="11.1" customHeight="1" outlineLevel="1" x14ac:dyDescent="0.2">
      <c r="A25" s="7" t="s">
        <v>28</v>
      </c>
      <c r="B25" s="7" t="s">
        <v>8</v>
      </c>
      <c r="C25" s="8">
        <v>269.95100000000002</v>
      </c>
      <c r="D25" s="8">
        <v>769.99699999999996</v>
      </c>
      <c r="E25" s="8">
        <v>639.87</v>
      </c>
      <c r="F25" s="8">
        <v>384.86700000000002</v>
      </c>
      <c r="G25" s="1">
        <f>VLOOKUP(A:A,[1]TDSheet!$A:$G,7,0)</f>
        <v>0</v>
      </c>
      <c r="H25" s="1">
        <f>VLOOKUP(A:A,[1]TDSheet!$A:$H,8,0)</f>
        <v>1</v>
      </c>
      <c r="I25" s="1">
        <f>VLOOKUP(A:A,[1]TDSheet!$A:$I,9,0)</f>
        <v>50</v>
      </c>
      <c r="J25" s="13">
        <f>VLOOKUP(A:A,[2]TDSheet!$A:$F,6,0)</f>
        <v>641.26400000000001</v>
      </c>
      <c r="K25" s="13">
        <f t="shared" si="10"/>
        <v>-1.3940000000000055</v>
      </c>
      <c r="L25" s="13">
        <f>VLOOKUP(A:A,[1]TDSheet!$A:$L,12,0)</f>
        <v>180</v>
      </c>
      <c r="M25" s="13">
        <f>VLOOKUP(A:A,[1]TDSheet!$A:$M,13,0)</f>
        <v>180</v>
      </c>
      <c r="N25" s="13">
        <f>VLOOKUP(A:A,[1]TDSheet!$A:$V,22,0)</f>
        <v>0</v>
      </c>
      <c r="O25" s="13">
        <f>VLOOKUP(A:A,[1]TDSheet!$A:$X,24,0)</f>
        <v>120</v>
      </c>
      <c r="P25" s="13"/>
      <c r="Q25" s="13"/>
      <c r="R25" s="13"/>
      <c r="S25" s="13"/>
      <c r="T25" s="13"/>
      <c r="U25" s="13"/>
      <c r="V25" s="13"/>
      <c r="W25" s="13">
        <f t="shared" si="11"/>
        <v>127.974</v>
      </c>
      <c r="X25" s="15">
        <v>160</v>
      </c>
      <c r="Y25" s="16">
        <f t="shared" si="12"/>
        <v>8.0084001437792054</v>
      </c>
      <c r="Z25" s="13">
        <f t="shared" si="13"/>
        <v>3.007384312438464</v>
      </c>
      <c r="AA25" s="13"/>
      <c r="AB25" s="13"/>
      <c r="AC25" s="13"/>
      <c r="AD25" s="13">
        <f>VLOOKUP(A:A,[1]TDSheet!$A:$AD,30,0)</f>
        <v>0</v>
      </c>
      <c r="AE25" s="13">
        <f>VLOOKUP(A:A,[1]TDSheet!$A:$AE,31,0)</f>
        <v>138.27699999999999</v>
      </c>
      <c r="AF25" s="13">
        <f>VLOOKUP(A:A,[1]TDSheet!$A:$AF,32,0)</f>
        <v>130.0026</v>
      </c>
      <c r="AG25" s="13">
        <f>VLOOKUP(A:A,[1]TDSheet!$A:$AG,33,0)</f>
        <v>130.45999999999998</v>
      </c>
      <c r="AH25" s="13">
        <f>VLOOKUP(A:A,[3]TDSheet!$A:$D,4,0)</f>
        <v>113.913</v>
      </c>
      <c r="AI25" s="13">
        <f>VLOOKUP(A:A,[1]TDSheet!$A:$AI,35,0)</f>
        <v>0</v>
      </c>
      <c r="AJ25" s="13">
        <f t="shared" si="14"/>
        <v>160</v>
      </c>
      <c r="AK25" s="13"/>
      <c r="AL25" s="13"/>
      <c r="AM25" s="13"/>
    </row>
    <row r="26" spans="1:39" s="1" customFormat="1" ht="11.1" customHeight="1" outlineLevel="1" x14ac:dyDescent="0.2">
      <c r="A26" s="7" t="s">
        <v>29</v>
      </c>
      <c r="B26" s="7" t="s">
        <v>8</v>
      </c>
      <c r="C26" s="8">
        <v>71.161000000000001</v>
      </c>
      <c r="D26" s="8">
        <v>254.41200000000001</v>
      </c>
      <c r="E26" s="8">
        <v>147.30699999999999</v>
      </c>
      <c r="F26" s="8">
        <v>167.82400000000001</v>
      </c>
      <c r="G26" s="1">
        <f>VLOOKUP(A:A,[1]TDSheet!$A:$G,7,0)</f>
        <v>0</v>
      </c>
      <c r="H26" s="1">
        <f>VLOOKUP(A:A,[1]TDSheet!$A:$H,8,0)</f>
        <v>1</v>
      </c>
      <c r="I26" s="1">
        <f>VLOOKUP(A:A,[1]TDSheet!$A:$I,9,0)</f>
        <v>60</v>
      </c>
      <c r="J26" s="13">
        <f>VLOOKUP(A:A,[2]TDSheet!$A:$F,6,0)</f>
        <v>151.73099999999999</v>
      </c>
      <c r="K26" s="13">
        <f t="shared" si="10"/>
        <v>-4.4240000000000066</v>
      </c>
      <c r="L26" s="13">
        <f>VLOOKUP(A:A,[1]TDSheet!$A:$L,12,0)</f>
        <v>0</v>
      </c>
      <c r="M26" s="13">
        <f>VLOOKUP(A:A,[1]TDSheet!$A:$M,13,0)</f>
        <v>30</v>
      </c>
      <c r="N26" s="13">
        <f>VLOOKUP(A:A,[1]TDSheet!$A:$V,22,0)</f>
        <v>0</v>
      </c>
      <c r="O26" s="13">
        <f>VLOOKUP(A:A,[1]TDSheet!$A:$X,24,0)</f>
        <v>30</v>
      </c>
      <c r="P26" s="13"/>
      <c r="Q26" s="13"/>
      <c r="R26" s="13"/>
      <c r="S26" s="13"/>
      <c r="T26" s="13"/>
      <c r="U26" s="13"/>
      <c r="V26" s="13"/>
      <c r="W26" s="13">
        <f t="shared" si="11"/>
        <v>29.461399999999998</v>
      </c>
      <c r="X26" s="15">
        <v>20</v>
      </c>
      <c r="Y26" s="16">
        <f t="shared" si="12"/>
        <v>8.4118202122098751</v>
      </c>
      <c r="Z26" s="13">
        <f t="shared" si="13"/>
        <v>5.6964027507178896</v>
      </c>
      <c r="AA26" s="13"/>
      <c r="AB26" s="13"/>
      <c r="AC26" s="13"/>
      <c r="AD26" s="13">
        <f>VLOOKUP(A:A,[1]TDSheet!$A:$AD,30,0)</f>
        <v>0</v>
      </c>
      <c r="AE26" s="13">
        <f>VLOOKUP(A:A,[1]TDSheet!$A:$AE,31,0)</f>
        <v>36.849800000000002</v>
      </c>
      <c r="AF26" s="13">
        <f>VLOOKUP(A:A,[1]TDSheet!$A:$AF,32,0)</f>
        <v>35.1736</v>
      </c>
      <c r="AG26" s="13">
        <f>VLOOKUP(A:A,[1]TDSheet!$A:$AG,33,0)</f>
        <v>37.077399999999997</v>
      </c>
      <c r="AH26" s="13">
        <f>VLOOKUP(A:A,[3]TDSheet!$A:$D,4,0)</f>
        <v>22.923999999999999</v>
      </c>
      <c r="AI26" s="13">
        <f>VLOOKUP(A:A,[1]TDSheet!$A:$AI,35,0)</f>
        <v>0</v>
      </c>
      <c r="AJ26" s="13">
        <f t="shared" si="14"/>
        <v>20</v>
      </c>
      <c r="AK26" s="13"/>
      <c r="AL26" s="13"/>
      <c r="AM26" s="13"/>
    </row>
    <row r="27" spans="1:39" s="1" customFormat="1" ht="21.95" customHeight="1" outlineLevel="1" x14ac:dyDescent="0.2">
      <c r="A27" s="7" t="s">
        <v>30</v>
      </c>
      <c r="B27" s="7" t="s">
        <v>8</v>
      </c>
      <c r="C27" s="8">
        <v>316.25599999999997</v>
      </c>
      <c r="D27" s="8">
        <v>553.52599999999995</v>
      </c>
      <c r="E27" s="8">
        <v>450.88600000000002</v>
      </c>
      <c r="F27" s="8">
        <v>399.65899999999999</v>
      </c>
      <c r="G27" s="1">
        <f>VLOOKUP(A:A,[1]TDSheet!$A:$G,7,0)</f>
        <v>0</v>
      </c>
      <c r="H27" s="1">
        <f>VLOOKUP(A:A,[1]TDSheet!$A:$H,8,0)</f>
        <v>1</v>
      </c>
      <c r="I27" s="1">
        <f>VLOOKUP(A:A,[1]TDSheet!$A:$I,9,0)</f>
        <v>60</v>
      </c>
      <c r="J27" s="13">
        <f>VLOOKUP(A:A,[2]TDSheet!$A:$F,6,0)</f>
        <v>464.55799999999999</v>
      </c>
      <c r="K27" s="13">
        <f t="shared" si="10"/>
        <v>-13.671999999999969</v>
      </c>
      <c r="L27" s="13">
        <f>VLOOKUP(A:A,[1]TDSheet!$A:$L,12,0)</f>
        <v>50</v>
      </c>
      <c r="M27" s="13">
        <f>VLOOKUP(A:A,[1]TDSheet!$A:$M,13,0)</f>
        <v>100</v>
      </c>
      <c r="N27" s="13">
        <f>VLOOKUP(A:A,[1]TDSheet!$A:$V,22,0)</f>
        <v>0</v>
      </c>
      <c r="O27" s="13">
        <f>VLOOKUP(A:A,[1]TDSheet!$A:$X,24,0)</f>
        <v>150</v>
      </c>
      <c r="P27" s="13"/>
      <c r="Q27" s="13"/>
      <c r="R27" s="13"/>
      <c r="S27" s="13"/>
      <c r="T27" s="13"/>
      <c r="U27" s="13"/>
      <c r="V27" s="13"/>
      <c r="W27" s="13">
        <f t="shared" si="11"/>
        <v>90.177199999999999</v>
      </c>
      <c r="X27" s="15">
        <v>30</v>
      </c>
      <c r="Y27" s="16">
        <f t="shared" si="12"/>
        <v>8.0913911720479241</v>
      </c>
      <c r="Z27" s="13">
        <f t="shared" si="13"/>
        <v>4.4319295786518103</v>
      </c>
      <c r="AA27" s="13"/>
      <c r="AB27" s="13"/>
      <c r="AC27" s="13"/>
      <c r="AD27" s="13">
        <f>VLOOKUP(A:A,[1]TDSheet!$A:$AD,30,0)</f>
        <v>0</v>
      </c>
      <c r="AE27" s="13">
        <f>VLOOKUP(A:A,[1]TDSheet!$A:$AE,31,0)</f>
        <v>38.438800000000001</v>
      </c>
      <c r="AF27" s="13">
        <f>VLOOKUP(A:A,[1]TDSheet!$A:$AF,32,0)</f>
        <v>85.236599999999996</v>
      </c>
      <c r="AG27" s="13">
        <f>VLOOKUP(A:A,[1]TDSheet!$A:$AG,33,0)</f>
        <v>107.95340000000002</v>
      </c>
      <c r="AH27" s="13">
        <f>VLOOKUP(A:A,[3]TDSheet!$A:$D,4,0)</f>
        <v>83.385999999999996</v>
      </c>
      <c r="AI27" s="13" t="str">
        <f>VLOOKUP(A:A,[1]TDSheet!$A:$AI,35,0)</f>
        <v>жц160</v>
      </c>
      <c r="AJ27" s="13">
        <f t="shared" si="14"/>
        <v>30</v>
      </c>
      <c r="AK27" s="13"/>
      <c r="AL27" s="13"/>
      <c r="AM27" s="13"/>
    </row>
    <row r="28" spans="1:39" s="1" customFormat="1" ht="11.1" customHeight="1" outlineLevel="1" x14ac:dyDescent="0.2">
      <c r="A28" s="7" t="s">
        <v>31</v>
      </c>
      <c r="B28" s="7" t="s">
        <v>8</v>
      </c>
      <c r="C28" s="8">
        <v>143.03299999999999</v>
      </c>
      <c r="D28" s="8">
        <v>600.05700000000002</v>
      </c>
      <c r="E28" s="8">
        <v>355.59500000000003</v>
      </c>
      <c r="F28" s="8">
        <v>367.26799999999997</v>
      </c>
      <c r="G28" s="1">
        <f>VLOOKUP(A:A,[1]TDSheet!$A:$G,7,0)</f>
        <v>0</v>
      </c>
      <c r="H28" s="1">
        <f>VLOOKUP(A:A,[1]TDSheet!$A:$H,8,0)</f>
        <v>1</v>
      </c>
      <c r="I28" s="1">
        <f>VLOOKUP(A:A,[1]TDSheet!$A:$I,9,0)</f>
        <v>60</v>
      </c>
      <c r="J28" s="13">
        <f>VLOOKUP(A:A,[2]TDSheet!$A:$F,6,0)</f>
        <v>359.70600000000002</v>
      </c>
      <c r="K28" s="13">
        <f t="shared" si="10"/>
        <v>-4.11099999999999</v>
      </c>
      <c r="L28" s="13">
        <f>VLOOKUP(A:A,[1]TDSheet!$A:$L,12,0)</f>
        <v>0</v>
      </c>
      <c r="M28" s="13">
        <f>VLOOKUP(A:A,[1]TDSheet!$A:$M,13,0)</f>
        <v>50</v>
      </c>
      <c r="N28" s="13">
        <f>VLOOKUP(A:A,[1]TDSheet!$A:$V,22,0)</f>
        <v>0</v>
      </c>
      <c r="O28" s="13">
        <f>VLOOKUP(A:A,[1]TDSheet!$A:$X,24,0)</f>
        <v>40</v>
      </c>
      <c r="P28" s="13"/>
      <c r="Q28" s="13"/>
      <c r="R28" s="13"/>
      <c r="S28" s="13"/>
      <c r="T28" s="13"/>
      <c r="U28" s="13"/>
      <c r="V28" s="13"/>
      <c r="W28" s="13">
        <f t="shared" si="11"/>
        <v>71.119</v>
      </c>
      <c r="X28" s="15">
        <v>110</v>
      </c>
      <c r="Y28" s="16">
        <f t="shared" si="12"/>
        <v>7.9763213768472561</v>
      </c>
      <c r="Z28" s="13">
        <f t="shared" si="13"/>
        <v>5.1641333539560454</v>
      </c>
      <c r="AA28" s="13"/>
      <c r="AB28" s="13"/>
      <c r="AC28" s="13"/>
      <c r="AD28" s="13">
        <f>VLOOKUP(A:A,[1]TDSheet!$A:$AD,30,0)</f>
        <v>0</v>
      </c>
      <c r="AE28" s="13">
        <f>VLOOKUP(A:A,[1]TDSheet!$A:$AE,31,0)</f>
        <v>98.478999999999999</v>
      </c>
      <c r="AF28" s="13">
        <f>VLOOKUP(A:A,[1]TDSheet!$A:$AF,32,0)</f>
        <v>86.090800000000002</v>
      </c>
      <c r="AG28" s="13">
        <f>VLOOKUP(A:A,[1]TDSheet!$A:$AG,33,0)</f>
        <v>94.656199999999998</v>
      </c>
      <c r="AH28" s="13">
        <f>VLOOKUP(A:A,[3]TDSheet!$A:$D,4,0)</f>
        <v>94.847999999999999</v>
      </c>
      <c r="AI28" s="13">
        <f>VLOOKUP(A:A,[1]TDSheet!$A:$AI,35,0)</f>
        <v>0</v>
      </c>
      <c r="AJ28" s="13">
        <f t="shared" si="14"/>
        <v>110</v>
      </c>
      <c r="AK28" s="13"/>
      <c r="AL28" s="13"/>
      <c r="AM28" s="13"/>
    </row>
    <row r="29" spans="1:39" s="1" customFormat="1" ht="11.1" customHeight="1" outlineLevel="1" x14ac:dyDescent="0.2">
      <c r="A29" s="7" t="s">
        <v>32</v>
      </c>
      <c r="B29" s="7" t="s">
        <v>8</v>
      </c>
      <c r="C29" s="8">
        <v>90.608000000000004</v>
      </c>
      <c r="D29" s="8">
        <v>109.56699999999999</v>
      </c>
      <c r="E29" s="8">
        <v>103.465</v>
      </c>
      <c r="F29" s="8">
        <v>83.397999999999996</v>
      </c>
      <c r="G29" s="1">
        <f>VLOOKUP(A:A,[1]TDSheet!$A:$G,7,0)</f>
        <v>0</v>
      </c>
      <c r="H29" s="1">
        <f>VLOOKUP(A:A,[1]TDSheet!$A:$H,8,0)</f>
        <v>1</v>
      </c>
      <c r="I29" s="1">
        <f>VLOOKUP(A:A,[1]TDSheet!$A:$I,9,0)</f>
        <v>30</v>
      </c>
      <c r="J29" s="13">
        <f>VLOOKUP(A:A,[2]TDSheet!$A:$F,6,0)</f>
        <v>109.738</v>
      </c>
      <c r="K29" s="13">
        <f t="shared" si="10"/>
        <v>-6.2729999999999961</v>
      </c>
      <c r="L29" s="13">
        <f>VLOOKUP(A:A,[1]TDSheet!$A:$L,12,0)</f>
        <v>0</v>
      </c>
      <c r="M29" s="13">
        <f>VLOOKUP(A:A,[1]TDSheet!$A:$M,13,0)</f>
        <v>20</v>
      </c>
      <c r="N29" s="13">
        <f>VLOOKUP(A:A,[1]TDSheet!$A:$V,22,0)</f>
        <v>0</v>
      </c>
      <c r="O29" s="13">
        <f>VLOOKUP(A:A,[1]TDSheet!$A:$X,24,0)</f>
        <v>20</v>
      </c>
      <c r="P29" s="13"/>
      <c r="Q29" s="13"/>
      <c r="R29" s="13"/>
      <c r="S29" s="13"/>
      <c r="T29" s="13"/>
      <c r="U29" s="13"/>
      <c r="V29" s="13"/>
      <c r="W29" s="13">
        <f t="shared" si="11"/>
        <v>20.693000000000001</v>
      </c>
      <c r="X29" s="15">
        <v>40</v>
      </c>
      <c r="Y29" s="16">
        <f t="shared" si="12"/>
        <v>7.8962934325617349</v>
      </c>
      <c r="Z29" s="13">
        <f t="shared" si="13"/>
        <v>4.0302517759628858</v>
      </c>
      <c r="AA29" s="13"/>
      <c r="AB29" s="13"/>
      <c r="AC29" s="13"/>
      <c r="AD29" s="13">
        <f>VLOOKUP(A:A,[1]TDSheet!$A:$AD,30,0)</f>
        <v>0</v>
      </c>
      <c r="AE29" s="13">
        <f>VLOOKUP(A:A,[1]TDSheet!$A:$AE,31,0)</f>
        <v>26.1082</v>
      </c>
      <c r="AF29" s="13">
        <f>VLOOKUP(A:A,[1]TDSheet!$A:$AF,32,0)</f>
        <v>23.0336</v>
      </c>
      <c r="AG29" s="13">
        <f>VLOOKUP(A:A,[1]TDSheet!$A:$AG,33,0)</f>
        <v>22.844000000000001</v>
      </c>
      <c r="AH29" s="13">
        <f>VLOOKUP(A:A,[3]TDSheet!$A:$D,4,0)</f>
        <v>24.280999999999999</v>
      </c>
      <c r="AI29" s="13">
        <f>VLOOKUP(A:A,[1]TDSheet!$A:$AI,35,0)</f>
        <v>0</v>
      </c>
      <c r="AJ29" s="13">
        <f t="shared" si="14"/>
        <v>40</v>
      </c>
      <c r="AK29" s="13"/>
      <c r="AL29" s="13"/>
      <c r="AM29" s="13"/>
    </row>
    <row r="30" spans="1:39" s="1" customFormat="1" ht="11.1" customHeight="1" outlineLevel="1" x14ac:dyDescent="0.2">
      <c r="A30" s="7" t="s">
        <v>33</v>
      </c>
      <c r="B30" s="7" t="s">
        <v>8</v>
      </c>
      <c r="C30" s="8">
        <v>45.756</v>
      </c>
      <c r="D30" s="8">
        <v>243.20099999999999</v>
      </c>
      <c r="E30" s="8">
        <v>147.34100000000001</v>
      </c>
      <c r="F30" s="8">
        <v>140.16</v>
      </c>
      <c r="G30" s="1" t="str">
        <f>VLOOKUP(A:A,[1]TDSheet!$A:$G,7,0)</f>
        <v>н</v>
      </c>
      <c r="H30" s="1">
        <f>VLOOKUP(A:A,[1]TDSheet!$A:$H,8,0)</f>
        <v>1</v>
      </c>
      <c r="I30" s="1">
        <f>VLOOKUP(A:A,[1]TDSheet!$A:$I,9,0)</f>
        <v>30</v>
      </c>
      <c r="J30" s="13">
        <f>VLOOKUP(A:A,[2]TDSheet!$A:$F,6,0)</f>
        <v>138.15299999999999</v>
      </c>
      <c r="K30" s="13">
        <f t="shared" si="10"/>
        <v>9.1880000000000166</v>
      </c>
      <c r="L30" s="13">
        <f>VLOOKUP(A:A,[1]TDSheet!$A:$L,12,0)</f>
        <v>0</v>
      </c>
      <c r="M30" s="13">
        <f>VLOOKUP(A:A,[1]TDSheet!$A:$M,13,0)</f>
        <v>0</v>
      </c>
      <c r="N30" s="13">
        <f>VLOOKUP(A:A,[1]TDSheet!$A:$V,22,0)</f>
        <v>0</v>
      </c>
      <c r="O30" s="13">
        <f>VLOOKUP(A:A,[1]TDSheet!$A:$X,24,0)</f>
        <v>20</v>
      </c>
      <c r="P30" s="13"/>
      <c r="Q30" s="13"/>
      <c r="R30" s="13"/>
      <c r="S30" s="13"/>
      <c r="T30" s="13"/>
      <c r="U30" s="13"/>
      <c r="V30" s="13"/>
      <c r="W30" s="13">
        <f t="shared" si="11"/>
        <v>29.468200000000003</v>
      </c>
      <c r="X30" s="15">
        <v>70</v>
      </c>
      <c r="Y30" s="16">
        <f t="shared" si="12"/>
        <v>7.8104533022037304</v>
      </c>
      <c r="Z30" s="13">
        <f t="shared" si="13"/>
        <v>4.7563135854921574</v>
      </c>
      <c r="AA30" s="13"/>
      <c r="AB30" s="13"/>
      <c r="AC30" s="13"/>
      <c r="AD30" s="13">
        <f>VLOOKUP(A:A,[1]TDSheet!$A:$AD,30,0)</f>
        <v>0</v>
      </c>
      <c r="AE30" s="13">
        <f>VLOOKUP(A:A,[1]TDSheet!$A:$AE,31,0)</f>
        <v>35.2134</v>
      </c>
      <c r="AF30" s="13">
        <f>VLOOKUP(A:A,[1]TDSheet!$A:$AF,32,0)</f>
        <v>28.717599999999997</v>
      </c>
      <c r="AG30" s="13">
        <f>VLOOKUP(A:A,[1]TDSheet!$A:$AG,33,0)</f>
        <v>32.590600000000002</v>
      </c>
      <c r="AH30" s="13">
        <f>VLOOKUP(A:A,[3]TDSheet!$A:$D,4,0)</f>
        <v>46.805999999999997</v>
      </c>
      <c r="AI30" s="13">
        <f>VLOOKUP(A:A,[1]TDSheet!$A:$AI,35,0)</f>
        <v>0</v>
      </c>
      <c r="AJ30" s="13">
        <f t="shared" si="14"/>
        <v>70</v>
      </c>
      <c r="AK30" s="13"/>
      <c r="AL30" s="13"/>
      <c r="AM30" s="13"/>
    </row>
    <row r="31" spans="1:39" s="1" customFormat="1" ht="11.1" customHeight="1" outlineLevel="1" x14ac:dyDescent="0.2">
      <c r="A31" s="7" t="s">
        <v>34</v>
      </c>
      <c r="B31" s="7" t="s">
        <v>8</v>
      </c>
      <c r="C31" s="8">
        <v>632.85199999999998</v>
      </c>
      <c r="D31" s="8">
        <v>1985.7</v>
      </c>
      <c r="E31" s="8">
        <v>1397.1790000000001</v>
      </c>
      <c r="F31" s="8">
        <v>1192.1869999999999</v>
      </c>
      <c r="G31" s="1">
        <f>VLOOKUP(A:A,[1]TDSheet!$A:$G,7,0)</f>
        <v>0</v>
      </c>
      <c r="H31" s="1">
        <f>VLOOKUP(A:A,[1]TDSheet!$A:$H,8,0)</f>
        <v>1</v>
      </c>
      <c r="I31" s="1">
        <f>VLOOKUP(A:A,[1]TDSheet!$A:$I,9,0)</f>
        <v>30</v>
      </c>
      <c r="J31" s="13">
        <f>VLOOKUP(A:A,[2]TDSheet!$A:$F,6,0)</f>
        <v>1429.0170000000001</v>
      </c>
      <c r="K31" s="13">
        <f t="shared" si="10"/>
        <v>-31.837999999999965</v>
      </c>
      <c r="L31" s="13">
        <f>VLOOKUP(A:A,[1]TDSheet!$A:$L,12,0)</f>
        <v>100</v>
      </c>
      <c r="M31" s="13">
        <f>VLOOKUP(A:A,[1]TDSheet!$A:$M,13,0)</f>
        <v>220</v>
      </c>
      <c r="N31" s="13">
        <f>VLOOKUP(A:A,[1]TDSheet!$A:$V,22,0)</f>
        <v>0</v>
      </c>
      <c r="O31" s="13">
        <f>VLOOKUP(A:A,[1]TDSheet!$A:$X,24,0)</f>
        <v>270</v>
      </c>
      <c r="P31" s="13"/>
      <c r="Q31" s="13"/>
      <c r="R31" s="13"/>
      <c r="S31" s="13"/>
      <c r="T31" s="13"/>
      <c r="U31" s="13"/>
      <c r="V31" s="13"/>
      <c r="W31" s="13">
        <f t="shared" si="11"/>
        <v>279.43580000000003</v>
      </c>
      <c r="X31" s="15">
        <v>420</v>
      </c>
      <c r="Y31" s="16">
        <f t="shared" si="12"/>
        <v>7.8808334508319966</v>
      </c>
      <c r="Z31" s="13">
        <f t="shared" si="13"/>
        <v>4.2664075254494946</v>
      </c>
      <c r="AA31" s="13"/>
      <c r="AB31" s="13"/>
      <c r="AC31" s="13"/>
      <c r="AD31" s="13">
        <f>VLOOKUP(A:A,[1]TDSheet!$A:$AD,30,0)</f>
        <v>0</v>
      </c>
      <c r="AE31" s="13">
        <f>VLOOKUP(A:A,[1]TDSheet!$A:$AE,31,0)</f>
        <v>401.41219999999998</v>
      </c>
      <c r="AF31" s="13">
        <f>VLOOKUP(A:A,[1]TDSheet!$A:$AF,32,0)</f>
        <v>369.26100000000002</v>
      </c>
      <c r="AG31" s="13">
        <f>VLOOKUP(A:A,[1]TDSheet!$A:$AG,33,0)</f>
        <v>338.57920000000001</v>
      </c>
      <c r="AH31" s="13">
        <f>VLOOKUP(A:A,[3]TDSheet!$A:$D,4,0)</f>
        <v>329.11900000000003</v>
      </c>
      <c r="AI31" s="13" t="str">
        <f>VLOOKUP(A:A,[1]TDSheet!$A:$AI,35,0)</f>
        <v>оконч</v>
      </c>
      <c r="AJ31" s="13">
        <f t="shared" si="14"/>
        <v>420</v>
      </c>
      <c r="AK31" s="13"/>
      <c r="AL31" s="13"/>
      <c r="AM31" s="13"/>
    </row>
    <row r="32" spans="1:39" s="1" customFormat="1" ht="21.95" customHeight="1" outlineLevel="1" x14ac:dyDescent="0.2">
      <c r="A32" s="7" t="s">
        <v>35</v>
      </c>
      <c r="B32" s="7" t="s">
        <v>8</v>
      </c>
      <c r="C32" s="8">
        <v>65.358000000000004</v>
      </c>
      <c r="D32" s="8">
        <v>160.22399999999999</v>
      </c>
      <c r="E32" s="8">
        <v>69.304000000000002</v>
      </c>
      <c r="F32" s="8">
        <v>153.352</v>
      </c>
      <c r="G32" s="1">
        <f>VLOOKUP(A:A,[1]TDSheet!$A:$G,7,0)</f>
        <v>0</v>
      </c>
      <c r="H32" s="1">
        <f>VLOOKUP(A:A,[1]TDSheet!$A:$H,8,0)</f>
        <v>1</v>
      </c>
      <c r="I32" s="1">
        <f>VLOOKUP(A:A,[1]TDSheet!$A:$I,9,0)</f>
        <v>40</v>
      </c>
      <c r="J32" s="13">
        <f>VLOOKUP(A:A,[2]TDSheet!$A:$F,6,0)</f>
        <v>67.052999999999997</v>
      </c>
      <c r="K32" s="13">
        <f t="shared" si="10"/>
        <v>2.2510000000000048</v>
      </c>
      <c r="L32" s="13">
        <f>VLOOKUP(A:A,[1]TDSheet!$A:$L,12,0)</f>
        <v>0</v>
      </c>
      <c r="M32" s="13">
        <f>VLOOKUP(A:A,[1]TDSheet!$A:$M,13,0)</f>
        <v>0</v>
      </c>
      <c r="N32" s="13">
        <f>VLOOKUP(A:A,[1]TDSheet!$A:$V,22,0)</f>
        <v>0</v>
      </c>
      <c r="O32" s="13">
        <f>VLOOKUP(A:A,[1]TDSheet!$A:$X,24,0)</f>
        <v>0</v>
      </c>
      <c r="P32" s="13"/>
      <c r="Q32" s="13"/>
      <c r="R32" s="13"/>
      <c r="S32" s="13"/>
      <c r="T32" s="13"/>
      <c r="U32" s="13"/>
      <c r="V32" s="13"/>
      <c r="W32" s="13">
        <f t="shared" si="11"/>
        <v>13.860800000000001</v>
      </c>
      <c r="X32" s="15"/>
      <c r="Y32" s="16">
        <f t="shared" si="12"/>
        <v>11.063719265843242</v>
      </c>
      <c r="Z32" s="13">
        <f t="shared" si="13"/>
        <v>11.063719265843242</v>
      </c>
      <c r="AA32" s="13"/>
      <c r="AB32" s="13"/>
      <c r="AC32" s="13"/>
      <c r="AD32" s="13">
        <f>VLOOKUP(A:A,[1]TDSheet!$A:$AD,30,0)</f>
        <v>0</v>
      </c>
      <c r="AE32" s="13">
        <f>VLOOKUP(A:A,[1]TDSheet!$A:$AE,31,0)</f>
        <v>27.809800000000003</v>
      </c>
      <c r="AF32" s="13">
        <f>VLOOKUP(A:A,[1]TDSheet!$A:$AF,32,0)</f>
        <v>18.463799999999999</v>
      </c>
      <c r="AG32" s="13">
        <f>VLOOKUP(A:A,[1]TDSheet!$A:$AG,33,0)</f>
        <v>18.7164</v>
      </c>
      <c r="AH32" s="13">
        <f>VLOOKUP(A:A,[3]TDSheet!$A:$D,4,0)</f>
        <v>22.963999999999999</v>
      </c>
      <c r="AI32" s="13" t="str">
        <f>VLOOKUP(A:A,[1]TDSheet!$A:$AI,35,0)</f>
        <v>увел</v>
      </c>
      <c r="AJ32" s="13">
        <f t="shared" si="14"/>
        <v>0</v>
      </c>
      <c r="AK32" s="13"/>
      <c r="AL32" s="13"/>
      <c r="AM32" s="13"/>
    </row>
    <row r="33" spans="1:39" s="1" customFormat="1" ht="11.1" customHeight="1" outlineLevel="1" x14ac:dyDescent="0.2">
      <c r="A33" s="7" t="s">
        <v>36</v>
      </c>
      <c r="B33" s="7" t="s">
        <v>8</v>
      </c>
      <c r="C33" s="8">
        <v>20.484000000000002</v>
      </c>
      <c r="D33" s="8">
        <v>219.696</v>
      </c>
      <c r="E33" s="8">
        <v>74.769000000000005</v>
      </c>
      <c r="F33" s="8">
        <v>164.00399999999999</v>
      </c>
      <c r="G33" s="1" t="str">
        <f>VLOOKUP(A:A,[1]TDSheet!$A:$G,7,0)</f>
        <v>н</v>
      </c>
      <c r="H33" s="1">
        <f>VLOOKUP(A:A,[1]TDSheet!$A:$H,8,0)</f>
        <v>1</v>
      </c>
      <c r="I33" s="1">
        <f>VLOOKUP(A:A,[1]TDSheet!$A:$I,9,0)</f>
        <v>35</v>
      </c>
      <c r="J33" s="13">
        <f>VLOOKUP(A:A,[2]TDSheet!$A:$F,6,0)</f>
        <v>87</v>
      </c>
      <c r="K33" s="13">
        <f t="shared" si="10"/>
        <v>-12.230999999999995</v>
      </c>
      <c r="L33" s="13">
        <f>VLOOKUP(A:A,[1]TDSheet!$A:$L,12,0)</f>
        <v>0</v>
      </c>
      <c r="M33" s="13">
        <f>VLOOKUP(A:A,[1]TDSheet!$A:$M,13,0)</f>
        <v>0</v>
      </c>
      <c r="N33" s="13">
        <f>VLOOKUP(A:A,[1]TDSheet!$A:$V,22,0)</f>
        <v>0</v>
      </c>
      <c r="O33" s="13">
        <f>VLOOKUP(A:A,[1]TDSheet!$A:$X,24,0)</f>
        <v>0</v>
      </c>
      <c r="P33" s="13"/>
      <c r="Q33" s="13"/>
      <c r="R33" s="13"/>
      <c r="S33" s="13"/>
      <c r="T33" s="13"/>
      <c r="U33" s="13"/>
      <c r="V33" s="13"/>
      <c r="W33" s="13">
        <f t="shared" si="11"/>
        <v>14.953800000000001</v>
      </c>
      <c r="X33" s="15"/>
      <c r="Y33" s="16">
        <f t="shared" si="12"/>
        <v>10.967379528949161</v>
      </c>
      <c r="Z33" s="13">
        <f t="shared" si="13"/>
        <v>10.967379528949161</v>
      </c>
      <c r="AA33" s="13"/>
      <c r="AB33" s="13"/>
      <c r="AC33" s="13"/>
      <c r="AD33" s="13">
        <f>VLOOKUP(A:A,[1]TDSheet!$A:$AD,30,0)</f>
        <v>0</v>
      </c>
      <c r="AE33" s="13">
        <f>VLOOKUP(A:A,[1]TDSheet!$A:$AE,31,0)</f>
        <v>29.194799999999997</v>
      </c>
      <c r="AF33" s="13">
        <f>VLOOKUP(A:A,[1]TDSheet!$A:$AF,32,0)</f>
        <v>15.586400000000001</v>
      </c>
      <c r="AG33" s="13">
        <f>VLOOKUP(A:A,[1]TDSheet!$A:$AG,33,0)</f>
        <v>28.036200000000001</v>
      </c>
      <c r="AH33" s="13">
        <f>VLOOKUP(A:A,[3]TDSheet!$A:$D,4,0)</f>
        <v>16.044</v>
      </c>
      <c r="AI33" s="13" t="str">
        <f>VLOOKUP(A:A,[1]TDSheet!$A:$AI,35,0)</f>
        <v>увел</v>
      </c>
      <c r="AJ33" s="13">
        <f t="shared" si="14"/>
        <v>0</v>
      </c>
      <c r="AK33" s="13"/>
      <c r="AL33" s="13"/>
      <c r="AM33" s="13"/>
    </row>
    <row r="34" spans="1:39" s="1" customFormat="1" ht="11.1" customHeight="1" outlineLevel="1" x14ac:dyDescent="0.2">
      <c r="A34" s="7" t="s">
        <v>37</v>
      </c>
      <c r="B34" s="7" t="s">
        <v>8</v>
      </c>
      <c r="C34" s="8">
        <v>169.83</v>
      </c>
      <c r="D34" s="8">
        <v>1250.258</v>
      </c>
      <c r="E34" s="8">
        <v>1152.9929999999999</v>
      </c>
      <c r="F34" s="8">
        <v>226.63300000000001</v>
      </c>
      <c r="G34" s="1">
        <f>VLOOKUP(A:A,[1]TDSheet!$A:$G,7,0)</f>
        <v>0</v>
      </c>
      <c r="H34" s="1">
        <f>VLOOKUP(A:A,[1]TDSheet!$A:$H,8,0)</f>
        <v>1</v>
      </c>
      <c r="I34" s="1">
        <f>VLOOKUP(A:A,[1]TDSheet!$A:$I,9,0)</f>
        <v>30</v>
      </c>
      <c r="J34" s="13">
        <f>VLOOKUP(A:A,[2]TDSheet!$A:$F,6,0)</f>
        <v>1103.5619999999999</v>
      </c>
      <c r="K34" s="13">
        <f t="shared" si="10"/>
        <v>49.43100000000004</v>
      </c>
      <c r="L34" s="13">
        <f>VLOOKUP(A:A,[1]TDSheet!$A:$L,12,0)</f>
        <v>500</v>
      </c>
      <c r="M34" s="13">
        <f>VLOOKUP(A:A,[1]TDSheet!$A:$M,13,0)</f>
        <v>300</v>
      </c>
      <c r="N34" s="13">
        <f>VLOOKUP(A:A,[1]TDSheet!$A:$V,22,0)</f>
        <v>0</v>
      </c>
      <c r="O34" s="13">
        <f>VLOOKUP(A:A,[1]TDSheet!$A:$X,24,0)</f>
        <v>500</v>
      </c>
      <c r="P34" s="13"/>
      <c r="Q34" s="13"/>
      <c r="R34" s="13"/>
      <c r="S34" s="13"/>
      <c r="T34" s="13"/>
      <c r="U34" s="13"/>
      <c r="V34" s="13"/>
      <c r="W34" s="13">
        <f t="shared" si="11"/>
        <v>230.59859999999998</v>
      </c>
      <c r="X34" s="15">
        <v>300</v>
      </c>
      <c r="Y34" s="16">
        <f t="shared" si="12"/>
        <v>7.9212666512285859</v>
      </c>
      <c r="Z34" s="13">
        <f t="shared" si="13"/>
        <v>0.98280301788475743</v>
      </c>
      <c r="AA34" s="13"/>
      <c r="AB34" s="13"/>
      <c r="AC34" s="13"/>
      <c r="AD34" s="13">
        <f>VLOOKUP(A:A,[1]TDSheet!$A:$AD,30,0)</f>
        <v>0</v>
      </c>
      <c r="AE34" s="13">
        <f>VLOOKUP(A:A,[1]TDSheet!$A:$AE,31,0)</f>
        <v>31.2606</v>
      </c>
      <c r="AF34" s="13">
        <f>VLOOKUP(A:A,[1]TDSheet!$A:$AF,32,0)</f>
        <v>133.37899999999999</v>
      </c>
      <c r="AG34" s="13">
        <f>VLOOKUP(A:A,[1]TDSheet!$A:$AG,33,0)</f>
        <v>136.048</v>
      </c>
      <c r="AH34" s="13">
        <f>VLOOKUP(A:A,[3]TDSheet!$A:$D,4,0)</f>
        <v>205.12</v>
      </c>
      <c r="AI34" s="13" t="str">
        <f>VLOOKUP(A:A,[1]TDSheet!$A:$AI,35,0)</f>
        <v>жц 160</v>
      </c>
      <c r="AJ34" s="13">
        <f t="shared" si="14"/>
        <v>300</v>
      </c>
      <c r="AK34" s="13"/>
      <c r="AL34" s="13"/>
      <c r="AM34" s="13"/>
    </row>
    <row r="35" spans="1:39" s="1" customFormat="1" ht="11.1" customHeight="1" outlineLevel="1" x14ac:dyDescent="0.2">
      <c r="A35" s="7" t="s">
        <v>38</v>
      </c>
      <c r="B35" s="7" t="s">
        <v>8</v>
      </c>
      <c r="C35" s="8">
        <v>10.904999999999999</v>
      </c>
      <c r="D35" s="8">
        <v>21.68</v>
      </c>
      <c r="E35" s="8">
        <v>12.733000000000001</v>
      </c>
      <c r="F35" s="8">
        <v>18.073</v>
      </c>
      <c r="G35" s="1" t="str">
        <f>VLOOKUP(A:A,[1]TDSheet!$A:$G,7,0)</f>
        <v>н</v>
      </c>
      <c r="H35" s="1">
        <f>VLOOKUP(A:A,[1]TDSheet!$A:$H,8,0)</f>
        <v>1</v>
      </c>
      <c r="I35" s="1">
        <f>VLOOKUP(A:A,[1]TDSheet!$A:$I,9,0)</f>
        <v>45</v>
      </c>
      <c r="J35" s="13">
        <f>VLOOKUP(A:A,[2]TDSheet!$A:$F,6,0)</f>
        <v>12.4</v>
      </c>
      <c r="K35" s="13">
        <f t="shared" si="10"/>
        <v>0.33300000000000018</v>
      </c>
      <c r="L35" s="13">
        <f>VLOOKUP(A:A,[1]TDSheet!$A:$L,12,0)</f>
        <v>0</v>
      </c>
      <c r="M35" s="13">
        <f>VLOOKUP(A:A,[1]TDSheet!$A:$M,13,0)</f>
        <v>0</v>
      </c>
      <c r="N35" s="13">
        <f>VLOOKUP(A:A,[1]TDSheet!$A:$V,22,0)</f>
        <v>0</v>
      </c>
      <c r="O35" s="13">
        <f>VLOOKUP(A:A,[1]TDSheet!$A:$X,24,0)</f>
        <v>10</v>
      </c>
      <c r="P35" s="13"/>
      <c r="Q35" s="13"/>
      <c r="R35" s="13"/>
      <c r="S35" s="13"/>
      <c r="T35" s="13"/>
      <c r="U35" s="13"/>
      <c r="V35" s="13"/>
      <c r="W35" s="13">
        <f t="shared" si="11"/>
        <v>2.5466000000000002</v>
      </c>
      <c r="X35" s="15"/>
      <c r="Y35" s="16">
        <f t="shared" si="12"/>
        <v>11.023717898374302</v>
      </c>
      <c r="Z35" s="13">
        <f t="shared" si="13"/>
        <v>7.0969135317678473</v>
      </c>
      <c r="AA35" s="13"/>
      <c r="AB35" s="13"/>
      <c r="AC35" s="13"/>
      <c r="AD35" s="13">
        <f>VLOOKUP(A:A,[1]TDSheet!$A:$AD,30,0)</f>
        <v>0</v>
      </c>
      <c r="AE35" s="13">
        <f>VLOOKUP(A:A,[1]TDSheet!$A:$AE,31,0)</f>
        <v>0.89300000000000002</v>
      </c>
      <c r="AF35" s="13">
        <f>VLOOKUP(A:A,[1]TDSheet!$A:$AF,32,0)</f>
        <v>0.71679999999999999</v>
      </c>
      <c r="AG35" s="13">
        <f>VLOOKUP(A:A,[1]TDSheet!$A:$AG,33,0)</f>
        <v>3.9938000000000002</v>
      </c>
      <c r="AH35" s="13">
        <f>VLOOKUP(A:A,[3]TDSheet!$A:$D,4,0)</f>
        <v>0.91300000000000003</v>
      </c>
      <c r="AI35" s="13">
        <v>0</v>
      </c>
      <c r="AJ35" s="13">
        <f t="shared" si="14"/>
        <v>0</v>
      </c>
      <c r="AK35" s="13"/>
      <c r="AL35" s="13"/>
      <c r="AM35" s="13"/>
    </row>
    <row r="36" spans="1:39" s="1" customFormat="1" ht="11.1" customHeight="1" outlineLevel="1" x14ac:dyDescent="0.2">
      <c r="A36" s="7" t="s">
        <v>39</v>
      </c>
      <c r="B36" s="7" t="s">
        <v>8</v>
      </c>
      <c r="C36" s="8">
        <v>24.28</v>
      </c>
      <c r="D36" s="8"/>
      <c r="E36" s="8">
        <v>3.5720000000000001</v>
      </c>
      <c r="F36" s="8">
        <v>20.707999999999998</v>
      </c>
      <c r="G36" s="1" t="str">
        <f>VLOOKUP(A:A,[1]TDSheet!$A:$G,7,0)</f>
        <v>н</v>
      </c>
      <c r="H36" s="1">
        <f>VLOOKUP(A:A,[1]TDSheet!$A:$H,8,0)</f>
        <v>1</v>
      </c>
      <c r="I36" s="1">
        <f>VLOOKUP(A:A,[1]TDSheet!$A:$I,9,0)</f>
        <v>45</v>
      </c>
      <c r="J36" s="13">
        <f>VLOOKUP(A:A,[2]TDSheet!$A:$F,6,0)</f>
        <v>4</v>
      </c>
      <c r="K36" s="13">
        <f t="shared" si="10"/>
        <v>-0.42799999999999994</v>
      </c>
      <c r="L36" s="13">
        <f>VLOOKUP(A:A,[1]TDSheet!$A:$L,12,0)</f>
        <v>0</v>
      </c>
      <c r="M36" s="13">
        <f>VLOOKUP(A:A,[1]TDSheet!$A:$M,13,0)</f>
        <v>0</v>
      </c>
      <c r="N36" s="13">
        <f>VLOOKUP(A:A,[1]TDSheet!$A:$V,22,0)</f>
        <v>0</v>
      </c>
      <c r="O36" s="13">
        <f>VLOOKUP(A:A,[1]TDSheet!$A:$X,24,0)</f>
        <v>0</v>
      </c>
      <c r="P36" s="13"/>
      <c r="Q36" s="13"/>
      <c r="R36" s="13"/>
      <c r="S36" s="13"/>
      <c r="T36" s="13"/>
      <c r="U36" s="13"/>
      <c r="V36" s="13"/>
      <c r="W36" s="13">
        <f t="shared" si="11"/>
        <v>0.71440000000000003</v>
      </c>
      <c r="X36" s="15"/>
      <c r="Y36" s="16">
        <f t="shared" si="12"/>
        <v>28.986562150055988</v>
      </c>
      <c r="Z36" s="13">
        <f t="shared" si="13"/>
        <v>28.986562150055988</v>
      </c>
      <c r="AA36" s="13"/>
      <c r="AB36" s="13"/>
      <c r="AC36" s="13"/>
      <c r="AD36" s="13">
        <f>VLOOKUP(A:A,[1]TDSheet!$A:$AD,30,0)</f>
        <v>0</v>
      </c>
      <c r="AE36" s="13">
        <f>VLOOKUP(A:A,[1]TDSheet!$A:$AE,31,0)</f>
        <v>0.18560000000000001</v>
      </c>
      <c r="AF36" s="13">
        <f>VLOOKUP(A:A,[1]TDSheet!$A:$AF,32,0)</f>
        <v>1.7934000000000001</v>
      </c>
      <c r="AG36" s="13">
        <f>VLOOKUP(A:A,[1]TDSheet!$A:$AG,33,0)</f>
        <v>1.9762</v>
      </c>
      <c r="AH36" s="13">
        <v>0</v>
      </c>
      <c r="AI36" s="17" t="str">
        <f>VLOOKUP(A:A,[1]TDSheet!$A:$AI,35,0)</f>
        <v>увел</v>
      </c>
      <c r="AJ36" s="13">
        <f t="shared" si="14"/>
        <v>0</v>
      </c>
      <c r="AK36" s="13"/>
      <c r="AL36" s="13"/>
      <c r="AM36" s="13"/>
    </row>
    <row r="37" spans="1:39" s="1" customFormat="1" ht="21.95" customHeight="1" outlineLevel="1" x14ac:dyDescent="0.2">
      <c r="A37" s="7" t="s">
        <v>40</v>
      </c>
      <c r="B37" s="7" t="s">
        <v>8</v>
      </c>
      <c r="C37" s="8">
        <v>9.1140000000000008</v>
      </c>
      <c r="D37" s="8">
        <v>32.377000000000002</v>
      </c>
      <c r="E37" s="8">
        <v>6.35</v>
      </c>
      <c r="F37" s="8">
        <v>31.408000000000001</v>
      </c>
      <c r="G37" s="1" t="str">
        <f>VLOOKUP(A:A,[1]TDSheet!$A:$G,7,0)</f>
        <v>н</v>
      </c>
      <c r="H37" s="1">
        <f>VLOOKUP(A:A,[1]TDSheet!$A:$H,8,0)</f>
        <v>1</v>
      </c>
      <c r="I37" s="1">
        <f>VLOOKUP(A:A,[1]TDSheet!$A:$I,9,0)</f>
        <v>45</v>
      </c>
      <c r="J37" s="13">
        <f>VLOOKUP(A:A,[2]TDSheet!$A:$F,6,0)</f>
        <v>7</v>
      </c>
      <c r="K37" s="13">
        <f t="shared" si="10"/>
        <v>-0.65000000000000036</v>
      </c>
      <c r="L37" s="13">
        <f>VLOOKUP(A:A,[1]TDSheet!$A:$L,12,0)</f>
        <v>0</v>
      </c>
      <c r="M37" s="13">
        <f>VLOOKUP(A:A,[1]TDSheet!$A:$M,13,0)</f>
        <v>0</v>
      </c>
      <c r="N37" s="13">
        <f>VLOOKUP(A:A,[1]TDSheet!$A:$V,22,0)</f>
        <v>0</v>
      </c>
      <c r="O37" s="13">
        <f>VLOOKUP(A:A,[1]TDSheet!$A:$X,24,0)</f>
        <v>0</v>
      </c>
      <c r="P37" s="13"/>
      <c r="Q37" s="13"/>
      <c r="R37" s="13"/>
      <c r="S37" s="13"/>
      <c r="T37" s="13"/>
      <c r="U37" s="13"/>
      <c r="V37" s="13"/>
      <c r="W37" s="13">
        <f t="shared" si="11"/>
        <v>1.27</v>
      </c>
      <c r="X37" s="15"/>
      <c r="Y37" s="16">
        <f t="shared" si="12"/>
        <v>24.730708661417324</v>
      </c>
      <c r="Z37" s="13">
        <f t="shared" si="13"/>
        <v>24.730708661417324</v>
      </c>
      <c r="AA37" s="13"/>
      <c r="AB37" s="13"/>
      <c r="AC37" s="13"/>
      <c r="AD37" s="13">
        <f>VLOOKUP(A:A,[1]TDSheet!$A:$AD,30,0)</f>
        <v>0</v>
      </c>
      <c r="AE37" s="13">
        <f>VLOOKUP(A:A,[1]TDSheet!$A:$AE,31,0)</f>
        <v>0.54400000000000004</v>
      </c>
      <c r="AF37" s="13">
        <f>VLOOKUP(A:A,[1]TDSheet!$A:$AF,32,0)</f>
        <v>1.9920000000000002</v>
      </c>
      <c r="AG37" s="13">
        <f>VLOOKUP(A:A,[1]TDSheet!$A:$AG,33,0)</f>
        <v>3.0824000000000003</v>
      </c>
      <c r="AH37" s="13">
        <f>VLOOKUP(A:A,[3]TDSheet!$A:$D,4,0)</f>
        <v>0.90500000000000003</v>
      </c>
      <c r="AI37" s="13" t="str">
        <f>VLOOKUP(A:A,[1]TDSheet!$A:$AI,35,0)</f>
        <v>увел</v>
      </c>
      <c r="AJ37" s="13">
        <f t="shared" si="14"/>
        <v>0</v>
      </c>
      <c r="AK37" s="13"/>
      <c r="AL37" s="13"/>
      <c r="AM37" s="13"/>
    </row>
    <row r="38" spans="1:39" s="1" customFormat="1" ht="11.1" customHeight="1" outlineLevel="1" x14ac:dyDescent="0.2">
      <c r="A38" s="7" t="s">
        <v>41</v>
      </c>
      <c r="B38" s="7" t="s">
        <v>12</v>
      </c>
      <c r="C38" s="8">
        <v>1825</v>
      </c>
      <c r="D38" s="8">
        <v>434</v>
      </c>
      <c r="E38" s="8">
        <v>1203</v>
      </c>
      <c r="F38" s="8">
        <v>1025</v>
      </c>
      <c r="G38" s="1" t="str">
        <f>VLOOKUP(A:A,[1]TDSheet!$A:$G,7,0)</f>
        <v>отк</v>
      </c>
      <c r="H38" s="1">
        <f>VLOOKUP(A:A,[1]TDSheet!$A:$H,8,0)</f>
        <v>0.35</v>
      </c>
      <c r="I38" s="1">
        <f>VLOOKUP(A:A,[1]TDSheet!$A:$I,9,0)</f>
        <v>40</v>
      </c>
      <c r="J38" s="13">
        <f>VLOOKUP(A:A,[2]TDSheet!$A:$F,6,0)</f>
        <v>1241</v>
      </c>
      <c r="K38" s="13">
        <f t="shared" si="10"/>
        <v>-38</v>
      </c>
      <c r="L38" s="13">
        <f>VLOOKUP(A:A,[1]TDSheet!$A:$L,12,0)</f>
        <v>200</v>
      </c>
      <c r="M38" s="13">
        <f>VLOOKUP(A:A,[1]TDSheet!$A:$M,13,0)</f>
        <v>100</v>
      </c>
      <c r="N38" s="13">
        <f>VLOOKUP(A:A,[1]TDSheet!$A:$V,22,0)</f>
        <v>0</v>
      </c>
      <c r="O38" s="13">
        <f>VLOOKUP(A:A,[1]TDSheet!$A:$X,24,0)</f>
        <v>430</v>
      </c>
      <c r="P38" s="13"/>
      <c r="Q38" s="13"/>
      <c r="R38" s="13"/>
      <c r="S38" s="13"/>
      <c r="T38" s="13"/>
      <c r="U38" s="13"/>
      <c r="V38" s="13"/>
      <c r="W38" s="13">
        <f t="shared" si="11"/>
        <v>240.6</v>
      </c>
      <c r="X38" s="15">
        <v>200</v>
      </c>
      <c r="Y38" s="16">
        <f t="shared" si="12"/>
        <v>8.1255195344970907</v>
      </c>
      <c r="Z38" s="13">
        <f t="shared" si="13"/>
        <v>4.2601828761429763</v>
      </c>
      <c r="AA38" s="13"/>
      <c r="AB38" s="13"/>
      <c r="AC38" s="13"/>
      <c r="AD38" s="13">
        <f>VLOOKUP(A:A,[1]TDSheet!$A:$AD,30,0)</f>
        <v>0</v>
      </c>
      <c r="AE38" s="13">
        <f>VLOOKUP(A:A,[1]TDSheet!$A:$AE,31,0)</f>
        <v>466.2</v>
      </c>
      <c r="AF38" s="13">
        <f>VLOOKUP(A:A,[1]TDSheet!$A:$AF,32,0)</f>
        <v>434.2</v>
      </c>
      <c r="AG38" s="13">
        <f>VLOOKUP(A:A,[1]TDSheet!$A:$AG,33,0)</f>
        <v>258.8</v>
      </c>
      <c r="AH38" s="13">
        <f>VLOOKUP(A:A,[3]TDSheet!$A:$D,4,0)</f>
        <v>190</v>
      </c>
      <c r="AI38" s="13" t="str">
        <f>VLOOKUP(A:A,[1]TDSheet!$A:$AI,35,0)</f>
        <v>оконч</v>
      </c>
      <c r="AJ38" s="13">
        <f t="shared" si="14"/>
        <v>70</v>
      </c>
      <c r="AK38" s="13"/>
      <c r="AL38" s="13"/>
      <c r="AM38" s="13"/>
    </row>
    <row r="39" spans="1:39" s="1" customFormat="1" ht="11.1" customHeight="1" outlineLevel="1" x14ac:dyDescent="0.2">
      <c r="A39" s="7" t="s">
        <v>42</v>
      </c>
      <c r="B39" s="7" t="s">
        <v>12</v>
      </c>
      <c r="C39" s="8">
        <v>1269</v>
      </c>
      <c r="D39" s="8">
        <v>4186</v>
      </c>
      <c r="E39" s="8">
        <v>3336</v>
      </c>
      <c r="F39" s="8">
        <v>2021</v>
      </c>
      <c r="G39" s="1">
        <f>VLOOKUP(A:A,[1]TDSheet!$A:$G,7,0)</f>
        <v>0</v>
      </c>
      <c r="H39" s="1">
        <f>VLOOKUP(A:A,[1]TDSheet!$A:$H,8,0)</f>
        <v>0.4</v>
      </c>
      <c r="I39" s="1">
        <f>VLOOKUP(A:A,[1]TDSheet!$A:$I,9,0)</f>
        <v>40</v>
      </c>
      <c r="J39" s="13">
        <f>VLOOKUP(A:A,[2]TDSheet!$A:$F,6,0)</f>
        <v>3445</v>
      </c>
      <c r="K39" s="13">
        <f t="shared" si="10"/>
        <v>-109</v>
      </c>
      <c r="L39" s="13">
        <f>VLOOKUP(A:A,[1]TDSheet!$A:$L,12,0)</f>
        <v>300</v>
      </c>
      <c r="M39" s="13">
        <f>VLOOKUP(A:A,[1]TDSheet!$A:$M,13,0)</f>
        <v>700</v>
      </c>
      <c r="N39" s="13">
        <f>VLOOKUP(A:A,[1]TDSheet!$A:$V,22,0)</f>
        <v>0</v>
      </c>
      <c r="O39" s="13">
        <f>VLOOKUP(A:A,[1]TDSheet!$A:$X,24,0)</f>
        <v>1000</v>
      </c>
      <c r="P39" s="13"/>
      <c r="Q39" s="13"/>
      <c r="R39" s="13"/>
      <c r="S39" s="13"/>
      <c r="T39" s="13"/>
      <c r="U39" s="13"/>
      <c r="V39" s="13"/>
      <c r="W39" s="13">
        <f t="shared" si="11"/>
        <v>556.79999999999995</v>
      </c>
      <c r="X39" s="15">
        <v>420</v>
      </c>
      <c r="Y39" s="16">
        <f t="shared" si="12"/>
        <v>7.9759339080459775</v>
      </c>
      <c r="Z39" s="13">
        <f t="shared" si="13"/>
        <v>3.6296695402298855</v>
      </c>
      <c r="AA39" s="13"/>
      <c r="AB39" s="13"/>
      <c r="AC39" s="13"/>
      <c r="AD39" s="13">
        <f>VLOOKUP(A:A,[1]TDSheet!$A:$AD,30,0)</f>
        <v>552</v>
      </c>
      <c r="AE39" s="13">
        <f>VLOOKUP(A:A,[1]TDSheet!$A:$AE,31,0)</f>
        <v>753.6</v>
      </c>
      <c r="AF39" s="13">
        <f>VLOOKUP(A:A,[1]TDSheet!$A:$AF,32,0)</f>
        <v>651.6</v>
      </c>
      <c r="AG39" s="13">
        <f>VLOOKUP(A:A,[1]TDSheet!$A:$AG,33,0)</f>
        <v>651.4</v>
      </c>
      <c r="AH39" s="13">
        <f>VLOOKUP(A:A,[3]TDSheet!$A:$D,4,0)</f>
        <v>477</v>
      </c>
      <c r="AI39" s="13">
        <f>VLOOKUP(A:A,[1]TDSheet!$A:$AI,35,0)</f>
        <v>0</v>
      </c>
      <c r="AJ39" s="13">
        <f t="shared" si="14"/>
        <v>168</v>
      </c>
      <c r="AK39" s="13"/>
      <c r="AL39" s="13"/>
      <c r="AM39" s="13"/>
    </row>
    <row r="40" spans="1:39" s="1" customFormat="1" ht="11.1" customHeight="1" outlineLevel="1" x14ac:dyDescent="0.2">
      <c r="A40" s="7" t="s">
        <v>43</v>
      </c>
      <c r="B40" s="7" t="s">
        <v>12</v>
      </c>
      <c r="C40" s="8">
        <v>2522</v>
      </c>
      <c r="D40" s="8">
        <v>4096</v>
      </c>
      <c r="E40" s="8">
        <v>4239</v>
      </c>
      <c r="F40" s="8">
        <v>2291</v>
      </c>
      <c r="G40" s="1">
        <f>VLOOKUP(A:A,[1]TDSheet!$A:$G,7,0)</f>
        <v>0</v>
      </c>
      <c r="H40" s="1">
        <f>VLOOKUP(A:A,[1]TDSheet!$A:$H,8,0)</f>
        <v>0.45</v>
      </c>
      <c r="I40" s="1">
        <f>VLOOKUP(A:A,[1]TDSheet!$A:$I,9,0)</f>
        <v>45</v>
      </c>
      <c r="J40" s="13">
        <f>VLOOKUP(A:A,[2]TDSheet!$A:$F,6,0)</f>
        <v>4359</v>
      </c>
      <c r="K40" s="13">
        <f t="shared" si="10"/>
        <v>-120</v>
      </c>
      <c r="L40" s="13">
        <f>VLOOKUP(A:A,[1]TDSheet!$A:$L,12,0)</f>
        <v>900</v>
      </c>
      <c r="M40" s="13">
        <f>VLOOKUP(A:A,[1]TDSheet!$A:$M,13,0)</f>
        <v>900</v>
      </c>
      <c r="N40" s="13">
        <f>VLOOKUP(A:A,[1]TDSheet!$A:$V,22,0)</f>
        <v>0</v>
      </c>
      <c r="O40" s="13">
        <f>VLOOKUP(A:A,[1]TDSheet!$A:$X,24,0)</f>
        <v>470</v>
      </c>
      <c r="P40" s="13"/>
      <c r="Q40" s="13"/>
      <c r="R40" s="13"/>
      <c r="S40" s="13"/>
      <c r="T40" s="13"/>
      <c r="U40" s="13"/>
      <c r="V40" s="13"/>
      <c r="W40" s="13">
        <f t="shared" si="11"/>
        <v>647.79999999999995</v>
      </c>
      <c r="X40" s="15">
        <v>1000</v>
      </c>
      <c r="Y40" s="16">
        <f t="shared" si="12"/>
        <v>8.5844396418647744</v>
      </c>
      <c r="Z40" s="13">
        <f t="shared" si="13"/>
        <v>3.5365853658536586</v>
      </c>
      <c r="AA40" s="13"/>
      <c r="AB40" s="13"/>
      <c r="AC40" s="13"/>
      <c r="AD40" s="13">
        <f>VLOOKUP(A:A,[1]TDSheet!$A:$AD,30,0)</f>
        <v>1000</v>
      </c>
      <c r="AE40" s="13">
        <f>VLOOKUP(A:A,[1]TDSheet!$A:$AE,31,0)</f>
        <v>692</v>
      </c>
      <c r="AF40" s="13">
        <f>VLOOKUP(A:A,[1]TDSheet!$A:$AF,32,0)</f>
        <v>625.20000000000005</v>
      </c>
      <c r="AG40" s="13">
        <f>VLOOKUP(A:A,[1]TDSheet!$A:$AG,33,0)</f>
        <v>666.6</v>
      </c>
      <c r="AH40" s="13">
        <f>VLOOKUP(A:A,[3]TDSheet!$A:$D,4,0)</f>
        <v>612</v>
      </c>
      <c r="AI40" s="13" t="str">
        <f>VLOOKUP(A:A,[1]TDSheet!$A:$AI,35,0)</f>
        <v>октяб</v>
      </c>
      <c r="AJ40" s="13">
        <f t="shared" si="14"/>
        <v>450</v>
      </c>
      <c r="AK40" s="13"/>
      <c r="AL40" s="13"/>
      <c r="AM40" s="13"/>
    </row>
    <row r="41" spans="1:39" s="1" customFormat="1" ht="11.1" customHeight="1" outlineLevel="1" x14ac:dyDescent="0.2">
      <c r="A41" s="7" t="s">
        <v>44</v>
      </c>
      <c r="B41" s="7" t="s">
        <v>8</v>
      </c>
      <c r="C41" s="8">
        <v>636.846</v>
      </c>
      <c r="D41" s="8">
        <v>1827.4680000000001</v>
      </c>
      <c r="E41" s="8">
        <v>1486.0239999999999</v>
      </c>
      <c r="F41" s="8">
        <v>930.01900000000001</v>
      </c>
      <c r="G41" s="1">
        <f>VLOOKUP(A:A,[1]TDSheet!$A:$G,7,0)</f>
        <v>0</v>
      </c>
      <c r="H41" s="1">
        <f>VLOOKUP(A:A,[1]TDSheet!$A:$H,8,0)</f>
        <v>1</v>
      </c>
      <c r="I41" s="1">
        <f>VLOOKUP(A:A,[1]TDSheet!$A:$I,9,0)</f>
        <v>40</v>
      </c>
      <c r="J41" s="13">
        <f>VLOOKUP(A:A,[2]TDSheet!$A:$F,6,0)</f>
        <v>1429.9459999999999</v>
      </c>
      <c r="K41" s="13">
        <f t="shared" si="10"/>
        <v>56.077999999999975</v>
      </c>
      <c r="L41" s="13">
        <f>VLOOKUP(A:A,[1]TDSheet!$A:$L,12,0)</f>
        <v>200</v>
      </c>
      <c r="M41" s="13">
        <f>VLOOKUP(A:A,[1]TDSheet!$A:$M,13,0)</f>
        <v>350</v>
      </c>
      <c r="N41" s="13">
        <f>VLOOKUP(A:A,[1]TDSheet!$A:$V,22,0)</f>
        <v>0</v>
      </c>
      <c r="O41" s="13">
        <f>VLOOKUP(A:A,[1]TDSheet!$A:$X,24,0)</f>
        <v>580</v>
      </c>
      <c r="P41" s="13"/>
      <c r="Q41" s="13"/>
      <c r="R41" s="13"/>
      <c r="S41" s="13"/>
      <c r="T41" s="13"/>
      <c r="U41" s="13"/>
      <c r="V41" s="13"/>
      <c r="W41" s="13">
        <f t="shared" si="11"/>
        <v>297.20479999999998</v>
      </c>
      <c r="X41" s="15">
        <v>300</v>
      </c>
      <c r="Y41" s="16">
        <f t="shared" si="12"/>
        <v>7.9407163006788597</v>
      </c>
      <c r="Z41" s="13">
        <f t="shared" si="13"/>
        <v>3.1292193127432668</v>
      </c>
      <c r="AA41" s="13"/>
      <c r="AB41" s="13"/>
      <c r="AC41" s="13"/>
      <c r="AD41" s="13">
        <f>VLOOKUP(A:A,[1]TDSheet!$A:$AD,30,0)</f>
        <v>0</v>
      </c>
      <c r="AE41" s="13">
        <f>VLOOKUP(A:A,[1]TDSheet!$A:$AE,31,0)</f>
        <v>267.31119999999999</v>
      </c>
      <c r="AF41" s="13">
        <f>VLOOKUP(A:A,[1]TDSheet!$A:$AF,32,0)</f>
        <v>315.68060000000003</v>
      </c>
      <c r="AG41" s="13">
        <f>VLOOKUP(A:A,[1]TDSheet!$A:$AG,33,0)</f>
        <v>313.0204</v>
      </c>
      <c r="AH41" s="13">
        <f>VLOOKUP(A:A,[3]TDSheet!$A:$D,4,0)</f>
        <v>274.745</v>
      </c>
      <c r="AI41" s="13" t="str">
        <f>VLOOKUP(A:A,[1]TDSheet!$A:$AI,35,0)</f>
        <v>жц200</v>
      </c>
      <c r="AJ41" s="13">
        <f t="shared" si="14"/>
        <v>300</v>
      </c>
      <c r="AK41" s="13"/>
      <c r="AL41" s="13"/>
      <c r="AM41" s="13"/>
    </row>
    <row r="42" spans="1:39" s="1" customFormat="1" ht="11.1" customHeight="1" outlineLevel="1" x14ac:dyDescent="0.2">
      <c r="A42" s="7" t="s">
        <v>45</v>
      </c>
      <c r="B42" s="7" t="s">
        <v>12</v>
      </c>
      <c r="C42" s="8">
        <v>929</v>
      </c>
      <c r="D42" s="8">
        <v>1023</v>
      </c>
      <c r="E42" s="8">
        <v>737</v>
      </c>
      <c r="F42" s="8">
        <v>1194</v>
      </c>
      <c r="G42" s="1">
        <f>VLOOKUP(A:A,[1]TDSheet!$A:$G,7,0)</f>
        <v>0</v>
      </c>
      <c r="H42" s="1">
        <f>VLOOKUP(A:A,[1]TDSheet!$A:$H,8,0)</f>
        <v>0.1</v>
      </c>
      <c r="I42" s="1">
        <f>VLOOKUP(A:A,[1]TDSheet!$A:$I,9,0)</f>
        <v>730</v>
      </c>
      <c r="J42" s="13">
        <f>VLOOKUP(A:A,[2]TDSheet!$A:$F,6,0)</f>
        <v>772</v>
      </c>
      <c r="K42" s="13">
        <f t="shared" si="10"/>
        <v>-35</v>
      </c>
      <c r="L42" s="13">
        <f>VLOOKUP(A:A,[1]TDSheet!$A:$L,12,0)</f>
        <v>0</v>
      </c>
      <c r="M42" s="13">
        <f>VLOOKUP(A:A,[1]TDSheet!$A:$M,13,0)</f>
        <v>0</v>
      </c>
      <c r="N42" s="13">
        <f>VLOOKUP(A:A,[1]TDSheet!$A:$V,22,0)</f>
        <v>0</v>
      </c>
      <c r="O42" s="13">
        <f>VLOOKUP(A:A,[1]TDSheet!$A:$X,24,0)</f>
        <v>0</v>
      </c>
      <c r="P42" s="13"/>
      <c r="Q42" s="13"/>
      <c r="R42" s="13"/>
      <c r="S42" s="13"/>
      <c r="T42" s="13"/>
      <c r="U42" s="13"/>
      <c r="V42" s="13"/>
      <c r="W42" s="13">
        <f t="shared" si="11"/>
        <v>147.4</v>
      </c>
      <c r="X42" s="15"/>
      <c r="Y42" s="16">
        <f t="shared" si="12"/>
        <v>8.1004070556309351</v>
      </c>
      <c r="Z42" s="13">
        <f t="shared" si="13"/>
        <v>8.1004070556309351</v>
      </c>
      <c r="AA42" s="13"/>
      <c r="AB42" s="13"/>
      <c r="AC42" s="13"/>
      <c r="AD42" s="13">
        <f>VLOOKUP(A:A,[1]TDSheet!$A:$AD,30,0)</f>
        <v>0</v>
      </c>
      <c r="AE42" s="13">
        <f>VLOOKUP(A:A,[1]TDSheet!$A:$AE,31,0)</f>
        <v>175.2</v>
      </c>
      <c r="AF42" s="13">
        <f>VLOOKUP(A:A,[1]TDSheet!$A:$AF,32,0)</f>
        <v>212.8</v>
      </c>
      <c r="AG42" s="13">
        <f>VLOOKUP(A:A,[1]TDSheet!$A:$AG,33,0)</f>
        <v>192.8</v>
      </c>
      <c r="AH42" s="13">
        <f>VLOOKUP(A:A,[3]TDSheet!$A:$D,4,0)</f>
        <v>147</v>
      </c>
      <c r="AI42" s="13">
        <f>VLOOKUP(A:A,[1]TDSheet!$A:$AI,35,0)</f>
        <v>0</v>
      </c>
      <c r="AJ42" s="13">
        <f t="shared" si="14"/>
        <v>0</v>
      </c>
      <c r="AK42" s="13"/>
      <c r="AL42" s="13"/>
      <c r="AM42" s="13"/>
    </row>
    <row r="43" spans="1:39" s="1" customFormat="1" ht="21.95" customHeight="1" outlineLevel="1" x14ac:dyDescent="0.2">
      <c r="A43" s="7" t="s">
        <v>46</v>
      </c>
      <c r="B43" s="7" t="s">
        <v>12</v>
      </c>
      <c r="C43" s="8">
        <v>442</v>
      </c>
      <c r="D43" s="8">
        <v>1293</v>
      </c>
      <c r="E43" s="8">
        <v>1050</v>
      </c>
      <c r="F43" s="8">
        <v>637</v>
      </c>
      <c r="G43" s="1">
        <f>VLOOKUP(A:A,[1]TDSheet!$A:$G,7,0)</f>
        <v>0</v>
      </c>
      <c r="H43" s="1">
        <f>VLOOKUP(A:A,[1]TDSheet!$A:$H,8,0)</f>
        <v>0.35</v>
      </c>
      <c r="I43" s="1">
        <f>VLOOKUP(A:A,[1]TDSheet!$A:$I,9,0)</f>
        <v>40</v>
      </c>
      <c r="J43" s="13">
        <f>VLOOKUP(A:A,[2]TDSheet!$A:$F,6,0)</f>
        <v>1100</v>
      </c>
      <c r="K43" s="13">
        <f t="shared" si="10"/>
        <v>-50</v>
      </c>
      <c r="L43" s="13">
        <f>VLOOKUP(A:A,[1]TDSheet!$A:$L,12,0)</f>
        <v>200</v>
      </c>
      <c r="M43" s="13">
        <f>VLOOKUP(A:A,[1]TDSheet!$A:$M,13,0)</f>
        <v>270</v>
      </c>
      <c r="N43" s="13">
        <f>VLOOKUP(A:A,[1]TDSheet!$A:$V,22,0)</f>
        <v>0</v>
      </c>
      <c r="O43" s="13">
        <f>VLOOKUP(A:A,[1]TDSheet!$A:$X,24,0)</f>
        <v>380</v>
      </c>
      <c r="P43" s="13"/>
      <c r="Q43" s="13"/>
      <c r="R43" s="13"/>
      <c r="S43" s="13"/>
      <c r="T43" s="13"/>
      <c r="U43" s="13"/>
      <c r="V43" s="13"/>
      <c r="W43" s="13">
        <f t="shared" si="11"/>
        <v>210</v>
      </c>
      <c r="X43" s="15">
        <v>180</v>
      </c>
      <c r="Y43" s="16">
        <f t="shared" si="12"/>
        <v>7.9380952380952383</v>
      </c>
      <c r="Z43" s="13">
        <f t="shared" si="13"/>
        <v>3.0333333333333332</v>
      </c>
      <c r="AA43" s="13"/>
      <c r="AB43" s="13"/>
      <c r="AC43" s="13"/>
      <c r="AD43" s="13">
        <f>VLOOKUP(A:A,[1]TDSheet!$A:$AD,30,0)</f>
        <v>0</v>
      </c>
      <c r="AE43" s="13">
        <f>VLOOKUP(A:A,[1]TDSheet!$A:$AE,31,0)</f>
        <v>240.2</v>
      </c>
      <c r="AF43" s="13">
        <f>VLOOKUP(A:A,[1]TDSheet!$A:$AF,32,0)</f>
        <v>246.6</v>
      </c>
      <c r="AG43" s="13">
        <f>VLOOKUP(A:A,[1]TDSheet!$A:$AG,33,0)</f>
        <v>226.8</v>
      </c>
      <c r="AH43" s="13">
        <f>VLOOKUP(A:A,[3]TDSheet!$A:$D,4,0)</f>
        <v>148</v>
      </c>
      <c r="AI43" s="13">
        <f>VLOOKUP(A:A,[1]TDSheet!$A:$AI,35,0)</f>
        <v>0</v>
      </c>
      <c r="AJ43" s="13">
        <f t="shared" si="14"/>
        <v>62.999999999999993</v>
      </c>
      <c r="AK43" s="13"/>
      <c r="AL43" s="13"/>
      <c r="AM43" s="13"/>
    </row>
    <row r="44" spans="1:39" s="1" customFormat="1" ht="11.1" customHeight="1" outlineLevel="1" x14ac:dyDescent="0.2">
      <c r="A44" s="7" t="s">
        <v>47</v>
      </c>
      <c r="B44" s="7" t="s">
        <v>8</v>
      </c>
      <c r="C44" s="8">
        <v>158.82599999999999</v>
      </c>
      <c r="D44" s="8">
        <v>275.75599999999997</v>
      </c>
      <c r="E44" s="8">
        <v>255.95599999999999</v>
      </c>
      <c r="F44" s="8">
        <v>170.69900000000001</v>
      </c>
      <c r="G44" s="1">
        <f>VLOOKUP(A:A,[1]TDSheet!$A:$G,7,0)</f>
        <v>0</v>
      </c>
      <c r="H44" s="1">
        <f>VLOOKUP(A:A,[1]TDSheet!$A:$H,8,0)</f>
        <v>1</v>
      </c>
      <c r="I44" s="1">
        <f>VLOOKUP(A:A,[1]TDSheet!$A:$I,9,0)</f>
        <v>40</v>
      </c>
      <c r="J44" s="13">
        <f>VLOOKUP(A:A,[2]TDSheet!$A:$F,6,0)</f>
        <v>265.536</v>
      </c>
      <c r="K44" s="13">
        <f t="shared" si="10"/>
        <v>-9.5800000000000125</v>
      </c>
      <c r="L44" s="13">
        <f>VLOOKUP(A:A,[1]TDSheet!$A:$L,12,0)</f>
        <v>50</v>
      </c>
      <c r="M44" s="13">
        <f>VLOOKUP(A:A,[1]TDSheet!$A:$M,13,0)</f>
        <v>50</v>
      </c>
      <c r="N44" s="13">
        <f>VLOOKUP(A:A,[1]TDSheet!$A:$V,22,0)</f>
        <v>0</v>
      </c>
      <c r="O44" s="13">
        <f>VLOOKUP(A:A,[1]TDSheet!$A:$X,24,0)</f>
        <v>80</v>
      </c>
      <c r="P44" s="13"/>
      <c r="Q44" s="13"/>
      <c r="R44" s="13"/>
      <c r="S44" s="13"/>
      <c r="T44" s="13"/>
      <c r="U44" s="13"/>
      <c r="V44" s="13"/>
      <c r="W44" s="13">
        <f t="shared" si="11"/>
        <v>51.191199999999995</v>
      </c>
      <c r="X44" s="15">
        <v>60</v>
      </c>
      <c r="Y44" s="16">
        <f t="shared" si="12"/>
        <v>8.0228437700229733</v>
      </c>
      <c r="Z44" s="13">
        <f t="shared" si="13"/>
        <v>3.3345379674631581</v>
      </c>
      <c r="AA44" s="13"/>
      <c r="AB44" s="13"/>
      <c r="AC44" s="13"/>
      <c r="AD44" s="13">
        <f>VLOOKUP(A:A,[1]TDSheet!$A:$AD,30,0)</f>
        <v>0</v>
      </c>
      <c r="AE44" s="13">
        <f>VLOOKUP(A:A,[1]TDSheet!$A:$AE,31,0)</f>
        <v>63.243399999999994</v>
      </c>
      <c r="AF44" s="13">
        <f>VLOOKUP(A:A,[1]TDSheet!$A:$AF,32,0)</f>
        <v>60.691800000000001</v>
      </c>
      <c r="AG44" s="13">
        <f>VLOOKUP(A:A,[1]TDSheet!$A:$AG,33,0)</f>
        <v>54.489200000000004</v>
      </c>
      <c r="AH44" s="13">
        <f>VLOOKUP(A:A,[3]TDSheet!$A:$D,4,0)</f>
        <v>54.13</v>
      </c>
      <c r="AI44" s="13">
        <f>VLOOKUP(A:A,[1]TDSheet!$A:$AI,35,0)</f>
        <v>0</v>
      </c>
      <c r="AJ44" s="13">
        <f t="shared" si="14"/>
        <v>60</v>
      </c>
      <c r="AK44" s="13"/>
      <c r="AL44" s="13"/>
      <c r="AM44" s="13"/>
    </row>
    <row r="45" spans="1:39" s="1" customFormat="1" ht="11.1" customHeight="1" outlineLevel="1" x14ac:dyDescent="0.2">
      <c r="A45" s="7" t="s">
        <v>48</v>
      </c>
      <c r="B45" s="7" t="s">
        <v>12</v>
      </c>
      <c r="C45" s="8">
        <v>661</v>
      </c>
      <c r="D45" s="8">
        <v>656</v>
      </c>
      <c r="E45" s="8">
        <v>650</v>
      </c>
      <c r="F45" s="8">
        <v>651</v>
      </c>
      <c r="G45" s="1">
        <f>VLOOKUP(A:A,[1]TDSheet!$A:$G,7,0)</f>
        <v>0</v>
      </c>
      <c r="H45" s="1">
        <f>VLOOKUP(A:A,[1]TDSheet!$A:$H,8,0)</f>
        <v>0.4</v>
      </c>
      <c r="I45" s="1">
        <f>VLOOKUP(A:A,[1]TDSheet!$A:$I,9,0)</f>
        <v>35</v>
      </c>
      <c r="J45" s="13">
        <f>VLOOKUP(A:A,[2]TDSheet!$A:$F,6,0)</f>
        <v>667</v>
      </c>
      <c r="K45" s="13">
        <f t="shared" si="10"/>
        <v>-17</v>
      </c>
      <c r="L45" s="13">
        <f>VLOOKUP(A:A,[1]TDSheet!$A:$L,12,0)</f>
        <v>0</v>
      </c>
      <c r="M45" s="13">
        <f>VLOOKUP(A:A,[1]TDSheet!$A:$M,13,0)</f>
        <v>120</v>
      </c>
      <c r="N45" s="13">
        <f>VLOOKUP(A:A,[1]TDSheet!$A:$V,22,0)</f>
        <v>0</v>
      </c>
      <c r="O45" s="13">
        <f>VLOOKUP(A:A,[1]TDSheet!$A:$X,24,0)</f>
        <v>270</v>
      </c>
      <c r="P45" s="13"/>
      <c r="Q45" s="13"/>
      <c r="R45" s="13"/>
      <c r="S45" s="13"/>
      <c r="T45" s="13"/>
      <c r="U45" s="13"/>
      <c r="V45" s="13"/>
      <c r="W45" s="13">
        <f t="shared" si="11"/>
        <v>130</v>
      </c>
      <c r="X45" s="15"/>
      <c r="Y45" s="16">
        <f t="shared" si="12"/>
        <v>8.0076923076923077</v>
      </c>
      <c r="Z45" s="13">
        <f t="shared" si="13"/>
        <v>5.0076923076923077</v>
      </c>
      <c r="AA45" s="13"/>
      <c r="AB45" s="13"/>
      <c r="AC45" s="13"/>
      <c r="AD45" s="13">
        <f>VLOOKUP(A:A,[1]TDSheet!$A:$AD,30,0)</f>
        <v>0</v>
      </c>
      <c r="AE45" s="13">
        <f>VLOOKUP(A:A,[1]TDSheet!$A:$AE,31,0)</f>
        <v>198.8</v>
      </c>
      <c r="AF45" s="13">
        <f>VLOOKUP(A:A,[1]TDSheet!$A:$AF,32,0)</f>
        <v>190.4</v>
      </c>
      <c r="AG45" s="13">
        <f>VLOOKUP(A:A,[1]TDSheet!$A:$AG,33,0)</f>
        <v>173.2</v>
      </c>
      <c r="AH45" s="13">
        <f>VLOOKUP(A:A,[3]TDSheet!$A:$D,4,0)</f>
        <v>68</v>
      </c>
      <c r="AI45" s="13">
        <f>VLOOKUP(A:A,[1]TDSheet!$A:$AI,35,0)</f>
        <v>0</v>
      </c>
      <c r="AJ45" s="13">
        <f t="shared" si="14"/>
        <v>0</v>
      </c>
      <c r="AK45" s="13"/>
      <c r="AL45" s="13"/>
      <c r="AM45" s="13"/>
    </row>
    <row r="46" spans="1:39" s="1" customFormat="1" ht="11.1" customHeight="1" outlineLevel="1" x14ac:dyDescent="0.2">
      <c r="A46" s="7" t="s">
        <v>49</v>
      </c>
      <c r="B46" s="7" t="s">
        <v>12</v>
      </c>
      <c r="C46" s="8">
        <v>303</v>
      </c>
      <c r="D46" s="8">
        <v>2693</v>
      </c>
      <c r="E46" s="8">
        <v>1677</v>
      </c>
      <c r="F46" s="8">
        <v>1291</v>
      </c>
      <c r="G46" s="1">
        <f>VLOOKUP(A:A,[1]TDSheet!$A:$G,7,0)</f>
        <v>0</v>
      </c>
      <c r="H46" s="1">
        <f>VLOOKUP(A:A,[1]TDSheet!$A:$H,8,0)</f>
        <v>0.4</v>
      </c>
      <c r="I46" s="1">
        <f>VLOOKUP(A:A,[1]TDSheet!$A:$I,9,0)</f>
        <v>40</v>
      </c>
      <c r="J46" s="13">
        <f>VLOOKUP(A:A,[2]TDSheet!$A:$F,6,0)</f>
        <v>1703</v>
      </c>
      <c r="K46" s="13">
        <f t="shared" si="10"/>
        <v>-26</v>
      </c>
      <c r="L46" s="13">
        <f>VLOOKUP(A:A,[1]TDSheet!$A:$L,12,0)</f>
        <v>400</v>
      </c>
      <c r="M46" s="13">
        <f>VLOOKUP(A:A,[1]TDSheet!$A:$M,13,0)</f>
        <v>500</v>
      </c>
      <c r="N46" s="13">
        <f>VLOOKUP(A:A,[1]TDSheet!$A:$V,22,0)</f>
        <v>0</v>
      </c>
      <c r="O46" s="13">
        <f>VLOOKUP(A:A,[1]TDSheet!$A:$X,24,0)</f>
        <v>400</v>
      </c>
      <c r="P46" s="13"/>
      <c r="Q46" s="13"/>
      <c r="R46" s="13"/>
      <c r="S46" s="13"/>
      <c r="T46" s="13"/>
      <c r="U46" s="13"/>
      <c r="V46" s="13"/>
      <c r="W46" s="13">
        <f t="shared" si="11"/>
        <v>335.4</v>
      </c>
      <c r="X46" s="15">
        <v>100</v>
      </c>
      <c r="Y46" s="16">
        <f t="shared" si="12"/>
        <v>8.0232558139534884</v>
      </c>
      <c r="Z46" s="13">
        <f t="shared" si="13"/>
        <v>3.8491353607632681</v>
      </c>
      <c r="AA46" s="13"/>
      <c r="AB46" s="13"/>
      <c r="AC46" s="13"/>
      <c r="AD46" s="13">
        <f>VLOOKUP(A:A,[1]TDSheet!$A:$AD,30,0)</f>
        <v>0</v>
      </c>
      <c r="AE46" s="13">
        <f>VLOOKUP(A:A,[1]TDSheet!$A:$AE,31,0)</f>
        <v>416.8</v>
      </c>
      <c r="AF46" s="13">
        <f>VLOOKUP(A:A,[1]TDSheet!$A:$AF,32,0)</f>
        <v>397.2</v>
      </c>
      <c r="AG46" s="13">
        <f>VLOOKUP(A:A,[1]TDSheet!$A:$AG,33,0)</f>
        <v>397</v>
      </c>
      <c r="AH46" s="13">
        <f>VLOOKUP(A:A,[3]TDSheet!$A:$D,4,0)</f>
        <v>332</v>
      </c>
      <c r="AI46" s="13">
        <f>VLOOKUP(A:A,[1]TDSheet!$A:$AI,35,0)</f>
        <v>0</v>
      </c>
      <c r="AJ46" s="13">
        <f t="shared" si="14"/>
        <v>40</v>
      </c>
      <c r="AK46" s="13"/>
      <c r="AL46" s="13"/>
      <c r="AM46" s="13"/>
    </row>
    <row r="47" spans="1:39" s="1" customFormat="1" ht="21.95" customHeight="1" outlineLevel="1" x14ac:dyDescent="0.2">
      <c r="A47" s="7" t="s">
        <v>50</v>
      </c>
      <c r="B47" s="7" t="s">
        <v>8</v>
      </c>
      <c r="C47" s="8">
        <v>67.659000000000006</v>
      </c>
      <c r="D47" s="8">
        <v>208.24299999999999</v>
      </c>
      <c r="E47" s="8">
        <v>152.18299999999999</v>
      </c>
      <c r="F47" s="8">
        <v>117.17100000000001</v>
      </c>
      <c r="G47" s="1" t="str">
        <f>VLOOKUP(A:A,[1]TDSheet!$A:$G,7,0)</f>
        <v>лид, я</v>
      </c>
      <c r="H47" s="1">
        <f>VLOOKUP(A:A,[1]TDSheet!$A:$H,8,0)</f>
        <v>1</v>
      </c>
      <c r="I47" s="1">
        <f>VLOOKUP(A:A,[1]TDSheet!$A:$I,9,0)</f>
        <v>40</v>
      </c>
      <c r="J47" s="13">
        <f>VLOOKUP(A:A,[2]TDSheet!$A:$F,6,0)</f>
        <v>157.398</v>
      </c>
      <c r="K47" s="13">
        <f t="shared" si="10"/>
        <v>-5.2150000000000034</v>
      </c>
      <c r="L47" s="13">
        <f>VLOOKUP(A:A,[1]TDSheet!$A:$L,12,0)</f>
        <v>30</v>
      </c>
      <c r="M47" s="13">
        <f>VLOOKUP(A:A,[1]TDSheet!$A:$M,13,0)</f>
        <v>30</v>
      </c>
      <c r="N47" s="13">
        <f>VLOOKUP(A:A,[1]TDSheet!$A:$V,22,0)</f>
        <v>0</v>
      </c>
      <c r="O47" s="13">
        <f>VLOOKUP(A:A,[1]TDSheet!$A:$X,24,0)</f>
        <v>60</v>
      </c>
      <c r="P47" s="13"/>
      <c r="Q47" s="13"/>
      <c r="R47" s="13"/>
      <c r="S47" s="13"/>
      <c r="T47" s="13"/>
      <c r="U47" s="13"/>
      <c r="V47" s="13"/>
      <c r="W47" s="13">
        <f t="shared" si="11"/>
        <v>30.436599999999999</v>
      </c>
      <c r="X47" s="15">
        <v>30</v>
      </c>
      <c r="Y47" s="16">
        <f t="shared" si="12"/>
        <v>8.7779515451791603</v>
      </c>
      <c r="Z47" s="13">
        <f t="shared" si="13"/>
        <v>3.8496744051569496</v>
      </c>
      <c r="AA47" s="13"/>
      <c r="AB47" s="13"/>
      <c r="AC47" s="13"/>
      <c r="AD47" s="13">
        <f>VLOOKUP(A:A,[1]TDSheet!$A:$AD,30,0)</f>
        <v>0</v>
      </c>
      <c r="AE47" s="13">
        <f>VLOOKUP(A:A,[1]TDSheet!$A:$AE,31,0)</f>
        <v>32.924400000000006</v>
      </c>
      <c r="AF47" s="13">
        <f>VLOOKUP(A:A,[1]TDSheet!$A:$AF,32,0)</f>
        <v>29.843599999999999</v>
      </c>
      <c r="AG47" s="13">
        <f>VLOOKUP(A:A,[1]TDSheet!$A:$AG,33,0)</f>
        <v>31.595999999999997</v>
      </c>
      <c r="AH47" s="13">
        <f>VLOOKUP(A:A,[3]TDSheet!$A:$D,4,0)</f>
        <v>24.684999999999999</v>
      </c>
      <c r="AI47" s="13">
        <f>VLOOKUP(A:A,[1]TDSheet!$A:$AI,35,0)</f>
        <v>0</v>
      </c>
      <c r="AJ47" s="13">
        <f t="shared" si="14"/>
        <v>30</v>
      </c>
      <c r="AK47" s="13"/>
      <c r="AL47" s="13"/>
      <c r="AM47" s="13"/>
    </row>
    <row r="48" spans="1:39" s="1" customFormat="1" ht="21.95" customHeight="1" outlineLevel="1" x14ac:dyDescent="0.2">
      <c r="A48" s="7" t="s">
        <v>51</v>
      </c>
      <c r="B48" s="7" t="s">
        <v>8</v>
      </c>
      <c r="C48" s="8">
        <v>301.89999999999998</v>
      </c>
      <c r="D48" s="8">
        <v>783.67399999999998</v>
      </c>
      <c r="E48" s="8">
        <v>634.82399999999996</v>
      </c>
      <c r="F48" s="8">
        <v>421.75799999999998</v>
      </c>
      <c r="G48" s="1">
        <f>VLOOKUP(A:A,[1]TDSheet!$A:$G,7,0)</f>
        <v>0</v>
      </c>
      <c r="H48" s="1">
        <f>VLOOKUP(A:A,[1]TDSheet!$A:$H,8,0)</f>
        <v>1</v>
      </c>
      <c r="I48" s="1">
        <f>VLOOKUP(A:A,[1]TDSheet!$A:$I,9,0)</f>
        <v>40</v>
      </c>
      <c r="J48" s="13">
        <f>VLOOKUP(A:A,[2]TDSheet!$A:$F,6,0)</f>
        <v>658.43399999999997</v>
      </c>
      <c r="K48" s="13">
        <f t="shared" si="10"/>
        <v>-23.610000000000014</v>
      </c>
      <c r="L48" s="13">
        <f>VLOOKUP(A:A,[1]TDSheet!$A:$L,12,0)</f>
        <v>150</v>
      </c>
      <c r="M48" s="13">
        <f>VLOOKUP(A:A,[1]TDSheet!$A:$M,13,0)</f>
        <v>160</v>
      </c>
      <c r="N48" s="13">
        <f>VLOOKUP(A:A,[1]TDSheet!$A:$V,22,0)</f>
        <v>0</v>
      </c>
      <c r="O48" s="13">
        <f>VLOOKUP(A:A,[1]TDSheet!$A:$X,24,0)</f>
        <v>200</v>
      </c>
      <c r="P48" s="13"/>
      <c r="Q48" s="13"/>
      <c r="R48" s="13"/>
      <c r="S48" s="13"/>
      <c r="T48" s="13"/>
      <c r="U48" s="13"/>
      <c r="V48" s="13"/>
      <c r="W48" s="13">
        <f t="shared" si="11"/>
        <v>126.9648</v>
      </c>
      <c r="X48" s="15">
        <v>100</v>
      </c>
      <c r="Y48" s="16">
        <f t="shared" si="12"/>
        <v>8.1263310775900095</v>
      </c>
      <c r="Z48" s="13">
        <f t="shared" si="13"/>
        <v>3.3218498355449699</v>
      </c>
      <c r="AA48" s="13"/>
      <c r="AB48" s="13"/>
      <c r="AC48" s="13"/>
      <c r="AD48" s="13">
        <f>VLOOKUP(A:A,[1]TDSheet!$A:$AD,30,0)</f>
        <v>0</v>
      </c>
      <c r="AE48" s="13">
        <f>VLOOKUP(A:A,[1]TDSheet!$A:$AE,31,0)</f>
        <v>144.7886</v>
      </c>
      <c r="AF48" s="13">
        <f>VLOOKUP(A:A,[1]TDSheet!$A:$AF,32,0)</f>
        <v>152.44220000000001</v>
      </c>
      <c r="AG48" s="13">
        <f>VLOOKUP(A:A,[1]TDSheet!$A:$AG,33,0)</f>
        <v>135.0538</v>
      </c>
      <c r="AH48" s="13">
        <f>VLOOKUP(A:A,[3]TDSheet!$A:$D,4,0)</f>
        <v>117.402</v>
      </c>
      <c r="AI48" s="13">
        <f>VLOOKUP(A:A,[1]TDSheet!$A:$AI,35,0)</f>
        <v>0</v>
      </c>
      <c r="AJ48" s="13">
        <f t="shared" si="14"/>
        <v>100</v>
      </c>
      <c r="AK48" s="13"/>
      <c r="AL48" s="13"/>
      <c r="AM48" s="13"/>
    </row>
    <row r="49" spans="1:39" s="1" customFormat="1" ht="21.95" customHeight="1" outlineLevel="1" x14ac:dyDescent="0.2">
      <c r="A49" s="7" t="s">
        <v>52</v>
      </c>
      <c r="B49" s="7" t="s">
        <v>12</v>
      </c>
      <c r="C49" s="8">
        <v>760</v>
      </c>
      <c r="D49" s="8">
        <v>1341</v>
      </c>
      <c r="E49" s="8">
        <v>1215</v>
      </c>
      <c r="F49" s="8">
        <v>853</v>
      </c>
      <c r="G49" s="1" t="str">
        <f>VLOOKUP(A:A,[1]TDSheet!$A:$G,7,0)</f>
        <v>лид, я</v>
      </c>
      <c r="H49" s="1">
        <f>VLOOKUP(A:A,[1]TDSheet!$A:$H,8,0)</f>
        <v>0.35</v>
      </c>
      <c r="I49" s="1">
        <f>VLOOKUP(A:A,[1]TDSheet!$A:$I,9,0)</f>
        <v>40</v>
      </c>
      <c r="J49" s="13">
        <f>VLOOKUP(A:A,[2]TDSheet!$A:$F,6,0)</f>
        <v>1260</v>
      </c>
      <c r="K49" s="13">
        <f t="shared" si="10"/>
        <v>-45</v>
      </c>
      <c r="L49" s="13">
        <f>VLOOKUP(A:A,[1]TDSheet!$A:$L,12,0)</f>
        <v>100</v>
      </c>
      <c r="M49" s="13">
        <f>VLOOKUP(A:A,[1]TDSheet!$A:$M,13,0)</f>
        <v>250</v>
      </c>
      <c r="N49" s="13">
        <f>VLOOKUP(A:A,[1]TDSheet!$A:$V,22,0)</f>
        <v>0</v>
      </c>
      <c r="O49" s="13">
        <f>VLOOKUP(A:A,[1]TDSheet!$A:$X,24,0)</f>
        <v>400</v>
      </c>
      <c r="P49" s="13"/>
      <c r="Q49" s="13"/>
      <c r="R49" s="13"/>
      <c r="S49" s="13"/>
      <c r="T49" s="13"/>
      <c r="U49" s="13"/>
      <c r="V49" s="13"/>
      <c r="W49" s="13">
        <f t="shared" si="11"/>
        <v>243</v>
      </c>
      <c r="X49" s="15">
        <v>350</v>
      </c>
      <c r="Y49" s="16">
        <f t="shared" si="12"/>
        <v>8.0370370370370363</v>
      </c>
      <c r="Z49" s="13">
        <f t="shared" si="13"/>
        <v>3.5102880658436213</v>
      </c>
      <c r="AA49" s="13"/>
      <c r="AB49" s="13"/>
      <c r="AC49" s="13"/>
      <c r="AD49" s="13">
        <f>VLOOKUP(A:A,[1]TDSheet!$A:$AD,30,0)</f>
        <v>0</v>
      </c>
      <c r="AE49" s="13">
        <f>VLOOKUP(A:A,[1]TDSheet!$A:$AE,31,0)</f>
        <v>288.39999999999998</v>
      </c>
      <c r="AF49" s="13">
        <f>VLOOKUP(A:A,[1]TDSheet!$A:$AF,32,0)</f>
        <v>281.2</v>
      </c>
      <c r="AG49" s="13">
        <f>VLOOKUP(A:A,[1]TDSheet!$A:$AG,33,0)</f>
        <v>274.2</v>
      </c>
      <c r="AH49" s="13">
        <f>VLOOKUP(A:A,[3]TDSheet!$A:$D,4,0)</f>
        <v>247</v>
      </c>
      <c r="AI49" s="13">
        <f>VLOOKUP(A:A,[1]TDSheet!$A:$AI,35,0)</f>
        <v>0</v>
      </c>
      <c r="AJ49" s="13">
        <f t="shared" si="14"/>
        <v>122.49999999999999</v>
      </c>
      <c r="AK49" s="13"/>
      <c r="AL49" s="13"/>
      <c r="AM49" s="13"/>
    </row>
    <row r="50" spans="1:39" s="1" customFormat="1" ht="21.95" customHeight="1" outlineLevel="1" x14ac:dyDescent="0.2">
      <c r="A50" s="7" t="s">
        <v>53</v>
      </c>
      <c r="B50" s="7" t="s">
        <v>12</v>
      </c>
      <c r="C50" s="8">
        <v>437</v>
      </c>
      <c r="D50" s="8">
        <v>2862</v>
      </c>
      <c r="E50" s="8">
        <v>2001</v>
      </c>
      <c r="F50" s="8">
        <v>1242</v>
      </c>
      <c r="G50" s="1" t="str">
        <f>VLOOKUP(A:A,[1]TDSheet!$A:$G,7,0)</f>
        <v>оконч</v>
      </c>
      <c r="H50" s="1">
        <f>VLOOKUP(A:A,[1]TDSheet!$A:$H,8,0)</f>
        <v>0.35</v>
      </c>
      <c r="I50" s="1">
        <f>VLOOKUP(A:A,[1]TDSheet!$A:$I,9,0)</f>
        <v>40</v>
      </c>
      <c r="J50" s="13">
        <f>VLOOKUP(A:A,[2]TDSheet!$A:$F,6,0)</f>
        <v>2096</v>
      </c>
      <c r="K50" s="13">
        <f t="shared" si="10"/>
        <v>-95</v>
      </c>
      <c r="L50" s="13">
        <f>VLOOKUP(A:A,[1]TDSheet!$A:$L,12,0)</f>
        <v>600</v>
      </c>
      <c r="M50" s="13">
        <f>VLOOKUP(A:A,[1]TDSheet!$A:$M,13,0)</f>
        <v>550</v>
      </c>
      <c r="N50" s="13">
        <f>VLOOKUP(A:A,[1]TDSheet!$A:$V,22,0)</f>
        <v>0</v>
      </c>
      <c r="O50" s="13">
        <f>VLOOKUP(A:A,[1]TDSheet!$A:$X,24,0)</f>
        <v>620</v>
      </c>
      <c r="P50" s="13"/>
      <c r="Q50" s="13"/>
      <c r="R50" s="13"/>
      <c r="S50" s="13"/>
      <c r="T50" s="13"/>
      <c r="U50" s="13"/>
      <c r="V50" s="13"/>
      <c r="W50" s="13">
        <f t="shared" si="11"/>
        <v>400.2</v>
      </c>
      <c r="X50" s="15">
        <v>200</v>
      </c>
      <c r="Y50" s="16">
        <f t="shared" si="12"/>
        <v>8.0259870064967522</v>
      </c>
      <c r="Z50" s="13">
        <f t="shared" si="13"/>
        <v>3.103448275862069</v>
      </c>
      <c r="AA50" s="13"/>
      <c r="AB50" s="13"/>
      <c r="AC50" s="13"/>
      <c r="AD50" s="13">
        <f>VLOOKUP(A:A,[1]TDSheet!$A:$AD,30,0)</f>
        <v>0</v>
      </c>
      <c r="AE50" s="13">
        <f>VLOOKUP(A:A,[1]TDSheet!$A:$AE,31,0)</f>
        <v>510.2</v>
      </c>
      <c r="AF50" s="13">
        <f>VLOOKUP(A:A,[1]TDSheet!$A:$AF,32,0)</f>
        <v>417.4</v>
      </c>
      <c r="AG50" s="13">
        <f>VLOOKUP(A:A,[1]TDSheet!$A:$AG,33,0)</f>
        <v>386.2</v>
      </c>
      <c r="AH50" s="13">
        <f>VLOOKUP(A:A,[3]TDSheet!$A:$D,4,0)</f>
        <v>315</v>
      </c>
      <c r="AI50" s="13" t="str">
        <f>VLOOKUP(A:A,[1]TDSheet!$A:$AI,35,0)</f>
        <v>бонкон</v>
      </c>
      <c r="AJ50" s="13">
        <f t="shared" si="14"/>
        <v>70</v>
      </c>
      <c r="AK50" s="13"/>
      <c r="AL50" s="13"/>
      <c r="AM50" s="13"/>
    </row>
    <row r="51" spans="1:39" s="1" customFormat="1" ht="11.1" customHeight="1" outlineLevel="1" x14ac:dyDescent="0.2">
      <c r="A51" s="7" t="s">
        <v>54</v>
      </c>
      <c r="B51" s="7" t="s">
        <v>12</v>
      </c>
      <c r="C51" s="8">
        <v>453</v>
      </c>
      <c r="D51" s="8">
        <v>1440</v>
      </c>
      <c r="E51" s="8">
        <v>1079</v>
      </c>
      <c r="F51" s="8">
        <v>778</v>
      </c>
      <c r="G51" s="1">
        <f>VLOOKUP(A:A,[1]TDSheet!$A:$G,7,0)</f>
        <v>0</v>
      </c>
      <c r="H51" s="1">
        <f>VLOOKUP(A:A,[1]TDSheet!$A:$H,8,0)</f>
        <v>0.4</v>
      </c>
      <c r="I51" s="1">
        <f>VLOOKUP(A:A,[1]TDSheet!$A:$I,9,0)</f>
        <v>35</v>
      </c>
      <c r="J51" s="13">
        <f>VLOOKUP(A:A,[2]TDSheet!$A:$F,6,0)</f>
        <v>1134</v>
      </c>
      <c r="K51" s="13">
        <f t="shared" si="10"/>
        <v>-55</v>
      </c>
      <c r="L51" s="13">
        <f>VLOOKUP(A:A,[1]TDSheet!$A:$L,12,0)</f>
        <v>100</v>
      </c>
      <c r="M51" s="13">
        <f>VLOOKUP(A:A,[1]TDSheet!$A:$M,13,0)</f>
        <v>220</v>
      </c>
      <c r="N51" s="13">
        <f>VLOOKUP(A:A,[1]TDSheet!$A:$V,22,0)</f>
        <v>0</v>
      </c>
      <c r="O51" s="13">
        <f>VLOOKUP(A:A,[1]TDSheet!$A:$X,24,0)</f>
        <v>360</v>
      </c>
      <c r="P51" s="13"/>
      <c r="Q51" s="13"/>
      <c r="R51" s="13"/>
      <c r="S51" s="13"/>
      <c r="T51" s="13"/>
      <c r="U51" s="13"/>
      <c r="V51" s="13"/>
      <c r="W51" s="13">
        <f t="shared" si="11"/>
        <v>215.8</v>
      </c>
      <c r="X51" s="15">
        <v>270</v>
      </c>
      <c r="Y51" s="16">
        <f t="shared" si="12"/>
        <v>8.007414272474513</v>
      </c>
      <c r="Z51" s="13">
        <f t="shared" si="13"/>
        <v>3.6051899907321592</v>
      </c>
      <c r="AA51" s="13"/>
      <c r="AB51" s="13"/>
      <c r="AC51" s="13"/>
      <c r="AD51" s="13">
        <f>VLOOKUP(A:A,[1]TDSheet!$A:$AD,30,0)</f>
        <v>0</v>
      </c>
      <c r="AE51" s="13">
        <f>VLOOKUP(A:A,[1]TDSheet!$A:$AE,31,0)</f>
        <v>281.60000000000002</v>
      </c>
      <c r="AF51" s="13">
        <f>VLOOKUP(A:A,[1]TDSheet!$A:$AF,32,0)</f>
        <v>242.6</v>
      </c>
      <c r="AG51" s="13">
        <f>VLOOKUP(A:A,[1]TDSheet!$A:$AG,33,0)</f>
        <v>245</v>
      </c>
      <c r="AH51" s="13">
        <f>VLOOKUP(A:A,[3]TDSheet!$A:$D,4,0)</f>
        <v>195</v>
      </c>
      <c r="AI51" s="13">
        <f>VLOOKUP(A:A,[1]TDSheet!$A:$AI,35,0)</f>
        <v>0</v>
      </c>
      <c r="AJ51" s="13">
        <f t="shared" si="14"/>
        <v>108</v>
      </c>
      <c r="AK51" s="13"/>
      <c r="AL51" s="13"/>
      <c r="AM51" s="13"/>
    </row>
    <row r="52" spans="1:39" s="1" customFormat="1" ht="11.1" customHeight="1" outlineLevel="1" x14ac:dyDescent="0.2">
      <c r="A52" s="7" t="s">
        <v>55</v>
      </c>
      <c r="B52" s="7" t="s">
        <v>8</v>
      </c>
      <c r="C52" s="8">
        <v>170.101</v>
      </c>
      <c r="D52" s="8">
        <v>1545.43</v>
      </c>
      <c r="E52" s="8">
        <v>896.423</v>
      </c>
      <c r="F52" s="8">
        <v>759.34699999999998</v>
      </c>
      <c r="G52" s="1">
        <f>VLOOKUP(A:A,[1]TDSheet!$A:$G,7,0)</f>
        <v>0</v>
      </c>
      <c r="H52" s="1">
        <f>VLOOKUP(A:A,[1]TDSheet!$A:$H,8,0)</f>
        <v>1</v>
      </c>
      <c r="I52" s="1">
        <f>VLOOKUP(A:A,[1]TDSheet!$A:$I,9,0)</f>
        <v>50</v>
      </c>
      <c r="J52" s="13">
        <f>VLOOKUP(A:A,[2]TDSheet!$A:$F,6,0)</f>
        <v>942.74400000000003</v>
      </c>
      <c r="K52" s="13">
        <f t="shared" si="10"/>
        <v>-46.321000000000026</v>
      </c>
      <c r="L52" s="13">
        <f>VLOOKUP(A:A,[1]TDSheet!$A:$L,12,0)</f>
        <v>100</v>
      </c>
      <c r="M52" s="13">
        <f>VLOOKUP(A:A,[1]TDSheet!$A:$M,13,0)</f>
        <v>150</v>
      </c>
      <c r="N52" s="13">
        <f>VLOOKUP(A:A,[1]TDSheet!$A:$V,22,0)</f>
        <v>0</v>
      </c>
      <c r="O52" s="13">
        <f>VLOOKUP(A:A,[1]TDSheet!$A:$X,24,0)</f>
        <v>290</v>
      </c>
      <c r="P52" s="13"/>
      <c r="Q52" s="13"/>
      <c r="R52" s="13"/>
      <c r="S52" s="13"/>
      <c r="T52" s="13"/>
      <c r="U52" s="13"/>
      <c r="V52" s="13"/>
      <c r="W52" s="13">
        <f t="shared" si="11"/>
        <v>179.28460000000001</v>
      </c>
      <c r="X52" s="15">
        <v>150</v>
      </c>
      <c r="Y52" s="16">
        <f t="shared" si="12"/>
        <v>8.0840574148588331</v>
      </c>
      <c r="Z52" s="13">
        <f t="shared" si="13"/>
        <v>4.2354279174006022</v>
      </c>
      <c r="AA52" s="13"/>
      <c r="AB52" s="13"/>
      <c r="AC52" s="13"/>
      <c r="AD52" s="13">
        <f>VLOOKUP(A:A,[1]TDSheet!$A:$AD,30,0)</f>
        <v>0</v>
      </c>
      <c r="AE52" s="13">
        <f>VLOOKUP(A:A,[1]TDSheet!$A:$AE,31,0)</f>
        <v>70.16040000000001</v>
      </c>
      <c r="AF52" s="13">
        <f>VLOOKUP(A:A,[1]TDSheet!$A:$AF,32,0)</f>
        <v>141.61359999999999</v>
      </c>
      <c r="AG52" s="13">
        <f>VLOOKUP(A:A,[1]TDSheet!$A:$AG,33,0)</f>
        <v>204.70679999999999</v>
      </c>
      <c r="AH52" s="13">
        <f>VLOOKUP(A:A,[3]TDSheet!$A:$D,4,0)</f>
        <v>128.179</v>
      </c>
      <c r="AI52" s="13" t="str">
        <f>VLOOKUP(A:A,[1]TDSheet!$A:$AI,35,0)</f>
        <v>жц140</v>
      </c>
      <c r="AJ52" s="13">
        <f t="shared" si="14"/>
        <v>150</v>
      </c>
      <c r="AK52" s="13"/>
      <c r="AL52" s="13"/>
      <c r="AM52" s="13"/>
    </row>
    <row r="53" spans="1:39" s="1" customFormat="1" ht="11.1" customHeight="1" outlineLevel="1" x14ac:dyDescent="0.2">
      <c r="A53" s="7" t="s">
        <v>56</v>
      </c>
      <c r="B53" s="7" t="s">
        <v>8</v>
      </c>
      <c r="C53" s="8">
        <v>1327.94</v>
      </c>
      <c r="D53" s="8">
        <v>331.822</v>
      </c>
      <c r="E53" s="8">
        <v>543.42499999999995</v>
      </c>
      <c r="F53" s="8">
        <v>1106.8109999999999</v>
      </c>
      <c r="G53" s="1" t="str">
        <f>VLOOKUP(A:A,[1]TDSheet!$A:$G,7,0)</f>
        <v>н</v>
      </c>
      <c r="H53" s="1">
        <f>VLOOKUP(A:A,[1]TDSheet!$A:$H,8,0)</f>
        <v>1</v>
      </c>
      <c r="I53" s="1">
        <f>VLOOKUP(A:A,[1]TDSheet!$A:$I,9,0)</f>
        <v>50</v>
      </c>
      <c r="J53" s="13">
        <f>VLOOKUP(A:A,[2]TDSheet!$A:$F,6,0)</f>
        <v>550.33799999999997</v>
      </c>
      <c r="K53" s="13">
        <f t="shared" si="10"/>
        <v>-6.9130000000000109</v>
      </c>
      <c r="L53" s="13">
        <f>VLOOKUP(A:A,[1]TDSheet!$A:$L,12,0)</f>
        <v>100</v>
      </c>
      <c r="M53" s="13">
        <f>VLOOKUP(A:A,[1]TDSheet!$A:$M,13,0)</f>
        <v>0</v>
      </c>
      <c r="N53" s="13">
        <f>VLOOKUP(A:A,[1]TDSheet!$A:$V,22,0)</f>
        <v>0</v>
      </c>
      <c r="O53" s="13">
        <f>VLOOKUP(A:A,[1]TDSheet!$A:$X,24,0)</f>
        <v>0</v>
      </c>
      <c r="P53" s="13"/>
      <c r="Q53" s="13"/>
      <c r="R53" s="13"/>
      <c r="S53" s="13"/>
      <c r="T53" s="13"/>
      <c r="U53" s="13"/>
      <c r="V53" s="13"/>
      <c r="W53" s="13">
        <f t="shared" si="11"/>
        <v>108.68499999999999</v>
      </c>
      <c r="X53" s="15">
        <v>100</v>
      </c>
      <c r="Y53" s="16">
        <f t="shared" si="12"/>
        <v>12.023839536274556</v>
      </c>
      <c r="Z53" s="13">
        <f t="shared" si="13"/>
        <v>10.183659198601463</v>
      </c>
      <c r="AA53" s="13"/>
      <c r="AB53" s="13"/>
      <c r="AC53" s="13"/>
      <c r="AD53" s="13">
        <f>VLOOKUP(A:A,[1]TDSheet!$A:$AD,30,0)</f>
        <v>0</v>
      </c>
      <c r="AE53" s="13">
        <f>VLOOKUP(A:A,[1]TDSheet!$A:$AE,31,0)</f>
        <v>238.5532</v>
      </c>
      <c r="AF53" s="13">
        <f>VLOOKUP(A:A,[1]TDSheet!$A:$AF,32,0)</f>
        <v>160.51600000000002</v>
      </c>
      <c r="AG53" s="13">
        <f>VLOOKUP(A:A,[1]TDSheet!$A:$AG,33,0)</f>
        <v>126.14500000000001</v>
      </c>
      <c r="AH53" s="13">
        <f>VLOOKUP(A:A,[3]TDSheet!$A:$D,4,0)</f>
        <v>101.886</v>
      </c>
      <c r="AI53" s="13" t="str">
        <f>VLOOKUP(A:A,[1]TDSheet!$A:$AI,35,0)</f>
        <v>октяб</v>
      </c>
      <c r="AJ53" s="13">
        <f t="shared" si="14"/>
        <v>100</v>
      </c>
      <c r="AK53" s="13"/>
      <c r="AL53" s="13"/>
      <c r="AM53" s="13"/>
    </row>
    <row r="54" spans="1:39" s="1" customFormat="1" ht="11.1" customHeight="1" outlineLevel="1" x14ac:dyDescent="0.2">
      <c r="A54" s="7" t="s">
        <v>57</v>
      </c>
      <c r="B54" s="7" t="s">
        <v>8</v>
      </c>
      <c r="C54" s="8">
        <v>52.688000000000002</v>
      </c>
      <c r="D54" s="8">
        <v>12.084</v>
      </c>
      <c r="E54" s="8">
        <v>21.114000000000001</v>
      </c>
      <c r="F54" s="8">
        <v>43.658000000000001</v>
      </c>
      <c r="G54" s="1">
        <f>VLOOKUP(A:A,[1]TDSheet!$A:$G,7,0)</f>
        <v>0</v>
      </c>
      <c r="H54" s="1">
        <f>VLOOKUP(A:A,[1]TDSheet!$A:$H,8,0)</f>
        <v>1</v>
      </c>
      <c r="I54" s="1">
        <f>VLOOKUP(A:A,[1]TDSheet!$A:$I,9,0)</f>
        <v>50</v>
      </c>
      <c r="J54" s="13">
        <f>VLOOKUP(A:A,[2]TDSheet!$A:$F,6,0)</f>
        <v>26.8</v>
      </c>
      <c r="K54" s="13">
        <f t="shared" si="10"/>
        <v>-5.6859999999999999</v>
      </c>
      <c r="L54" s="13">
        <f>VLOOKUP(A:A,[1]TDSheet!$A:$L,12,0)</f>
        <v>0</v>
      </c>
      <c r="M54" s="13">
        <f>VLOOKUP(A:A,[1]TDSheet!$A:$M,13,0)</f>
        <v>0</v>
      </c>
      <c r="N54" s="13">
        <f>VLOOKUP(A:A,[1]TDSheet!$A:$V,22,0)</f>
        <v>0</v>
      </c>
      <c r="O54" s="13">
        <f>VLOOKUP(A:A,[1]TDSheet!$A:$X,24,0)</f>
        <v>10</v>
      </c>
      <c r="P54" s="13"/>
      <c r="Q54" s="13"/>
      <c r="R54" s="13"/>
      <c r="S54" s="13"/>
      <c r="T54" s="13"/>
      <c r="U54" s="13"/>
      <c r="V54" s="13"/>
      <c r="W54" s="13">
        <f t="shared" si="11"/>
        <v>4.2228000000000003</v>
      </c>
      <c r="X54" s="15"/>
      <c r="Y54" s="16">
        <f t="shared" si="12"/>
        <v>12.706734867860186</v>
      </c>
      <c r="Z54" s="13">
        <f t="shared" si="13"/>
        <v>10.33863787060718</v>
      </c>
      <c r="AA54" s="13"/>
      <c r="AB54" s="13"/>
      <c r="AC54" s="13"/>
      <c r="AD54" s="13">
        <f>VLOOKUP(A:A,[1]TDSheet!$A:$AD,30,0)</f>
        <v>0</v>
      </c>
      <c r="AE54" s="13">
        <f>VLOOKUP(A:A,[1]TDSheet!$A:$AE,31,0)</f>
        <v>4.2051999999999996</v>
      </c>
      <c r="AF54" s="13">
        <f>VLOOKUP(A:A,[1]TDSheet!$A:$AF,32,0)</f>
        <v>7.8337999999999992</v>
      </c>
      <c r="AG54" s="13">
        <f>VLOOKUP(A:A,[1]TDSheet!$A:$AG,33,0)</f>
        <v>6.0213999999999999</v>
      </c>
      <c r="AH54" s="13">
        <f>VLOOKUP(A:A,[3]TDSheet!$A:$D,4,0)</f>
        <v>1.512</v>
      </c>
      <c r="AI54" s="13">
        <f>VLOOKUP(A:A,[1]TDSheet!$A:$AI,35,0)</f>
        <v>0</v>
      </c>
      <c r="AJ54" s="13">
        <f t="shared" si="14"/>
        <v>0</v>
      </c>
      <c r="AK54" s="13"/>
      <c r="AL54" s="13"/>
      <c r="AM54" s="13"/>
    </row>
    <row r="55" spans="1:39" s="1" customFormat="1" ht="11.1" customHeight="1" outlineLevel="1" x14ac:dyDescent="0.2">
      <c r="A55" s="7" t="s">
        <v>58</v>
      </c>
      <c r="B55" s="7" t="s">
        <v>8</v>
      </c>
      <c r="C55" s="8">
        <v>1696.6679999999999</v>
      </c>
      <c r="D55" s="8">
        <v>4839.4970000000003</v>
      </c>
      <c r="E55" s="8">
        <v>4493.1090000000004</v>
      </c>
      <c r="F55" s="8">
        <v>2002.17</v>
      </c>
      <c r="G55" s="1">
        <f>VLOOKUP(A:A,[1]TDSheet!$A:$G,7,0)</f>
        <v>0</v>
      </c>
      <c r="H55" s="1">
        <f>VLOOKUP(A:A,[1]TDSheet!$A:$H,8,0)</f>
        <v>1</v>
      </c>
      <c r="I55" s="1">
        <f>VLOOKUP(A:A,[1]TDSheet!$A:$I,9,0)</f>
        <v>40</v>
      </c>
      <c r="J55" s="13">
        <f>VLOOKUP(A:A,[2]TDSheet!$A:$F,6,0)</f>
        <v>4481.5860000000002</v>
      </c>
      <c r="K55" s="13">
        <f t="shared" si="10"/>
        <v>11.523000000000138</v>
      </c>
      <c r="L55" s="13">
        <f>VLOOKUP(A:A,[1]TDSheet!$A:$L,12,0)</f>
        <v>1300</v>
      </c>
      <c r="M55" s="13">
        <f>VLOOKUP(A:A,[1]TDSheet!$A:$M,13,0)</f>
        <v>1250</v>
      </c>
      <c r="N55" s="13">
        <f>VLOOKUP(A:A,[1]TDSheet!$A:$V,22,0)</f>
        <v>0</v>
      </c>
      <c r="O55" s="13">
        <f>VLOOKUP(A:A,[1]TDSheet!$A:$X,24,0)</f>
        <v>850</v>
      </c>
      <c r="P55" s="13"/>
      <c r="Q55" s="13"/>
      <c r="R55" s="13"/>
      <c r="S55" s="13"/>
      <c r="T55" s="13"/>
      <c r="U55" s="13"/>
      <c r="V55" s="13"/>
      <c r="W55" s="13">
        <f t="shared" si="11"/>
        <v>898.62180000000012</v>
      </c>
      <c r="X55" s="15">
        <v>1800</v>
      </c>
      <c r="Y55" s="16">
        <f t="shared" si="12"/>
        <v>8.0146842642811453</v>
      </c>
      <c r="Z55" s="13">
        <f t="shared" si="13"/>
        <v>2.2280452132365358</v>
      </c>
      <c r="AA55" s="13"/>
      <c r="AB55" s="13"/>
      <c r="AC55" s="13"/>
      <c r="AD55" s="13">
        <f>VLOOKUP(A:A,[1]TDSheet!$A:$AD,30,0)</f>
        <v>0</v>
      </c>
      <c r="AE55" s="13">
        <f>VLOOKUP(A:A,[1]TDSheet!$A:$AE,31,0)</f>
        <v>886.07540000000006</v>
      </c>
      <c r="AF55" s="13">
        <f>VLOOKUP(A:A,[1]TDSheet!$A:$AF,32,0)</f>
        <v>846.47559999999999</v>
      </c>
      <c r="AG55" s="13">
        <f>VLOOKUP(A:A,[1]TDSheet!$A:$AG,33,0)</f>
        <v>840.17240000000004</v>
      </c>
      <c r="AH55" s="13">
        <f>VLOOKUP(A:A,[3]TDSheet!$A:$D,4,0)</f>
        <v>1141.3810000000001</v>
      </c>
      <c r="AI55" s="13" t="str">
        <f>VLOOKUP(A:A,[1]TDSheet!$A:$AI,35,0)</f>
        <v>октяб</v>
      </c>
      <c r="AJ55" s="13">
        <f t="shared" si="14"/>
        <v>1800</v>
      </c>
      <c r="AK55" s="13"/>
      <c r="AL55" s="13"/>
      <c r="AM55" s="13"/>
    </row>
    <row r="56" spans="1:39" s="1" customFormat="1" ht="11.1" customHeight="1" outlineLevel="1" x14ac:dyDescent="0.2">
      <c r="A56" s="7" t="s">
        <v>59</v>
      </c>
      <c r="B56" s="7" t="s">
        <v>12</v>
      </c>
      <c r="C56" s="8">
        <v>2740</v>
      </c>
      <c r="D56" s="8">
        <v>3568</v>
      </c>
      <c r="E56" s="8">
        <v>4860</v>
      </c>
      <c r="F56" s="8">
        <v>1404</v>
      </c>
      <c r="G56" s="1" t="str">
        <f>VLOOKUP(A:A,[1]TDSheet!$A:$G,7,0)</f>
        <v>оконч</v>
      </c>
      <c r="H56" s="1">
        <f>VLOOKUP(A:A,[1]TDSheet!$A:$H,8,0)</f>
        <v>0.45</v>
      </c>
      <c r="I56" s="1">
        <f>VLOOKUP(A:A,[1]TDSheet!$A:$I,9,0)</f>
        <v>50</v>
      </c>
      <c r="J56" s="13">
        <f>VLOOKUP(A:A,[2]TDSheet!$A:$F,6,0)</f>
        <v>4928</v>
      </c>
      <c r="K56" s="13">
        <f t="shared" si="10"/>
        <v>-68</v>
      </c>
      <c r="L56" s="13">
        <f>VLOOKUP(A:A,[1]TDSheet!$A:$L,12,0)</f>
        <v>600</v>
      </c>
      <c r="M56" s="13">
        <f>VLOOKUP(A:A,[1]TDSheet!$A:$M,13,0)</f>
        <v>400</v>
      </c>
      <c r="N56" s="13">
        <f>VLOOKUP(A:A,[1]TDSheet!$A:$V,22,0)</f>
        <v>0</v>
      </c>
      <c r="O56" s="13">
        <f>VLOOKUP(A:A,[1]TDSheet!$A:$X,24,0)</f>
        <v>700</v>
      </c>
      <c r="P56" s="13"/>
      <c r="Q56" s="13"/>
      <c r="R56" s="13"/>
      <c r="S56" s="13"/>
      <c r="T56" s="13"/>
      <c r="U56" s="13"/>
      <c r="V56" s="13"/>
      <c r="W56" s="13">
        <f t="shared" si="11"/>
        <v>472</v>
      </c>
      <c r="X56" s="15">
        <v>700</v>
      </c>
      <c r="Y56" s="16">
        <f t="shared" si="12"/>
        <v>8.0593220338983045</v>
      </c>
      <c r="Z56" s="13">
        <f t="shared" si="13"/>
        <v>2.9745762711864407</v>
      </c>
      <c r="AA56" s="13"/>
      <c r="AB56" s="13"/>
      <c r="AC56" s="13"/>
      <c r="AD56" s="13">
        <f>VLOOKUP(A:A,[1]TDSheet!$A:$AD,30,0)</f>
        <v>2500</v>
      </c>
      <c r="AE56" s="13">
        <f>VLOOKUP(A:A,[1]TDSheet!$A:$AE,31,0)</f>
        <v>1078.8</v>
      </c>
      <c r="AF56" s="13">
        <f>VLOOKUP(A:A,[1]TDSheet!$A:$AF,32,0)</f>
        <v>620.6</v>
      </c>
      <c r="AG56" s="13">
        <f>VLOOKUP(A:A,[1]TDSheet!$A:$AG,33,0)</f>
        <v>473.8</v>
      </c>
      <c r="AH56" s="13">
        <f>VLOOKUP(A:A,[3]TDSheet!$A:$D,4,0)</f>
        <v>474</v>
      </c>
      <c r="AI56" s="13" t="str">
        <f>VLOOKUP(A:A,[1]TDSheet!$A:$AI,35,0)</f>
        <v>оконч</v>
      </c>
      <c r="AJ56" s="13">
        <f t="shared" si="14"/>
        <v>315</v>
      </c>
      <c r="AK56" s="13"/>
      <c r="AL56" s="13"/>
      <c r="AM56" s="13"/>
    </row>
    <row r="57" spans="1:39" s="1" customFormat="1" ht="11.1" customHeight="1" outlineLevel="1" x14ac:dyDescent="0.2">
      <c r="A57" s="7" t="s">
        <v>60</v>
      </c>
      <c r="B57" s="7" t="s">
        <v>12</v>
      </c>
      <c r="C57" s="8">
        <v>2100</v>
      </c>
      <c r="D57" s="8">
        <v>4196</v>
      </c>
      <c r="E57" s="8">
        <v>4311</v>
      </c>
      <c r="F57" s="8">
        <v>1885</v>
      </c>
      <c r="G57" s="1">
        <f>VLOOKUP(A:A,[1]TDSheet!$A:$G,7,0)</f>
        <v>0</v>
      </c>
      <c r="H57" s="1">
        <f>VLOOKUP(A:A,[1]TDSheet!$A:$H,8,0)</f>
        <v>0.45</v>
      </c>
      <c r="I57" s="1">
        <f>VLOOKUP(A:A,[1]TDSheet!$A:$I,9,0)</f>
        <v>50</v>
      </c>
      <c r="J57" s="13">
        <f>VLOOKUP(A:A,[2]TDSheet!$A:$F,6,0)</f>
        <v>4446</v>
      </c>
      <c r="K57" s="13">
        <f t="shared" si="10"/>
        <v>-135</v>
      </c>
      <c r="L57" s="13">
        <f>VLOOKUP(A:A,[1]TDSheet!$A:$L,12,0)</f>
        <v>1100</v>
      </c>
      <c r="M57" s="13">
        <f>VLOOKUP(A:A,[1]TDSheet!$A:$M,13,0)</f>
        <v>1100</v>
      </c>
      <c r="N57" s="13">
        <f>VLOOKUP(A:A,[1]TDSheet!$A:$V,22,0)</f>
        <v>0</v>
      </c>
      <c r="O57" s="13">
        <f>VLOOKUP(A:A,[1]TDSheet!$A:$X,24,0)</f>
        <v>1300</v>
      </c>
      <c r="P57" s="13"/>
      <c r="Q57" s="13"/>
      <c r="R57" s="13"/>
      <c r="S57" s="13"/>
      <c r="T57" s="13"/>
      <c r="U57" s="13"/>
      <c r="V57" s="13"/>
      <c r="W57" s="13">
        <f t="shared" si="11"/>
        <v>782.2</v>
      </c>
      <c r="X57" s="15">
        <v>900</v>
      </c>
      <c r="Y57" s="16">
        <f t="shared" si="12"/>
        <v>8.0350294042444386</v>
      </c>
      <c r="Z57" s="13">
        <f t="shared" si="13"/>
        <v>2.4098695985681409</v>
      </c>
      <c r="AA57" s="13"/>
      <c r="AB57" s="13"/>
      <c r="AC57" s="13"/>
      <c r="AD57" s="13">
        <f>VLOOKUP(A:A,[1]TDSheet!$A:$AD,30,0)</f>
        <v>400</v>
      </c>
      <c r="AE57" s="13">
        <f>VLOOKUP(A:A,[1]TDSheet!$A:$AE,31,0)</f>
        <v>897.2</v>
      </c>
      <c r="AF57" s="13">
        <f>VLOOKUP(A:A,[1]TDSheet!$A:$AF,32,0)</f>
        <v>880.2</v>
      </c>
      <c r="AG57" s="13">
        <f>VLOOKUP(A:A,[1]TDSheet!$A:$AG,33,0)</f>
        <v>787.6</v>
      </c>
      <c r="AH57" s="13">
        <f>VLOOKUP(A:A,[3]TDSheet!$A:$D,4,0)</f>
        <v>714</v>
      </c>
      <c r="AI57" s="13" t="str">
        <f>VLOOKUP(A:A,[1]TDSheet!$A:$AI,35,0)</f>
        <v>оконч</v>
      </c>
      <c r="AJ57" s="13">
        <f t="shared" si="14"/>
        <v>405</v>
      </c>
      <c r="AK57" s="13"/>
      <c r="AL57" s="13"/>
      <c r="AM57" s="13"/>
    </row>
    <row r="58" spans="1:39" s="1" customFormat="1" ht="11.1" customHeight="1" outlineLevel="1" x14ac:dyDescent="0.2">
      <c r="A58" s="7" t="s">
        <v>61</v>
      </c>
      <c r="B58" s="7" t="s">
        <v>12</v>
      </c>
      <c r="C58" s="8">
        <v>695</v>
      </c>
      <c r="D58" s="8">
        <v>2244</v>
      </c>
      <c r="E58" s="8">
        <v>1679</v>
      </c>
      <c r="F58" s="8">
        <v>1201</v>
      </c>
      <c r="G58" s="1">
        <f>VLOOKUP(A:A,[1]TDSheet!$A:$G,7,0)</f>
        <v>0</v>
      </c>
      <c r="H58" s="1">
        <f>VLOOKUP(A:A,[1]TDSheet!$A:$H,8,0)</f>
        <v>0.45</v>
      </c>
      <c r="I58" s="1">
        <f>VLOOKUP(A:A,[1]TDSheet!$A:$I,9,0)</f>
        <v>50</v>
      </c>
      <c r="J58" s="13">
        <f>VLOOKUP(A:A,[2]TDSheet!$A:$F,6,0)</f>
        <v>1731</v>
      </c>
      <c r="K58" s="13">
        <f t="shared" si="10"/>
        <v>-52</v>
      </c>
      <c r="L58" s="13">
        <f>VLOOKUP(A:A,[1]TDSheet!$A:$L,12,0)</f>
        <v>400</v>
      </c>
      <c r="M58" s="13">
        <f>VLOOKUP(A:A,[1]TDSheet!$A:$M,13,0)</f>
        <v>300</v>
      </c>
      <c r="N58" s="13">
        <f>VLOOKUP(A:A,[1]TDSheet!$A:$V,22,0)</f>
        <v>0</v>
      </c>
      <c r="O58" s="13">
        <f>VLOOKUP(A:A,[1]TDSheet!$A:$X,24,0)</f>
        <v>450</v>
      </c>
      <c r="P58" s="13"/>
      <c r="Q58" s="13"/>
      <c r="R58" s="13"/>
      <c r="S58" s="13"/>
      <c r="T58" s="13"/>
      <c r="U58" s="13"/>
      <c r="V58" s="13"/>
      <c r="W58" s="13">
        <f t="shared" si="11"/>
        <v>335.8</v>
      </c>
      <c r="X58" s="15">
        <v>330</v>
      </c>
      <c r="Y58" s="16">
        <f t="shared" si="12"/>
        <v>7.9839189994044073</v>
      </c>
      <c r="Z58" s="13">
        <f t="shared" si="13"/>
        <v>3.5765336509827277</v>
      </c>
      <c r="AA58" s="13"/>
      <c r="AB58" s="13"/>
      <c r="AC58" s="13"/>
      <c r="AD58" s="13">
        <f>VLOOKUP(A:A,[1]TDSheet!$A:$AD,30,0)</f>
        <v>0</v>
      </c>
      <c r="AE58" s="13">
        <f>VLOOKUP(A:A,[1]TDSheet!$A:$AE,31,0)</f>
        <v>287.39999999999998</v>
      </c>
      <c r="AF58" s="13">
        <f>VLOOKUP(A:A,[1]TDSheet!$A:$AF,32,0)</f>
        <v>364</v>
      </c>
      <c r="AG58" s="13">
        <f>VLOOKUP(A:A,[1]TDSheet!$A:$AG,33,0)</f>
        <v>376.6</v>
      </c>
      <c r="AH58" s="13">
        <f>VLOOKUP(A:A,[3]TDSheet!$A:$D,4,0)</f>
        <v>331</v>
      </c>
      <c r="AI58" s="13" t="str">
        <f>VLOOKUP(A:A,[1]TDSheet!$A:$AI,35,0)</f>
        <v>оконч,жц200</v>
      </c>
      <c r="AJ58" s="13">
        <f t="shared" si="14"/>
        <v>148.5</v>
      </c>
      <c r="AK58" s="13"/>
      <c r="AL58" s="13"/>
      <c r="AM58" s="13"/>
    </row>
    <row r="59" spans="1:39" s="1" customFormat="1" ht="11.1" customHeight="1" outlineLevel="1" x14ac:dyDescent="0.2">
      <c r="A59" s="7" t="s">
        <v>62</v>
      </c>
      <c r="B59" s="7" t="s">
        <v>12</v>
      </c>
      <c r="C59" s="8">
        <v>254</v>
      </c>
      <c r="D59" s="8">
        <v>268</v>
      </c>
      <c r="E59" s="8">
        <v>287</v>
      </c>
      <c r="F59" s="8">
        <v>227</v>
      </c>
      <c r="G59" s="1">
        <f>VLOOKUP(A:A,[1]TDSheet!$A:$G,7,0)</f>
        <v>0</v>
      </c>
      <c r="H59" s="1">
        <f>VLOOKUP(A:A,[1]TDSheet!$A:$H,8,0)</f>
        <v>0.4</v>
      </c>
      <c r="I59" s="1">
        <f>VLOOKUP(A:A,[1]TDSheet!$A:$I,9,0)</f>
        <v>40</v>
      </c>
      <c r="J59" s="13">
        <f>VLOOKUP(A:A,[2]TDSheet!$A:$F,6,0)</f>
        <v>294</v>
      </c>
      <c r="K59" s="13">
        <f t="shared" si="10"/>
        <v>-7</v>
      </c>
      <c r="L59" s="13">
        <f>VLOOKUP(A:A,[1]TDSheet!$A:$L,12,0)</f>
        <v>50</v>
      </c>
      <c r="M59" s="13">
        <f>VLOOKUP(A:A,[1]TDSheet!$A:$M,13,0)</f>
        <v>60</v>
      </c>
      <c r="N59" s="13">
        <f>VLOOKUP(A:A,[1]TDSheet!$A:$V,22,0)</f>
        <v>0</v>
      </c>
      <c r="O59" s="13">
        <f>VLOOKUP(A:A,[1]TDSheet!$A:$X,24,0)</f>
        <v>60</v>
      </c>
      <c r="P59" s="13"/>
      <c r="Q59" s="13"/>
      <c r="R59" s="13"/>
      <c r="S59" s="13"/>
      <c r="T59" s="13"/>
      <c r="U59" s="13"/>
      <c r="V59" s="13"/>
      <c r="W59" s="13">
        <f t="shared" si="11"/>
        <v>57.4</v>
      </c>
      <c r="X59" s="15">
        <v>70</v>
      </c>
      <c r="Y59" s="16">
        <f t="shared" si="12"/>
        <v>8.1358885017421603</v>
      </c>
      <c r="Z59" s="13">
        <f t="shared" si="13"/>
        <v>3.9547038327526134</v>
      </c>
      <c r="AA59" s="13"/>
      <c r="AB59" s="13"/>
      <c r="AC59" s="13"/>
      <c r="AD59" s="13">
        <f>VLOOKUP(A:A,[1]TDSheet!$A:$AD,30,0)</f>
        <v>0</v>
      </c>
      <c r="AE59" s="13">
        <f>VLOOKUP(A:A,[1]TDSheet!$A:$AE,31,0)</f>
        <v>95.6</v>
      </c>
      <c r="AF59" s="13">
        <f>VLOOKUP(A:A,[1]TDSheet!$A:$AF,32,0)</f>
        <v>78.599999999999994</v>
      </c>
      <c r="AG59" s="13">
        <f>VLOOKUP(A:A,[1]TDSheet!$A:$AG,33,0)</f>
        <v>65.8</v>
      </c>
      <c r="AH59" s="13">
        <f>VLOOKUP(A:A,[3]TDSheet!$A:$D,4,0)</f>
        <v>51</v>
      </c>
      <c r="AI59" s="13">
        <f>VLOOKUP(A:A,[1]TDSheet!$A:$AI,35,0)</f>
        <v>0</v>
      </c>
      <c r="AJ59" s="13">
        <f t="shared" si="14"/>
        <v>28</v>
      </c>
      <c r="AK59" s="13"/>
      <c r="AL59" s="13"/>
      <c r="AM59" s="13"/>
    </row>
    <row r="60" spans="1:39" s="1" customFormat="1" ht="11.1" customHeight="1" outlineLevel="1" x14ac:dyDescent="0.2">
      <c r="A60" s="7" t="s">
        <v>63</v>
      </c>
      <c r="B60" s="7" t="s">
        <v>12</v>
      </c>
      <c r="C60" s="8">
        <v>429</v>
      </c>
      <c r="D60" s="8">
        <v>51</v>
      </c>
      <c r="E60" s="8">
        <v>269</v>
      </c>
      <c r="F60" s="8">
        <v>179</v>
      </c>
      <c r="G60" s="1">
        <f>VLOOKUP(A:A,[1]TDSheet!$A:$G,7,0)</f>
        <v>0</v>
      </c>
      <c r="H60" s="1">
        <f>VLOOKUP(A:A,[1]TDSheet!$A:$H,8,0)</f>
        <v>0.4</v>
      </c>
      <c r="I60" s="1">
        <f>VLOOKUP(A:A,[1]TDSheet!$A:$I,9,0)</f>
        <v>40</v>
      </c>
      <c r="J60" s="13">
        <f>VLOOKUP(A:A,[2]TDSheet!$A:$F,6,0)</f>
        <v>288</v>
      </c>
      <c r="K60" s="13">
        <f t="shared" si="10"/>
        <v>-19</v>
      </c>
      <c r="L60" s="13">
        <f>VLOOKUP(A:A,[1]TDSheet!$A:$L,12,0)</f>
        <v>70</v>
      </c>
      <c r="M60" s="13">
        <f>VLOOKUP(A:A,[1]TDSheet!$A:$M,13,0)</f>
        <v>70</v>
      </c>
      <c r="N60" s="13">
        <f>VLOOKUP(A:A,[1]TDSheet!$A:$V,22,0)</f>
        <v>0</v>
      </c>
      <c r="O60" s="13">
        <f>VLOOKUP(A:A,[1]TDSheet!$A:$X,24,0)</f>
        <v>40</v>
      </c>
      <c r="P60" s="13"/>
      <c r="Q60" s="13"/>
      <c r="R60" s="13"/>
      <c r="S60" s="13"/>
      <c r="T60" s="13"/>
      <c r="U60" s="13"/>
      <c r="V60" s="13"/>
      <c r="W60" s="13">
        <f t="shared" si="11"/>
        <v>53.8</v>
      </c>
      <c r="X60" s="15">
        <v>80</v>
      </c>
      <c r="Y60" s="16">
        <f t="shared" si="12"/>
        <v>8.1598513011152427</v>
      </c>
      <c r="Z60" s="13">
        <f t="shared" si="13"/>
        <v>3.3271375464684017</v>
      </c>
      <c r="AA60" s="13"/>
      <c r="AB60" s="13"/>
      <c r="AC60" s="13"/>
      <c r="AD60" s="13">
        <f>VLOOKUP(A:A,[1]TDSheet!$A:$AD,30,0)</f>
        <v>0</v>
      </c>
      <c r="AE60" s="13">
        <f>VLOOKUP(A:A,[1]TDSheet!$A:$AE,31,0)</f>
        <v>63.2</v>
      </c>
      <c r="AF60" s="13">
        <f>VLOOKUP(A:A,[1]TDSheet!$A:$AF,32,0)</f>
        <v>70.400000000000006</v>
      </c>
      <c r="AG60" s="13">
        <f>VLOOKUP(A:A,[1]TDSheet!$A:$AG,33,0)</f>
        <v>61</v>
      </c>
      <c r="AH60" s="13">
        <f>VLOOKUP(A:A,[3]TDSheet!$A:$D,4,0)</f>
        <v>43</v>
      </c>
      <c r="AI60" s="13">
        <f>VLOOKUP(A:A,[1]TDSheet!$A:$AI,35,0)</f>
        <v>0</v>
      </c>
      <c r="AJ60" s="13">
        <f t="shared" si="14"/>
        <v>32</v>
      </c>
      <c r="AK60" s="13"/>
      <c r="AL60" s="13"/>
      <c r="AM60" s="13"/>
    </row>
    <row r="61" spans="1:39" s="1" customFormat="1" ht="11.1" customHeight="1" outlineLevel="1" x14ac:dyDescent="0.2">
      <c r="A61" s="7" t="s">
        <v>64</v>
      </c>
      <c r="B61" s="7" t="s">
        <v>8</v>
      </c>
      <c r="C61" s="8">
        <v>244.81200000000001</v>
      </c>
      <c r="D61" s="8">
        <v>1084.345</v>
      </c>
      <c r="E61" s="8">
        <v>894.8</v>
      </c>
      <c r="F61" s="8">
        <v>422.23899999999998</v>
      </c>
      <c r="G61" s="1">
        <f>VLOOKUP(A:A,[1]TDSheet!$A:$G,7,0)</f>
        <v>0</v>
      </c>
      <c r="H61" s="1">
        <f>VLOOKUP(A:A,[1]TDSheet!$A:$H,8,0)</f>
        <v>1</v>
      </c>
      <c r="I61" s="1">
        <f>VLOOKUP(A:A,[1]TDSheet!$A:$I,9,0)</f>
        <v>50</v>
      </c>
      <c r="J61" s="13">
        <f>VLOOKUP(A:A,[2]TDSheet!$A:$F,6,0)</f>
        <v>896.31700000000001</v>
      </c>
      <c r="K61" s="13">
        <f t="shared" si="10"/>
        <v>-1.5170000000000528</v>
      </c>
      <c r="L61" s="13">
        <f>VLOOKUP(A:A,[1]TDSheet!$A:$L,12,0)</f>
        <v>300</v>
      </c>
      <c r="M61" s="13">
        <f>VLOOKUP(A:A,[1]TDSheet!$A:$M,13,0)</f>
        <v>220</v>
      </c>
      <c r="N61" s="13">
        <f>VLOOKUP(A:A,[1]TDSheet!$A:$V,22,0)</f>
        <v>0</v>
      </c>
      <c r="O61" s="13">
        <f>VLOOKUP(A:A,[1]TDSheet!$A:$X,24,0)</f>
        <v>150</v>
      </c>
      <c r="P61" s="13"/>
      <c r="Q61" s="13"/>
      <c r="R61" s="13"/>
      <c r="S61" s="13"/>
      <c r="T61" s="13"/>
      <c r="U61" s="13"/>
      <c r="V61" s="13"/>
      <c r="W61" s="13">
        <f t="shared" si="11"/>
        <v>178.95999999999998</v>
      </c>
      <c r="X61" s="15">
        <v>320</v>
      </c>
      <c r="Y61" s="16">
        <f t="shared" si="12"/>
        <v>7.8913667858739398</v>
      </c>
      <c r="Z61" s="13">
        <f t="shared" si="13"/>
        <v>2.3594043361645061</v>
      </c>
      <c r="AA61" s="13"/>
      <c r="AB61" s="13"/>
      <c r="AC61" s="13"/>
      <c r="AD61" s="13">
        <f>VLOOKUP(A:A,[1]TDSheet!$A:$AD,30,0)</f>
        <v>0</v>
      </c>
      <c r="AE61" s="13">
        <f>VLOOKUP(A:A,[1]TDSheet!$A:$AE,31,0)</f>
        <v>177.6302</v>
      </c>
      <c r="AF61" s="13">
        <f>VLOOKUP(A:A,[1]TDSheet!$A:$AF,32,0)</f>
        <v>168.93779999999998</v>
      </c>
      <c r="AG61" s="13">
        <f>VLOOKUP(A:A,[1]TDSheet!$A:$AG,33,0)</f>
        <v>163.12039999999999</v>
      </c>
      <c r="AH61" s="13">
        <f>VLOOKUP(A:A,[3]TDSheet!$A:$D,4,0)</f>
        <v>242.05799999999999</v>
      </c>
      <c r="AI61" s="13">
        <f>VLOOKUP(A:A,[1]TDSheet!$A:$AI,35,0)</f>
        <v>0</v>
      </c>
      <c r="AJ61" s="13">
        <f t="shared" si="14"/>
        <v>320</v>
      </c>
      <c r="AK61" s="13"/>
      <c r="AL61" s="13"/>
      <c r="AM61" s="13"/>
    </row>
    <row r="62" spans="1:39" s="1" customFormat="1" ht="11.1" customHeight="1" outlineLevel="1" x14ac:dyDescent="0.2">
      <c r="A62" s="7" t="s">
        <v>65</v>
      </c>
      <c r="B62" s="7" t="s">
        <v>12</v>
      </c>
      <c r="C62" s="8">
        <v>1291</v>
      </c>
      <c r="D62" s="8">
        <v>21</v>
      </c>
      <c r="E62" s="8">
        <v>497</v>
      </c>
      <c r="F62" s="8">
        <v>798</v>
      </c>
      <c r="G62" s="1">
        <f>VLOOKUP(A:A,[1]TDSheet!$A:$G,7,0)</f>
        <v>0</v>
      </c>
      <c r="H62" s="1">
        <f>VLOOKUP(A:A,[1]TDSheet!$A:$H,8,0)</f>
        <v>0.1</v>
      </c>
      <c r="I62" s="1">
        <f>VLOOKUP(A:A,[1]TDSheet!$A:$I,9,0)</f>
        <v>730</v>
      </c>
      <c r="J62" s="13">
        <f>VLOOKUP(A:A,[2]TDSheet!$A:$F,6,0)</f>
        <v>518</v>
      </c>
      <c r="K62" s="13">
        <f t="shared" si="10"/>
        <v>-21</v>
      </c>
      <c r="L62" s="13">
        <f>VLOOKUP(A:A,[1]TDSheet!$A:$L,12,0)</f>
        <v>0</v>
      </c>
      <c r="M62" s="13">
        <f>VLOOKUP(A:A,[1]TDSheet!$A:$M,13,0)</f>
        <v>0</v>
      </c>
      <c r="N62" s="13">
        <f>VLOOKUP(A:A,[1]TDSheet!$A:$V,22,0)</f>
        <v>0</v>
      </c>
      <c r="O62" s="13">
        <f>VLOOKUP(A:A,[1]TDSheet!$A:$X,24,0)</f>
        <v>0</v>
      </c>
      <c r="P62" s="13"/>
      <c r="Q62" s="13"/>
      <c r="R62" s="13"/>
      <c r="S62" s="13"/>
      <c r="T62" s="13"/>
      <c r="U62" s="13"/>
      <c r="V62" s="13"/>
      <c r="W62" s="13">
        <f t="shared" si="11"/>
        <v>99.4</v>
      </c>
      <c r="X62" s="15"/>
      <c r="Y62" s="16">
        <f t="shared" si="12"/>
        <v>8.0281690140845061</v>
      </c>
      <c r="Z62" s="13">
        <f t="shared" si="13"/>
        <v>8.0281690140845061</v>
      </c>
      <c r="AA62" s="13"/>
      <c r="AB62" s="13"/>
      <c r="AC62" s="13"/>
      <c r="AD62" s="13">
        <f>VLOOKUP(A:A,[1]TDSheet!$A:$AD,30,0)</f>
        <v>0</v>
      </c>
      <c r="AE62" s="13">
        <f>VLOOKUP(A:A,[1]TDSheet!$A:$AE,31,0)</f>
        <v>112.4</v>
      </c>
      <c r="AF62" s="13">
        <f>VLOOKUP(A:A,[1]TDSheet!$A:$AF,32,0)</f>
        <v>130.80000000000001</v>
      </c>
      <c r="AG62" s="13">
        <f>VLOOKUP(A:A,[1]TDSheet!$A:$AG,33,0)</f>
        <v>126.2</v>
      </c>
      <c r="AH62" s="13">
        <f>VLOOKUP(A:A,[3]TDSheet!$A:$D,4,0)</f>
        <v>71</v>
      </c>
      <c r="AI62" s="13">
        <f>VLOOKUP(A:A,[1]TDSheet!$A:$AI,35,0)</f>
        <v>0</v>
      </c>
      <c r="AJ62" s="13">
        <f t="shared" si="14"/>
        <v>0</v>
      </c>
      <c r="AK62" s="13"/>
      <c r="AL62" s="13"/>
      <c r="AM62" s="13"/>
    </row>
    <row r="63" spans="1:39" s="1" customFormat="1" ht="11.1" customHeight="1" outlineLevel="1" x14ac:dyDescent="0.2">
      <c r="A63" s="7" t="s">
        <v>66</v>
      </c>
      <c r="B63" s="7" t="s">
        <v>8</v>
      </c>
      <c r="C63" s="8">
        <v>242.46299999999999</v>
      </c>
      <c r="D63" s="8">
        <v>1413.5219999999999</v>
      </c>
      <c r="E63" s="8">
        <v>983.97900000000004</v>
      </c>
      <c r="F63" s="8">
        <v>627.86699999999996</v>
      </c>
      <c r="G63" s="1">
        <f>VLOOKUP(A:A,[1]TDSheet!$A:$G,7,0)</f>
        <v>0</v>
      </c>
      <c r="H63" s="1">
        <f>VLOOKUP(A:A,[1]TDSheet!$A:$H,8,0)</f>
        <v>1</v>
      </c>
      <c r="I63" s="1">
        <f>VLOOKUP(A:A,[1]TDSheet!$A:$I,9,0)</f>
        <v>50</v>
      </c>
      <c r="J63" s="13">
        <f>VLOOKUP(A:A,[2]TDSheet!$A:$F,6,0)</f>
        <v>1009.364</v>
      </c>
      <c r="K63" s="13">
        <f t="shared" si="10"/>
        <v>-25.384999999999991</v>
      </c>
      <c r="L63" s="13">
        <f>VLOOKUP(A:A,[1]TDSheet!$A:$L,12,0)</f>
        <v>200</v>
      </c>
      <c r="M63" s="13">
        <f>VLOOKUP(A:A,[1]TDSheet!$A:$M,13,0)</f>
        <v>170</v>
      </c>
      <c r="N63" s="13">
        <f>VLOOKUP(A:A,[1]TDSheet!$A:$V,22,0)</f>
        <v>0</v>
      </c>
      <c r="O63" s="13">
        <f>VLOOKUP(A:A,[1]TDSheet!$A:$X,24,0)</f>
        <v>310</v>
      </c>
      <c r="P63" s="13"/>
      <c r="Q63" s="13"/>
      <c r="R63" s="13"/>
      <c r="S63" s="13"/>
      <c r="T63" s="13"/>
      <c r="U63" s="13"/>
      <c r="V63" s="13"/>
      <c r="W63" s="13">
        <f t="shared" si="11"/>
        <v>196.79580000000001</v>
      </c>
      <c r="X63" s="15">
        <v>260</v>
      </c>
      <c r="Y63" s="16">
        <f t="shared" si="12"/>
        <v>7.9669738886703874</v>
      </c>
      <c r="Z63" s="13">
        <f t="shared" si="13"/>
        <v>3.1904491864155635</v>
      </c>
      <c r="AA63" s="13"/>
      <c r="AB63" s="13"/>
      <c r="AC63" s="13"/>
      <c r="AD63" s="13">
        <f>VLOOKUP(A:A,[1]TDSheet!$A:$AD,30,0)</f>
        <v>0</v>
      </c>
      <c r="AE63" s="13">
        <f>VLOOKUP(A:A,[1]TDSheet!$A:$AE,31,0)</f>
        <v>45.511600000000001</v>
      </c>
      <c r="AF63" s="13">
        <f>VLOOKUP(A:A,[1]TDSheet!$A:$AF,32,0)</f>
        <v>138.70580000000001</v>
      </c>
      <c r="AG63" s="13">
        <f>VLOOKUP(A:A,[1]TDSheet!$A:$AG,33,0)</f>
        <v>206.8536</v>
      </c>
      <c r="AH63" s="13">
        <f>VLOOKUP(A:A,[3]TDSheet!$A:$D,4,0)</f>
        <v>190.822</v>
      </c>
      <c r="AI63" s="13" t="str">
        <f>VLOOKUP(A:A,[1]TDSheet!$A:$AI,35,0)</f>
        <v>жц200</v>
      </c>
      <c r="AJ63" s="13">
        <f t="shared" si="14"/>
        <v>260</v>
      </c>
      <c r="AK63" s="13"/>
      <c r="AL63" s="13"/>
      <c r="AM63" s="13"/>
    </row>
    <row r="64" spans="1:39" s="1" customFormat="1" ht="11.1" customHeight="1" outlineLevel="1" x14ac:dyDescent="0.2">
      <c r="A64" s="7" t="s">
        <v>67</v>
      </c>
      <c r="B64" s="7" t="s">
        <v>12</v>
      </c>
      <c r="C64" s="8">
        <v>1014</v>
      </c>
      <c r="D64" s="8">
        <v>4428</v>
      </c>
      <c r="E64" s="8">
        <v>3575</v>
      </c>
      <c r="F64" s="8">
        <v>1797</v>
      </c>
      <c r="G64" s="1">
        <f>VLOOKUP(A:A,[1]TDSheet!$A:$G,7,0)</f>
        <v>0</v>
      </c>
      <c r="H64" s="1">
        <f>VLOOKUP(A:A,[1]TDSheet!$A:$H,8,0)</f>
        <v>0.4</v>
      </c>
      <c r="I64" s="1">
        <f>VLOOKUP(A:A,[1]TDSheet!$A:$I,9,0)</f>
        <v>40</v>
      </c>
      <c r="J64" s="13">
        <f>VLOOKUP(A:A,[2]TDSheet!$A:$F,6,0)</f>
        <v>3677</v>
      </c>
      <c r="K64" s="13">
        <f t="shared" si="10"/>
        <v>-102</v>
      </c>
      <c r="L64" s="13">
        <f>VLOOKUP(A:A,[1]TDSheet!$A:$L,12,0)</f>
        <v>400</v>
      </c>
      <c r="M64" s="13">
        <f>VLOOKUP(A:A,[1]TDSheet!$A:$M,13,0)</f>
        <v>700</v>
      </c>
      <c r="N64" s="13">
        <f>VLOOKUP(A:A,[1]TDSheet!$A:$V,22,0)</f>
        <v>0</v>
      </c>
      <c r="O64" s="13">
        <f>VLOOKUP(A:A,[1]TDSheet!$A:$X,24,0)</f>
        <v>820</v>
      </c>
      <c r="P64" s="13"/>
      <c r="Q64" s="13"/>
      <c r="R64" s="13"/>
      <c r="S64" s="13"/>
      <c r="T64" s="13"/>
      <c r="U64" s="13"/>
      <c r="V64" s="13"/>
      <c r="W64" s="13">
        <f t="shared" si="11"/>
        <v>535</v>
      </c>
      <c r="X64" s="15">
        <v>500</v>
      </c>
      <c r="Y64" s="16">
        <f t="shared" si="12"/>
        <v>7.8822429906542055</v>
      </c>
      <c r="Z64" s="13">
        <f t="shared" si="13"/>
        <v>3.3588785046728971</v>
      </c>
      <c r="AA64" s="13"/>
      <c r="AB64" s="13"/>
      <c r="AC64" s="13"/>
      <c r="AD64" s="13">
        <f>VLOOKUP(A:A,[1]TDSheet!$A:$AD,30,0)</f>
        <v>900</v>
      </c>
      <c r="AE64" s="13">
        <f>VLOOKUP(A:A,[1]TDSheet!$A:$AE,31,0)</f>
        <v>587.20000000000005</v>
      </c>
      <c r="AF64" s="13">
        <f>VLOOKUP(A:A,[1]TDSheet!$A:$AF,32,0)</f>
        <v>586.79999999999995</v>
      </c>
      <c r="AG64" s="13">
        <f>VLOOKUP(A:A,[1]TDSheet!$A:$AG,33,0)</f>
        <v>593.79999999999995</v>
      </c>
      <c r="AH64" s="13">
        <f>VLOOKUP(A:A,[3]TDSheet!$A:$D,4,0)</f>
        <v>506</v>
      </c>
      <c r="AI64" s="13">
        <f>VLOOKUP(A:A,[1]TDSheet!$A:$AI,35,0)</f>
        <v>0</v>
      </c>
      <c r="AJ64" s="13">
        <f t="shared" si="14"/>
        <v>200</v>
      </c>
      <c r="AK64" s="13"/>
      <c r="AL64" s="13"/>
      <c r="AM64" s="13"/>
    </row>
    <row r="65" spans="1:39" s="1" customFormat="1" ht="11.1" customHeight="1" outlineLevel="1" x14ac:dyDescent="0.2">
      <c r="A65" s="7" t="s">
        <v>68</v>
      </c>
      <c r="B65" s="7" t="s">
        <v>12</v>
      </c>
      <c r="C65" s="8">
        <v>819</v>
      </c>
      <c r="D65" s="8">
        <v>3031</v>
      </c>
      <c r="E65" s="8">
        <v>2297</v>
      </c>
      <c r="F65" s="8">
        <v>1472</v>
      </c>
      <c r="G65" s="1">
        <f>VLOOKUP(A:A,[1]TDSheet!$A:$G,7,0)</f>
        <v>0</v>
      </c>
      <c r="H65" s="1">
        <f>VLOOKUP(A:A,[1]TDSheet!$A:$H,8,0)</f>
        <v>0.4</v>
      </c>
      <c r="I65" s="1">
        <f>VLOOKUP(A:A,[1]TDSheet!$A:$I,9,0)</f>
        <v>40</v>
      </c>
      <c r="J65" s="13">
        <f>VLOOKUP(A:A,[2]TDSheet!$A:$F,6,0)</f>
        <v>2385</v>
      </c>
      <c r="K65" s="13">
        <f t="shared" si="10"/>
        <v>-88</v>
      </c>
      <c r="L65" s="13">
        <f>VLOOKUP(A:A,[1]TDSheet!$A:$L,12,0)</f>
        <v>300</v>
      </c>
      <c r="M65" s="13">
        <f>VLOOKUP(A:A,[1]TDSheet!$A:$M,13,0)</f>
        <v>600</v>
      </c>
      <c r="N65" s="13">
        <f>VLOOKUP(A:A,[1]TDSheet!$A:$V,22,0)</f>
        <v>0</v>
      </c>
      <c r="O65" s="13">
        <f>VLOOKUP(A:A,[1]TDSheet!$A:$X,24,0)</f>
        <v>780</v>
      </c>
      <c r="P65" s="13"/>
      <c r="Q65" s="13"/>
      <c r="R65" s="13"/>
      <c r="S65" s="13"/>
      <c r="T65" s="13"/>
      <c r="U65" s="13"/>
      <c r="V65" s="13"/>
      <c r="W65" s="13">
        <f t="shared" si="11"/>
        <v>459.4</v>
      </c>
      <c r="X65" s="15">
        <v>500</v>
      </c>
      <c r="Y65" s="16">
        <f t="shared" si="12"/>
        <v>7.9494993469743145</v>
      </c>
      <c r="Z65" s="13">
        <f t="shared" si="13"/>
        <v>3.2041793643883327</v>
      </c>
      <c r="AA65" s="13"/>
      <c r="AB65" s="13"/>
      <c r="AC65" s="13"/>
      <c r="AD65" s="13">
        <f>VLOOKUP(A:A,[1]TDSheet!$A:$AD,30,0)</f>
        <v>0</v>
      </c>
      <c r="AE65" s="13">
        <f>VLOOKUP(A:A,[1]TDSheet!$A:$AE,31,0)</f>
        <v>482.6</v>
      </c>
      <c r="AF65" s="13">
        <f>VLOOKUP(A:A,[1]TDSheet!$A:$AF,32,0)</f>
        <v>497.4</v>
      </c>
      <c r="AG65" s="13">
        <f>VLOOKUP(A:A,[1]TDSheet!$A:$AG,33,0)</f>
        <v>502.8</v>
      </c>
      <c r="AH65" s="13">
        <f>VLOOKUP(A:A,[3]TDSheet!$A:$D,4,0)</f>
        <v>442</v>
      </c>
      <c r="AI65" s="13">
        <f>VLOOKUP(A:A,[1]TDSheet!$A:$AI,35,0)</f>
        <v>0</v>
      </c>
      <c r="AJ65" s="13">
        <f t="shared" si="14"/>
        <v>200</v>
      </c>
      <c r="AK65" s="13"/>
      <c r="AL65" s="13"/>
      <c r="AM65" s="13"/>
    </row>
    <row r="66" spans="1:39" s="1" customFormat="1" ht="21.95" customHeight="1" outlineLevel="1" x14ac:dyDescent="0.2">
      <c r="A66" s="7" t="s">
        <v>69</v>
      </c>
      <c r="B66" s="7" t="s">
        <v>8</v>
      </c>
      <c r="C66" s="8">
        <v>159.488</v>
      </c>
      <c r="D66" s="8">
        <v>632.69500000000005</v>
      </c>
      <c r="E66" s="8">
        <v>510.03800000000001</v>
      </c>
      <c r="F66" s="8">
        <v>266.86700000000002</v>
      </c>
      <c r="G66" s="1" t="str">
        <f>VLOOKUP(A:A,[1]TDSheet!$A:$G,7,0)</f>
        <v>ябл</v>
      </c>
      <c r="H66" s="1">
        <f>VLOOKUP(A:A,[1]TDSheet!$A:$H,8,0)</f>
        <v>1</v>
      </c>
      <c r="I66" s="1">
        <f>VLOOKUP(A:A,[1]TDSheet!$A:$I,9,0)</f>
        <v>40</v>
      </c>
      <c r="J66" s="13">
        <f>VLOOKUP(A:A,[2]TDSheet!$A:$F,6,0)</f>
        <v>489.13900000000001</v>
      </c>
      <c r="K66" s="13">
        <f t="shared" si="10"/>
        <v>20.899000000000001</v>
      </c>
      <c r="L66" s="13">
        <f>VLOOKUP(A:A,[1]TDSheet!$A:$L,12,0)</f>
        <v>200</v>
      </c>
      <c r="M66" s="13">
        <f>VLOOKUP(A:A,[1]TDSheet!$A:$M,13,0)</f>
        <v>100</v>
      </c>
      <c r="N66" s="13">
        <f>VLOOKUP(A:A,[1]TDSheet!$A:$V,22,0)</f>
        <v>0</v>
      </c>
      <c r="O66" s="13">
        <f>VLOOKUP(A:A,[1]TDSheet!$A:$X,24,0)</f>
        <v>160</v>
      </c>
      <c r="P66" s="13"/>
      <c r="Q66" s="13"/>
      <c r="R66" s="13"/>
      <c r="S66" s="13"/>
      <c r="T66" s="13"/>
      <c r="U66" s="13"/>
      <c r="V66" s="13"/>
      <c r="W66" s="13">
        <f t="shared" si="11"/>
        <v>102.0076</v>
      </c>
      <c r="X66" s="15">
        <v>90</v>
      </c>
      <c r="Y66" s="16">
        <f t="shared" si="12"/>
        <v>8.0079033326928588</v>
      </c>
      <c r="Z66" s="13">
        <f t="shared" si="13"/>
        <v>2.6161482085648524</v>
      </c>
      <c r="AA66" s="13"/>
      <c r="AB66" s="13"/>
      <c r="AC66" s="13"/>
      <c r="AD66" s="13">
        <f>VLOOKUP(A:A,[1]TDSheet!$A:$AD,30,0)</f>
        <v>0</v>
      </c>
      <c r="AE66" s="13">
        <f>VLOOKUP(A:A,[1]TDSheet!$A:$AE,31,0)</f>
        <v>93.475800000000007</v>
      </c>
      <c r="AF66" s="13">
        <f>VLOOKUP(A:A,[1]TDSheet!$A:$AF,32,0)</f>
        <v>114.39659999999999</v>
      </c>
      <c r="AG66" s="13">
        <f>VLOOKUP(A:A,[1]TDSheet!$A:$AG,33,0)</f>
        <v>99.501800000000003</v>
      </c>
      <c r="AH66" s="13">
        <f>VLOOKUP(A:A,[3]TDSheet!$A:$D,4,0)</f>
        <v>99.152000000000001</v>
      </c>
      <c r="AI66" s="13">
        <f>VLOOKUP(A:A,[1]TDSheet!$A:$AI,35,0)</f>
        <v>0</v>
      </c>
      <c r="AJ66" s="13">
        <f t="shared" si="14"/>
        <v>90</v>
      </c>
      <c r="AK66" s="13"/>
      <c r="AL66" s="13"/>
      <c r="AM66" s="13"/>
    </row>
    <row r="67" spans="1:39" s="1" customFormat="1" ht="11.1" customHeight="1" outlineLevel="1" x14ac:dyDescent="0.2">
      <c r="A67" s="7" t="s">
        <v>70</v>
      </c>
      <c r="B67" s="7" t="s">
        <v>8</v>
      </c>
      <c r="C67" s="8">
        <v>130.73699999999999</v>
      </c>
      <c r="D67" s="8">
        <v>284.30200000000002</v>
      </c>
      <c r="E67" s="8">
        <v>231.48</v>
      </c>
      <c r="F67" s="8">
        <v>175.476</v>
      </c>
      <c r="G67" s="1">
        <f>VLOOKUP(A:A,[1]TDSheet!$A:$G,7,0)</f>
        <v>0</v>
      </c>
      <c r="H67" s="1">
        <f>VLOOKUP(A:A,[1]TDSheet!$A:$H,8,0)</f>
        <v>1</v>
      </c>
      <c r="I67" s="1">
        <f>VLOOKUP(A:A,[1]TDSheet!$A:$I,9,0)</f>
        <v>40</v>
      </c>
      <c r="J67" s="13">
        <f>VLOOKUP(A:A,[2]TDSheet!$A:$F,6,0)</f>
        <v>229.28299999999999</v>
      </c>
      <c r="K67" s="13">
        <f t="shared" si="10"/>
        <v>2.1970000000000027</v>
      </c>
      <c r="L67" s="13">
        <f>VLOOKUP(A:A,[1]TDSheet!$A:$L,12,0)</f>
        <v>50</v>
      </c>
      <c r="M67" s="13">
        <f>VLOOKUP(A:A,[1]TDSheet!$A:$M,13,0)</f>
        <v>50</v>
      </c>
      <c r="N67" s="13">
        <f>VLOOKUP(A:A,[1]TDSheet!$A:$V,22,0)</f>
        <v>0</v>
      </c>
      <c r="O67" s="13">
        <f>VLOOKUP(A:A,[1]TDSheet!$A:$X,24,0)</f>
        <v>60</v>
      </c>
      <c r="P67" s="13"/>
      <c r="Q67" s="13"/>
      <c r="R67" s="13"/>
      <c r="S67" s="13"/>
      <c r="T67" s="13"/>
      <c r="U67" s="13"/>
      <c r="V67" s="13"/>
      <c r="W67" s="13">
        <f t="shared" si="11"/>
        <v>46.295999999999999</v>
      </c>
      <c r="X67" s="15">
        <v>40</v>
      </c>
      <c r="Y67" s="16">
        <f t="shared" si="12"/>
        <v>8.1103335061344399</v>
      </c>
      <c r="Z67" s="13">
        <f t="shared" si="13"/>
        <v>3.7903058579574909</v>
      </c>
      <c r="AA67" s="13"/>
      <c r="AB67" s="13"/>
      <c r="AC67" s="13"/>
      <c r="AD67" s="13">
        <f>VLOOKUP(A:A,[1]TDSheet!$A:$AD,30,0)</f>
        <v>0</v>
      </c>
      <c r="AE67" s="13">
        <f>VLOOKUP(A:A,[1]TDSheet!$A:$AE,31,0)</f>
        <v>48.9696</v>
      </c>
      <c r="AF67" s="13">
        <f>VLOOKUP(A:A,[1]TDSheet!$A:$AF,32,0)</f>
        <v>49.362200000000001</v>
      </c>
      <c r="AG67" s="13">
        <f>VLOOKUP(A:A,[1]TDSheet!$A:$AG,33,0)</f>
        <v>50.681599999999996</v>
      </c>
      <c r="AH67" s="13">
        <f>VLOOKUP(A:A,[3]TDSheet!$A:$D,4,0)</f>
        <v>45.838999999999999</v>
      </c>
      <c r="AI67" s="13">
        <f>VLOOKUP(A:A,[1]TDSheet!$A:$AI,35,0)</f>
        <v>0</v>
      </c>
      <c r="AJ67" s="13">
        <f t="shared" si="14"/>
        <v>40</v>
      </c>
      <c r="AK67" s="13"/>
      <c r="AL67" s="13"/>
      <c r="AM67" s="13"/>
    </row>
    <row r="68" spans="1:39" s="1" customFormat="1" ht="11.1" customHeight="1" outlineLevel="1" x14ac:dyDescent="0.2">
      <c r="A68" s="7" t="s">
        <v>71</v>
      </c>
      <c r="B68" s="7" t="s">
        <v>8</v>
      </c>
      <c r="C68" s="8">
        <v>465.35700000000003</v>
      </c>
      <c r="D68" s="8">
        <v>2527.2840000000001</v>
      </c>
      <c r="E68" s="8">
        <v>1720.5340000000001</v>
      </c>
      <c r="F68" s="8">
        <v>1232.2739999999999</v>
      </c>
      <c r="G68" s="1" t="str">
        <f>VLOOKUP(A:A,[1]TDSheet!$A:$G,7,0)</f>
        <v>ябл</v>
      </c>
      <c r="H68" s="1">
        <f>VLOOKUP(A:A,[1]TDSheet!$A:$H,8,0)</f>
        <v>1</v>
      </c>
      <c r="I68" s="1">
        <f>VLOOKUP(A:A,[1]TDSheet!$A:$I,9,0)</f>
        <v>40</v>
      </c>
      <c r="J68" s="13">
        <f>VLOOKUP(A:A,[2]TDSheet!$A:$F,6,0)</f>
        <v>1654.31</v>
      </c>
      <c r="K68" s="13">
        <f t="shared" si="10"/>
        <v>66.22400000000016</v>
      </c>
      <c r="L68" s="13">
        <f>VLOOKUP(A:A,[1]TDSheet!$A:$L,12,0)</f>
        <v>300</v>
      </c>
      <c r="M68" s="13">
        <f>VLOOKUP(A:A,[1]TDSheet!$A:$M,13,0)</f>
        <v>360</v>
      </c>
      <c r="N68" s="13">
        <f>VLOOKUP(A:A,[1]TDSheet!$A:$V,22,0)</f>
        <v>0</v>
      </c>
      <c r="O68" s="13">
        <f>VLOOKUP(A:A,[1]TDSheet!$A:$X,24,0)</f>
        <v>620</v>
      </c>
      <c r="P68" s="13"/>
      <c r="Q68" s="13"/>
      <c r="R68" s="13"/>
      <c r="S68" s="13"/>
      <c r="T68" s="13"/>
      <c r="U68" s="13"/>
      <c r="V68" s="13"/>
      <c r="W68" s="13">
        <f t="shared" si="11"/>
        <v>344.10680000000002</v>
      </c>
      <c r="X68" s="15">
        <v>210</v>
      </c>
      <c r="Y68" s="16">
        <f t="shared" si="12"/>
        <v>7.9111310790719616</v>
      </c>
      <c r="Z68" s="13">
        <f t="shared" si="13"/>
        <v>3.5810800600278747</v>
      </c>
      <c r="AA68" s="13"/>
      <c r="AB68" s="13"/>
      <c r="AC68" s="13"/>
      <c r="AD68" s="13">
        <f>VLOOKUP(A:A,[1]TDSheet!$A:$AD,30,0)</f>
        <v>0</v>
      </c>
      <c r="AE68" s="13">
        <f>VLOOKUP(A:A,[1]TDSheet!$A:$AE,31,0)</f>
        <v>302.5034</v>
      </c>
      <c r="AF68" s="13">
        <f>VLOOKUP(A:A,[1]TDSheet!$A:$AF,32,0)</f>
        <v>383.97539999999998</v>
      </c>
      <c r="AG68" s="13">
        <f>VLOOKUP(A:A,[1]TDSheet!$A:$AG,33,0)</f>
        <v>390.1694</v>
      </c>
      <c r="AH68" s="13">
        <f>VLOOKUP(A:A,[3]TDSheet!$A:$D,4,0)</f>
        <v>287.94400000000002</v>
      </c>
      <c r="AI68" s="13" t="str">
        <f>VLOOKUP(A:A,[1]TDSheet!$A:$AI,35,0)</f>
        <v>жц200</v>
      </c>
      <c r="AJ68" s="13">
        <f t="shared" si="14"/>
        <v>210</v>
      </c>
      <c r="AK68" s="13"/>
      <c r="AL68" s="13"/>
      <c r="AM68" s="13"/>
    </row>
    <row r="69" spans="1:39" s="1" customFormat="1" ht="11.1" customHeight="1" outlineLevel="1" x14ac:dyDescent="0.2">
      <c r="A69" s="7" t="s">
        <v>72</v>
      </c>
      <c r="B69" s="7" t="s">
        <v>8</v>
      </c>
      <c r="C69" s="8">
        <v>36.646999999999998</v>
      </c>
      <c r="D69" s="8">
        <v>369.62900000000002</v>
      </c>
      <c r="E69" s="8">
        <v>291.63499999999999</v>
      </c>
      <c r="F69" s="8">
        <v>107.43300000000001</v>
      </c>
      <c r="G69" s="1">
        <f>VLOOKUP(A:A,[1]TDSheet!$A:$G,7,0)</f>
        <v>0</v>
      </c>
      <c r="H69" s="1">
        <f>VLOOKUP(A:A,[1]TDSheet!$A:$H,8,0)</f>
        <v>1</v>
      </c>
      <c r="I69" s="1">
        <f>VLOOKUP(A:A,[1]TDSheet!$A:$I,9,0)</f>
        <v>40</v>
      </c>
      <c r="J69" s="13">
        <f>VLOOKUP(A:A,[2]TDSheet!$A:$F,6,0)</f>
        <v>297.09100000000001</v>
      </c>
      <c r="K69" s="13">
        <f t="shared" si="10"/>
        <v>-5.4560000000000173</v>
      </c>
      <c r="L69" s="13">
        <f>VLOOKUP(A:A,[1]TDSheet!$A:$L,12,0)</f>
        <v>90</v>
      </c>
      <c r="M69" s="13">
        <f>VLOOKUP(A:A,[1]TDSheet!$A:$M,13,0)</f>
        <v>80</v>
      </c>
      <c r="N69" s="13">
        <f>VLOOKUP(A:A,[1]TDSheet!$A:$V,22,0)</f>
        <v>0</v>
      </c>
      <c r="O69" s="13">
        <f>VLOOKUP(A:A,[1]TDSheet!$A:$X,24,0)</f>
        <v>80</v>
      </c>
      <c r="P69" s="13"/>
      <c r="Q69" s="13"/>
      <c r="R69" s="13"/>
      <c r="S69" s="13"/>
      <c r="T69" s="13"/>
      <c r="U69" s="13"/>
      <c r="V69" s="13"/>
      <c r="W69" s="13">
        <f t="shared" si="11"/>
        <v>58.326999999999998</v>
      </c>
      <c r="X69" s="15">
        <v>100</v>
      </c>
      <c r="Y69" s="16">
        <f t="shared" si="12"/>
        <v>7.8425600493767895</v>
      </c>
      <c r="Z69" s="13">
        <f t="shared" si="13"/>
        <v>1.8419085500711507</v>
      </c>
      <c r="AA69" s="13"/>
      <c r="AB69" s="13"/>
      <c r="AC69" s="13"/>
      <c r="AD69" s="13">
        <f>VLOOKUP(A:A,[1]TDSheet!$A:$AD,30,0)</f>
        <v>0</v>
      </c>
      <c r="AE69" s="13">
        <f>VLOOKUP(A:A,[1]TDSheet!$A:$AE,31,0)</f>
        <v>47.210799999999999</v>
      </c>
      <c r="AF69" s="13">
        <f>VLOOKUP(A:A,[1]TDSheet!$A:$AF,32,0)</f>
        <v>49.498800000000003</v>
      </c>
      <c r="AG69" s="13">
        <f>VLOOKUP(A:A,[1]TDSheet!$A:$AG,33,0)</f>
        <v>41.956000000000003</v>
      </c>
      <c r="AH69" s="13">
        <f>VLOOKUP(A:A,[3]TDSheet!$A:$D,4,0)</f>
        <v>63.866999999999997</v>
      </c>
      <c r="AI69" s="13">
        <f>VLOOKUP(A:A,[1]TDSheet!$A:$AI,35,0)</f>
        <v>0</v>
      </c>
      <c r="AJ69" s="13">
        <f t="shared" si="14"/>
        <v>100</v>
      </c>
      <c r="AK69" s="13"/>
      <c r="AL69" s="13"/>
      <c r="AM69" s="13"/>
    </row>
    <row r="70" spans="1:39" s="1" customFormat="1" ht="11.1" customHeight="1" outlineLevel="1" x14ac:dyDescent="0.2">
      <c r="A70" s="7" t="s">
        <v>73</v>
      </c>
      <c r="B70" s="7" t="s">
        <v>12</v>
      </c>
      <c r="C70" s="8">
        <v>57</v>
      </c>
      <c r="D70" s="8">
        <v>148</v>
      </c>
      <c r="E70" s="8">
        <v>121</v>
      </c>
      <c r="F70" s="8">
        <v>82</v>
      </c>
      <c r="G70" s="1" t="str">
        <f>VLOOKUP(A:A,[1]TDSheet!$A:$G,7,0)</f>
        <v>дк</v>
      </c>
      <c r="H70" s="1">
        <f>VLOOKUP(A:A,[1]TDSheet!$A:$H,8,0)</f>
        <v>0.6</v>
      </c>
      <c r="I70" s="1">
        <f>VLOOKUP(A:A,[1]TDSheet!$A:$I,9,0)</f>
        <v>60</v>
      </c>
      <c r="J70" s="13">
        <f>VLOOKUP(A:A,[2]TDSheet!$A:$F,6,0)</f>
        <v>123</v>
      </c>
      <c r="K70" s="13">
        <f t="shared" si="10"/>
        <v>-2</v>
      </c>
      <c r="L70" s="13">
        <f>VLOOKUP(A:A,[1]TDSheet!$A:$L,12,0)</f>
        <v>30</v>
      </c>
      <c r="M70" s="13">
        <f>VLOOKUP(A:A,[1]TDSheet!$A:$M,13,0)</f>
        <v>30</v>
      </c>
      <c r="N70" s="13">
        <f>VLOOKUP(A:A,[1]TDSheet!$A:$V,22,0)</f>
        <v>0</v>
      </c>
      <c r="O70" s="13">
        <f>VLOOKUP(A:A,[1]TDSheet!$A:$X,24,0)</f>
        <v>0</v>
      </c>
      <c r="P70" s="13"/>
      <c r="Q70" s="13"/>
      <c r="R70" s="13"/>
      <c r="S70" s="13"/>
      <c r="T70" s="13"/>
      <c r="U70" s="13"/>
      <c r="V70" s="13"/>
      <c r="W70" s="13">
        <f t="shared" si="11"/>
        <v>24.2</v>
      </c>
      <c r="X70" s="15">
        <v>60</v>
      </c>
      <c r="Y70" s="16">
        <f t="shared" si="12"/>
        <v>8.3471074380165291</v>
      </c>
      <c r="Z70" s="13">
        <f t="shared" si="13"/>
        <v>3.388429752066116</v>
      </c>
      <c r="AA70" s="13"/>
      <c r="AB70" s="13"/>
      <c r="AC70" s="13"/>
      <c r="AD70" s="13">
        <f>VLOOKUP(A:A,[1]TDSheet!$A:$AD,30,0)</f>
        <v>0</v>
      </c>
      <c r="AE70" s="13">
        <f>VLOOKUP(A:A,[1]TDSheet!$A:$AE,31,0)</f>
        <v>27.8</v>
      </c>
      <c r="AF70" s="13">
        <f>VLOOKUP(A:A,[1]TDSheet!$A:$AF,32,0)</f>
        <v>26.8</v>
      </c>
      <c r="AG70" s="13">
        <f>VLOOKUP(A:A,[1]TDSheet!$A:$AG,33,0)</f>
        <v>23.6</v>
      </c>
      <c r="AH70" s="13">
        <f>VLOOKUP(A:A,[3]TDSheet!$A:$D,4,0)</f>
        <v>29</v>
      </c>
      <c r="AI70" s="13">
        <f>VLOOKUP(A:A,[1]TDSheet!$A:$AI,35,0)</f>
        <v>0</v>
      </c>
      <c r="AJ70" s="13">
        <f t="shared" si="14"/>
        <v>36</v>
      </c>
      <c r="AK70" s="13"/>
      <c r="AL70" s="13"/>
      <c r="AM70" s="13"/>
    </row>
    <row r="71" spans="1:39" s="1" customFormat="1" ht="11.1" customHeight="1" outlineLevel="1" x14ac:dyDescent="0.2">
      <c r="A71" s="7" t="s">
        <v>74</v>
      </c>
      <c r="B71" s="7" t="s">
        <v>12</v>
      </c>
      <c r="C71" s="8">
        <v>173</v>
      </c>
      <c r="D71" s="8">
        <v>480</v>
      </c>
      <c r="E71" s="8">
        <v>361</v>
      </c>
      <c r="F71" s="8">
        <v>278</v>
      </c>
      <c r="G71" s="1" t="str">
        <f>VLOOKUP(A:A,[1]TDSheet!$A:$G,7,0)</f>
        <v>ябл</v>
      </c>
      <c r="H71" s="1">
        <f>VLOOKUP(A:A,[1]TDSheet!$A:$H,8,0)</f>
        <v>0.6</v>
      </c>
      <c r="I71" s="1">
        <f>VLOOKUP(A:A,[1]TDSheet!$A:$I,9,0)</f>
        <v>60</v>
      </c>
      <c r="J71" s="13">
        <f>VLOOKUP(A:A,[2]TDSheet!$A:$F,6,0)</f>
        <v>369</v>
      </c>
      <c r="K71" s="13">
        <f t="shared" si="10"/>
        <v>-8</v>
      </c>
      <c r="L71" s="13">
        <f>VLOOKUP(A:A,[1]TDSheet!$A:$L,12,0)</f>
        <v>50</v>
      </c>
      <c r="M71" s="13">
        <f>VLOOKUP(A:A,[1]TDSheet!$A:$M,13,0)</f>
        <v>90</v>
      </c>
      <c r="N71" s="13">
        <f>VLOOKUP(A:A,[1]TDSheet!$A:$V,22,0)</f>
        <v>0</v>
      </c>
      <c r="O71" s="13">
        <f>VLOOKUP(A:A,[1]TDSheet!$A:$X,24,0)</f>
        <v>50</v>
      </c>
      <c r="P71" s="13"/>
      <c r="Q71" s="13"/>
      <c r="R71" s="13"/>
      <c r="S71" s="13"/>
      <c r="T71" s="13"/>
      <c r="U71" s="13"/>
      <c r="V71" s="13"/>
      <c r="W71" s="13">
        <f t="shared" si="11"/>
        <v>72.2</v>
      </c>
      <c r="X71" s="15">
        <v>100</v>
      </c>
      <c r="Y71" s="16">
        <f t="shared" si="12"/>
        <v>7.8670360110803319</v>
      </c>
      <c r="Z71" s="13">
        <f t="shared" si="13"/>
        <v>3.8504155124653736</v>
      </c>
      <c r="AA71" s="13"/>
      <c r="AB71" s="13"/>
      <c r="AC71" s="13"/>
      <c r="AD71" s="13">
        <f>VLOOKUP(A:A,[1]TDSheet!$A:$AD,30,0)</f>
        <v>0</v>
      </c>
      <c r="AE71" s="13">
        <f>VLOOKUP(A:A,[1]TDSheet!$A:$AE,31,0)</f>
        <v>93.4</v>
      </c>
      <c r="AF71" s="13">
        <f>VLOOKUP(A:A,[1]TDSheet!$A:$AF,32,0)</f>
        <v>85.6</v>
      </c>
      <c r="AG71" s="13">
        <f>VLOOKUP(A:A,[1]TDSheet!$A:$AG,33,0)</f>
        <v>82.6</v>
      </c>
      <c r="AH71" s="13">
        <f>VLOOKUP(A:A,[3]TDSheet!$A:$D,4,0)</f>
        <v>94</v>
      </c>
      <c r="AI71" s="13" t="str">
        <f>VLOOKUP(A:A,[1]TDSheet!$A:$AI,35,0)</f>
        <v>продокт</v>
      </c>
      <c r="AJ71" s="13">
        <f t="shared" si="14"/>
        <v>60</v>
      </c>
      <c r="AK71" s="13"/>
      <c r="AL71" s="13"/>
      <c r="AM71" s="13"/>
    </row>
    <row r="72" spans="1:39" s="1" customFormat="1" ht="11.1" customHeight="1" outlineLevel="1" x14ac:dyDescent="0.2">
      <c r="A72" s="7" t="s">
        <v>75</v>
      </c>
      <c r="B72" s="7" t="s">
        <v>12</v>
      </c>
      <c r="C72" s="8">
        <v>108</v>
      </c>
      <c r="D72" s="8">
        <v>742</v>
      </c>
      <c r="E72" s="8">
        <v>549</v>
      </c>
      <c r="F72" s="8">
        <v>296</v>
      </c>
      <c r="G72" s="1" t="str">
        <f>VLOOKUP(A:A,[1]TDSheet!$A:$G,7,0)</f>
        <v>ябл</v>
      </c>
      <c r="H72" s="1">
        <f>VLOOKUP(A:A,[1]TDSheet!$A:$H,8,0)</f>
        <v>0.6</v>
      </c>
      <c r="I72" s="1">
        <f>VLOOKUP(A:A,[1]TDSheet!$A:$I,9,0)</f>
        <v>60</v>
      </c>
      <c r="J72" s="13">
        <f>VLOOKUP(A:A,[2]TDSheet!$A:$F,6,0)</f>
        <v>537</v>
      </c>
      <c r="K72" s="13">
        <f t="shared" ref="K72:K108" si="15">E72-J72</f>
        <v>12</v>
      </c>
      <c r="L72" s="13">
        <f>VLOOKUP(A:A,[1]TDSheet!$A:$L,12,0)</f>
        <v>150</v>
      </c>
      <c r="M72" s="13">
        <f>VLOOKUP(A:A,[1]TDSheet!$A:$M,13,0)</f>
        <v>130</v>
      </c>
      <c r="N72" s="13">
        <f>VLOOKUP(A:A,[1]TDSheet!$A:$V,22,0)</f>
        <v>0</v>
      </c>
      <c r="O72" s="13">
        <f>VLOOKUP(A:A,[1]TDSheet!$A:$X,24,0)</f>
        <v>180</v>
      </c>
      <c r="P72" s="13"/>
      <c r="Q72" s="13"/>
      <c r="R72" s="13"/>
      <c r="S72" s="13"/>
      <c r="T72" s="13"/>
      <c r="U72" s="13"/>
      <c r="V72" s="13"/>
      <c r="W72" s="13">
        <f t="shared" ref="W72:W108" si="16">(E72-AD72)/5</f>
        <v>109.8</v>
      </c>
      <c r="X72" s="15">
        <v>110</v>
      </c>
      <c r="Y72" s="16">
        <f t="shared" ref="Y72:Y108" si="17">(F72+L72+M72+N72+O72+X72)/W72</f>
        <v>7.8870673952641166</v>
      </c>
      <c r="Z72" s="13">
        <f t="shared" ref="Z72:Z108" si="18">F72/W72</f>
        <v>2.6958105646630237</v>
      </c>
      <c r="AA72" s="13"/>
      <c r="AB72" s="13"/>
      <c r="AC72" s="13"/>
      <c r="AD72" s="13">
        <f>VLOOKUP(A:A,[1]TDSheet!$A:$AD,30,0)</f>
        <v>0</v>
      </c>
      <c r="AE72" s="13">
        <f>VLOOKUP(A:A,[1]TDSheet!$A:$AE,31,0)</f>
        <v>111.2</v>
      </c>
      <c r="AF72" s="13">
        <f>VLOOKUP(A:A,[1]TDSheet!$A:$AF,32,0)</f>
        <v>112.4</v>
      </c>
      <c r="AG72" s="13">
        <f>VLOOKUP(A:A,[1]TDSheet!$A:$AG,33,0)</f>
        <v>111.8</v>
      </c>
      <c r="AH72" s="13">
        <f>VLOOKUP(A:A,[3]TDSheet!$A:$D,4,0)</f>
        <v>122</v>
      </c>
      <c r="AI72" s="13" t="str">
        <f>VLOOKUP(A:A,[1]TDSheet!$A:$AI,35,0)</f>
        <v>продокт</v>
      </c>
      <c r="AJ72" s="13">
        <f t="shared" ref="AJ72:AJ108" si="19">X72*H72</f>
        <v>66</v>
      </c>
      <c r="AK72" s="13"/>
      <c r="AL72" s="13"/>
      <c r="AM72" s="13"/>
    </row>
    <row r="73" spans="1:39" s="1" customFormat="1" ht="11.1" customHeight="1" outlineLevel="1" x14ac:dyDescent="0.2">
      <c r="A73" s="7" t="s">
        <v>76</v>
      </c>
      <c r="B73" s="7" t="s">
        <v>8</v>
      </c>
      <c r="C73" s="8">
        <v>71.257999999999996</v>
      </c>
      <c r="D73" s="8">
        <v>292.33600000000001</v>
      </c>
      <c r="E73" s="8">
        <v>186.82</v>
      </c>
      <c r="F73" s="8">
        <v>174.114</v>
      </c>
      <c r="G73" s="1">
        <f>VLOOKUP(A:A,[1]TDSheet!$A:$G,7,0)</f>
        <v>0</v>
      </c>
      <c r="H73" s="1">
        <f>VLOOKUP(A:A,[1]TDSheet!$A:$H,8,0)</f>
        <v>1</v>
      </c>
      <c r="I73" s="1">
        <f>VLOOKUP(A:A,[1]TDSheet!$A:$I,9,0)</f>
        <v>30</v>
      </c>
      <c r="J73" s="13">
        <f>VLOOKUP(A:A,[2]TDSheet!$A:$F,6,0)</f>
        <v>195.86500000000001</v>
      </c>
      <c r="K73" s="13">
        <f t="shared" si="15"/>
        <v>-9.0450000000000159</v>
      </c>
      <c r="L73" s="13">
        <f>VLOOKUP(A:A,[1]TDSheet!$A:$L,12,0)</f>
        <v>0</v>
      </c>
      <c r="M73" s="13">
        <f>VLOOKUP(A:A,[1]TDSheet!$A:$M,13,0)</f>
        <v>20</v>
      </c>
      <c r="N73" s="13">
        <f>VLOOKUP(A:A,[1]TDSheet!$A:$V,22,0)</f>
        <v>0</v>
      </c>
      <c r="O73" s="13">
        <f>VLOOKUP(A:A,[1]TDSheet!$A:$X,24,0)</f>
        <v>70</v>
      </c>
      <c r="P73" s="13"/>
      <c r="Q73" s="13"/>
      <c r="R73" s="13"/>
      <c r="S73" s="13"/>
      <c r="T73" s="13"/>
      <c r="U73" s="13"/>
      <c r="V73" s="13"/>
      <c r="W73" s="13">
        <f t="shared" si="16"/>
        <v>37.363999999999997</v>
      </c>
      <c r="X73" s="15">
        <v>40</v>
      </c>
      <c r="Y73" s="16">
        <f t="shared" si="17"/>
        <v>8.1392249223851856</v>
      </c>
      <c r="Z73" s="13">
        <f t="shared" si="18"/>
        <v>4.6599400492452636</v>
      </c>
      <c r="AA73" s="13"/>
      <c r="AB73" s="13"/>
      <c r="AC73" s="13"/>
      <c r="AD73" s="13">
        <f>VLOOKUP(A:A,[1]TDSheet!$A:$AD,30,0)</f>
        <v>0</v>
      </c>
      <c r="AE73" s="13">
        <f>VLOOKUP(A:A,[1]TDSheet!$A:$AE,31,0)</f>
        <v>42.158200000000001</v>
      </c>
      <c r="AF73" s="13">
        <f>VLOOKUP(A:A,[1]TDSheet!$A:$AF,32,0)</f>
        <v>39.160600000000002</v>
      </c>
      <c r="AG73" s="13">
        <f>VLOOKUP(A:A,[1]TDSheet!$A:$AG,33,0)</f>
        <v>44.260800000000003</v>
      </c>
      <c r="AH73" s="13">
        <f>VLOOKUP(A:A,[3]TDSheet!$A:$D,4,0)</f>
        <v>13.18</v>
      </c>
      <c r="AI73" s="13">
        <f>VLOOKUP(A:A,[1]TDSheet!$A:$AI,35,0)</f>
        <v>0</v>
      </c>
      <c r="AJ73" s="13">
        <f t="shared" si="19"/>
        <v>40</v>
      </c>
      <c r="AK73" s="13"/>
      <c r="AL73" s="13"/>
      <c r="AM73" s="13"/>
    </row>
    <row r="74" spans="1:39" s="1" customFormat="1" ht="11.1" customHeight="1" outlineLevel="1" x14ac:dyDescent="0.2">
      <c r="A74" s="7" t="s">
        <v>77</v>
      </c>
      <c r="B74" s="7" t="s">
        <v>12</v>
      </c>
      <c r="C74" s="8">
        <v>368</v>
      </c>
      <c r="D74" s="8">
        <v>535</v>
      </c>
      <c r="E74" s="8">
        <v>683</v>
      </c>
      <c r="F74" s="8">
        <v>206</v>
      </c>
      <c r="G74" s="1" t="str">
        <f>VLOOKUP(A:A,[1]TDSheet!$A:$G,7,0)</f>
        <v>ябл,дк</v>
      </c>
      <c r="H74" s="1">
        <f>VLOOKUP(A:A,[1]TDSheet!$A:$H,8,0)</f>
        <v>0.6</v>
      </c>
      <c r="I74" s="1">
        <f>VLOOKUP(A:A,[1]TDSheet!$A:$I,9,0)</f>
        <v>60</v>
      </c>
      <c r="J74" s="13">
        <f>VLOOKUP(A:A,[2]TDSheet!$A:$F,6,0)</f>
        <v>693</v>
      </c>
      <c r="K74" s="13">
        <f t="shared" si="15"/>
        <v>-10</v>
      </c>
      <c r="L74" s="13">
        <f>VLOOKUP(A:A,[1]TDSheet!$A:$L,12,0)</f>
        <v>250</v>
      </c>
      <c r="M74" s="13">
        <f>VLOOKUP(A:A,[1]TDSheet!$A:$M,13,0)</f>
        <v>150</v>
      </c>
      <c r="N74" s="13">
        <f>VLOOKUP(A:A,[1]TDSheet!$A:$V,22,0)</f>
        <v>0</v>
      </c>
      <c r="O74" s="13">
        <f>VLOOKUP(A:A,[1]TDSheet!$A:$X,24,0)</f>
        <v>170</v>
      </c>
      <c r="P74" s="13"/>
      <c r="Q74" s="13"/>
      <c r="R74" s="13"/>
      <c r="S74" s="13"/>
      <c r="T74" s="13"/>
      <c r="U74" s="13"/>
      <c r="V74" s="13"/>
      <c r="W74" s="13">
        <f t="shared" si="16"/>
        <v>136.6</v>
      </c>
      <c r="X74" s="15">
        <v>300</v>
      </c>
      <c r="Y74" s="16">
        <f t="shared" si="17"/>
        <v>7.8770131771595899</v>
      </c>
      <c r="Z74" s="13">
        <f t="shared" si="18"/>
        <v>1.5080527086383602</v>
      </c>
      <c r="AA74" s="13"/>
      <c r="AB74" s="13"/>
      <c r="AC74" s="13"/>
      <c r="AD74" s="13">
        <f>VLOOKUP(A:A,[1]TDSheet!$A:$AD,30,0)</f>
        <v>0</v>
      </c>
      <c r="AE74" s="13">
        <f>VLOOKUP(A:A,[1]TDSheet!$A:$AE,31,0)</f>
        <v>138.19999999999999</v>
      </c>
      <c r="AF74" s="13">
        <f>VLOOKUP(A:A,[1]TDSheet!$A:$AF,32,0)</f>
        <v>137.4</v>
      </c>
      <c r="AG74" s="13">
        <f>VLOOKUP(A:A,[1]TDSheet!$A:$AG,33,0)</f>
        <v>112.6</v>
      </c>
      <c r="AH74" s="13">
        <f>VLOOKUP(A:A,[3]TDSheet!$A:$D,4,0)</f>
        <v>176</v>
      </c>
      <c r="AI74" s="13">
        <f>VLOOKUP(A:A,[1]TDSheet!$A:$AI,35,0)</f>
        <v>0</v>
      </c>
      <c r="AJ74" s="13">
        <f t="shared" si="19"/>
        <v>180</v>
      </c>
      <c r="AK74" s="13"/>
      <c r="AL74" s="13"/>
      <c r="AM74" s="13"/>
    </row>
    <row r="75" spans="1:39" s="1" customFormat="1" ht="11.1" customHeight="1" outlineLevel="1" x14ac:dyDescent="0.2">
      <c r="A75" s="7" t="s">
        <v>78</v>
      </c>
      <c r="B75" s="7" t="s">
        <v>12</v>
      </c>
      <c r="C75" s="8">
        <v>216</v>
      </c>
      <c r="D75" s="8">
        <v>1135</v>
      </c>
      <c r="E75" s="8">
        <v>929</v>
      </c>
      <c r="F75" s="8">
        <v>389</v>
      </c>
      <c r="G75" s="1" t="str">
        <f>VLOOKUP(A:A,[1]TDSheet!$A:$G,7,0)</f>
        <v>ябл,дк</v>
      </c>
      <c r="H75" s="1">
        <f>VLOOKUP(A:A,[1]TDSheet!$A:$H,8,0)</f>
        <v>0.6</v>
      </c>
      <c r="I75" s="1">
        <f>VLOOKUP(A:A,[1]TDSheet!$A:$I,9,0)</f>
        <v>60</v>
      </c>
      <c r="J75" s="13">
        <f>VLOOKUP(A:A,[2]TDSheet!$A:$F,6,0)</f>
        <v>948</v>
      </c>
      <c r="K75" s="13">
        <f t="shared" si="15"/>
        <v>-19</v>
      </c>
      <c r="L75" s="13">
        <f>VLOOKUP(A:A,[1]TDSheet!$A:$L,12,0)</f>
        <v>300</v>
      </c>
      <c r="M75" s="13">
        <f>VLOOKUP(A:A,[1]TDSheet!$A:$M,13,0)</f>
        <v>190</v>
      </c>
      <c r="N75" s="13">
        <f>VLOOKUP(A:A,[1]TDSheet!$A:$V,22,0)</f>
        <v>0</v>
      </c>
      <c r="O75" s="13">
        <f>VLOOKUP(A:A,[1]TDSheet!$A:$X,24,0)</f>
        <v>240</v>
      </c>
      <c r="P75" s="13"/>
      <c r="Q75" s="13"/>
      <c r="R75" s="13"/>
      <c r="S75" s="13"/>
      <c r="T75" s="13"/>
      <c r="U75" s="13"/>
      <c r="V75" s="13"/>
      <c r="W75" s="13">
        <f t="shared" si="16"/>
        <v>185.8</v>
      </c>
      <c r="X75" s="15">
        <v>350</v>
      </c>
      <c r="Y75" s="16">
        <f t="shared" si="17"/>
        <v>7.9063509149623243</v>
      </c>
      <c r="Z75" s="13">
        <f t="shared" si="18"/>
        <v>2.0936490850376748</v>
      </c>
      <c r="AA75" s="13"/>
      <c r="AB75" s="13"/>
      <c r="AC75" s="13"/>
      <c r="AD75" s="13">
        <f>VLOOKUP(A:A,[1]TDSheet!$A:$AD,30,0)</f>
        <v>0</v>
      </c>
      <c r="AE75" s="13">
        <f>VLOOKUP(A:A,[1]TDSheet!$A:$AE,31,0)</f>
        <v>202.4</v>
      </c>
      <c r="AF75" s="13">
        <f>VLOOKUP(A:A,[1]TDSheet!$A:$AF,32,0)</f>
        <v>164.4</v>
      </c>
      <c r="AG75" s="13">
        <f>VLOOKUP(A:A,[1]TDSheet!$A:$AG,33,0)</f>
        <v>172.2</v>
      </c>
      <c r="AH75" s="13">
        <f>VLOOKUP(A:A,[3]TDSheet!$A:$D,4,0)</f>
        <v>231</v>
      </c>
      <c r="AI75" s="13">
        <f>VLOOKUP(A:A,[1]TDSheet!$A:$AI,35,0)</f>
        <v>0</v>
      </c>
      <c r="AJ75" s="13">
        <f t="shared" si="19"/>
        <v>210</v>
      </c>
      <c r="AK75" s="13"/>
      <c r="AL75" s="13"/>
      <c r="AM75" s="13"/>
    </row>
    <row r="76" spans="1:39" s="1" customFormat="1" ht="11.1" customHeight="1" outlineLevel="1" x14ac:dyDescent="0.2">
      <c r="A76" s="7" t="s">
        <v>79</v>
      </c>
      <c r="B76" s="7" t="s">
        <v>12</v>
      </c>
      <c r="C76" s="8">
        <v>261</v>
      </c>
      <c r="D76" s="8">
        <v>902</v>
      </c>
      <c r="E76" s="8">
        <v>653</v>
      </c>
      <c r="F76" s="8">
        <v>495</v>
      </c>
      <c r="G76" s="1">
        <f>VLOOKUP(A:A,[1]TDSheet!$A:$G,7,0)</f>
        <v>0</v>
      </c>
      <c r="H76" s="1">
        <f>VLOOKUP(A:A,[1]TDSheet!$A:$H,8,0)</f>
        <v>0.4</v>
      </c>
      <c r="I76" s="1" t="e">
        <f>VLOOKUP(A:A,[1]TDSheet!$A:$I,9,0)</f>
        <v>#N/A</v>
      </c>
      <c r="J76" s="13">
        <f>VLOOKUP(A:A,[2]TDSheet!$A:$F,6,0)</f>
        <v>670</v>
      </c>
      <c r="K76" s="13">
        <f t="shared" si="15"/>
        <v>-17</v>
      </c>
      <c r="L76" s="13">
        <f>VLOOKUP(A:A,[1]TDSheet!$A:$L,12,0)</f>
        <v>100</v>
      </c>
      <c r="M76" s="13">
        <f>VLOOKUP(A:A,[1]TDSheet!$A:$M,13,0)</f>
        <v>110</v>
      </c>
      <c r="N76" s="13">
        <f>VLOOKUP(A:A,[1]TDSheet!$A:$V,22,0)</f>
        <v>0</v>
      </c>
      <c r="O76" s="13">
        <f>VLOOKUP(A:A,[1]TDSheet!$A:$X,24,0)</f>
        <v>190</v>
      </c>
      <c r="P76" s="13"/>
      <c r="Q76" s="13"/>
      <c r="R76" s="13"/>
      <c r="S76" s="13"/>
      <c r="T76" s="13"/>
      <c r="U76" s="13"/>
      <c r="V76" s="13"/>
      <c r="W76" s="13">
        <f t="shared" si="16"/>
        <v>130.6</v>
      </c>
      <c r="X76" s="15">
        <v>150</v>
      </c>
      <c r="Y76" s="16">
        <f t="shared" si="17"/>
        <v>8.0015313935681469</v>
      </c>
      <c r="Z76" s="13">
        <f t="shared" si="18"/>
        <v>3.7901990811638591</v>
      </c>
      <c r="AA76" s="13"/>
      <c r="AB76" s="13"/>
      <c r="AC76" s="13"/>
      <c r="AD76" s="13">
        <f>VLOOKUP(A:A,[1]TDSheet!$A:$AD,30,0)</f>
        <v>0</v>
      </c>
      <c r="AE76" s="13">
        <f>VLOOKUP(A:A,[1]TDSheet!$A:$AE,31,0)</f>
        <v>150.4</v>
      </c>
      <c r="AF76" s="13">
        <f>VLOOKUP(A:A,[1]TDSheet!$A:$AF,32,0)</f>
        <v>150.6</v>
      </c>
      <c r="AG76" s="13">
        <f>VLOOKUP(A:A,[1]TDSheet!$A:$AG,33,0)</f>
        <v>150.80000000000001</v>
      </c>
      <c r="AH76" s="13">
        <f>VLOOKUP(A:A,[3]TDSheet!$A:$D,4,0)</f>
        <v>135</v>
      </c>
      <c r="AI76" s="13">
        <f>VLOOKUP(A:A,[1]TDSheet!$A:$AI,35,0)</f>
        <v>0</v>
      </c>
      <c r="AJ76" s="13">
        <f t="shared" si="19"/>
        <v>60</v>
      </c>
      <c r="AK76" s="13"/>
      <c r="AL76" s="13"/>
      <c r="AM76" s="13"/>
    </row>
    <row r="77" spans="1:39" s="1" customFormat="1" ht="11.1" customHeight="1" outlineLevel="1" x14ac:dyDescent="0.2">
      <c r="A77" s="7" t="s">
        <v>80</v>
      </c>
      <c r="B77" s="7" t="s">
        <v>12</v>
      </c>
      <c r="C77" s="8">
        <v>-5</v>
      </c>
      <c r="D77" s="8">
        <v>1428</v>
      </c>
      <c r="E77" s="8">
        <v>769</v>
      </c>
      <c r="F77" s="8">
        <v>631</v>
      </c>
      <c r="G77" s="1">
        <f>VLOOKUP(A:A,[1]TDSheet!$A:$G,7,0)</f>
        <v>0</v>
      </c>
      <c r="H77" s="1">
        <f>VLOOKUP(A:A,[1]TDSheet!$A:$H,8,0)</f>
        <v>0.33</v>
      </c>
      <c r="I77" s="1">
        <f>VLOOKUP(A:A,[1]TDSheet!$A:$I,9,0)</f>
        <v>60</v>
      </c>
      <c r="J77" s="13">
        <f>VLOOKUP(A:A,[2]TDSheet!$A:$F,6,0)</f>
        <v>823</v>
      </c>
      <c r="K77" s="13">
        <f t="shared" si="15"/>
        <v>-54</v>
      </c>
      <c r="L77" s="13">
        <f>VLOOKUP(A:A,[1]TDSheet!$A:$L,12,0)</f>
        <v>100</v>
      </c>
      <c r="M77" s="13">
        <f>VLOOKUP(A:A,[1]TDSheet!$A:$M,13,0)</f>
        <v>100</v>
      </c>
      <c r="N77" s="13">
        <f>VLOOKUP(A:A,[1]TDSheet!$A:$V,22,0)</f>
        <v>0</v>
      </c>
      <c r="O77" s="13">
        <f>VLOOKUP(A:A,[1]TDSheet!$A:$X,24,0)</f>
        <v>150</v>
      </c>
      <c r="P77" s="13"/>
      <c r="Q77" s="13"/>
      <c r="R77" s="13"/>
      <c r="S77" s="13"/>
      <c r="T77" s="13"/>
      <c r="U77" s="13"/>
      <c r="V77" s="13"/>
      <c r="W77" s="13">
        <f t="shared" si="16"/>
        <v>153.80000000000001</v>
      </c>
      <c r="X77" s="15">
        <v>240</v>
      </c>
      <c r="Y77" s="16">
        <f t="shared" si="17"/>
        <v>7.9388816644993492</v>
      </c>
      <c r="Z77" s="13">
        <f t="shared" si="18"/>
        <v>4.1027308192457737</v>
      </c>
      <c r="AA77" s="13"/>
      <c r="AB77" s="13"/>
      <c r="AC77" s="13"/>
      <c r="AD77" s="13">
        <f>VLOOKUP(A:A,[1]TDSheet!$A:$AD,30,0)</f>
        <v>0</v>
      </c>
      <c r="AE77" s="13">
        <f>VLOOKUP(A:A,[1]TDSheet!$A:$AE,31,0)</f>
        <v>193</v>
      </c>
      <c r="AF77" s="13">
        <f>VLOOKUP(A:A,[1]TDSheet!$A:$AF,32,0)</f>
        <v>174.4</v>
      </c>
      <c r="AG77" s="13">
        <f>VLOOKUP(A:A,[1]TDSheet!$A:$AG,33,0)</f>
        <v>150.80000000000001</v>
      </c>
      <c r="AH77" s="13">
        <f>VLOOKUP(A:A,[3]TDSheet!$A:$D,4,0)</f>
        <v>131</v>
      </c>
      <c r="AI77" s="13">
        <f>VLOOKUP(A:A,[1]TDSheet!$A:$AI,35,0)</f>
        <v>0</v>
      </c>
      <c r="AJ77" s="13">
        <f t="shared" si="19"/>
        <v>79.2</v>
      </c>
      <c r="AK77" s="13"/>
      <c r="AL77" s="13"/>
      <c r="AM77" s="13"/>
    </row>
    <row r="78" spans="1:39" s="1" customFormat="1" ht="21.95" customHeight="1" outlineLevel="1" x14ac:dyDescent="0.2">
      <c r="A78" s="7" t="s">
        <v>81</v>
      </c>
      <c r="B78" s="7" t="s">
        <v>12</v>
      </c>
      <c r="C78" s="8">
        <v>283</v>
      </c>
      <c r="D78" s="8">
        <v>697</v>
      </c>
      <c r="E78" s="8">
        <v>592</v>
      </c>
      <c r="F78" s="8">
        <v>371</v>
      </c>
      <c r="G78" s="1">
        <f>VLOOKUP(A:A,[1]TDSheet!$A:$G,7,0)</f>
        <v>0</v>
      </c>
      <c r="H78" s="1">
        <f>VLOOKUP(A:A,[1]TDSheet!$A:$H,8,0)</f>
        <v>0.35</v>
      </c>
      <c r="I78" s="1" t="e">
        <f>VLOOKUP(A:A,[1]TDSheet!$A:$I,9,0)</f>
        <v>#N/A</v>
      </c>
      <c r="J78" s="13">
        <f>VLOOKUP(A:A,[2]TDSheet!$A:$F,6,0)</f>
        <v>618</v>
      </c>
      <c r="K78" s="13">
        <f t="shared" si="15"/>
        <v>-26</v>
      </c>
      <c r="L78" s="13">
        <f>VLOOKUP(A:A,[1]TDSheet!$A:$L,12,0)</f>
        <v>100</v>
      </c>
      <c r="M78" s="13">
        <f>VLOOKUP(A:A,[1]TDSheet!$A:$M,13,0)</f>
        <v>120</v>
      </c>
      <c r="N78" s="13">
        <f>VLOOKUP(A:A,[1]TDSheet!$A:$V,22,0)</f>
        <v>0</v>
      </c>
      <c r="O78" s="13">
        <f>VLOOKUP(A:A,[1]TDSheet!$A:$X,24,0)</f>
        <v>260</v>
      </c>
      <c r="P78" s="13"/>
      <c r="Q78" s="13"/>
      <c r="R78" s="13"/>
      <c r="S78" s="13"/>
      <c r="T78" s="13"/>
      <c r="U78" s="13"/>
      <c r="V78" s="13"/>
      <c r="W78" s="13">
        <f t="shared" si="16"/>
        <v>118.4</v>
      </c>
      <c r="X78" s="15">
        <v>100</v>
      </c>
      <c r="Y78" s="16">
        <f t="shared" si="17"/>
        <v>8.0320945945945947</v>
      </c>
      <c r="Z78" s="13">
        <f t="shared" si="18"/>
        <v>3.1334459459459456</v>
      </c>
      <c r="AA78" s="13"/>
      <c r="AB78" s="13"/>
      <c r="AC78" s="13"/>
      <c r="AD78" s="13">
        <f>VLOOKUP(A:A,[1]TDSheet!$A:$AD,30,0)</f>
        <v>0</v>
      </c>
      <c r="AE78" s="13">
        <f>VLOOKUP(A:A,[1]TDSheet!$A:$AE,31,0)</f>
        <v>126.6</v>
      </c>
      <c r="AF78" s="13">
        <f>VLOOKUP(A:A,[1]TDSheet!$A:$AF,32,0)</f>
        <v>134.4</v>
      </c>
      <c r="AG78" s="13">
        <f>VLOOKUP(A:A,[1]TDSheet!$A:$AG,33,0)</f>
        <v>122</v>
      </c>
      <c r="AH78" s="13">
        <f>VLOOKUP(A:A,[3]TDSheet!$A:$D,4,0)</f>
        <v>89</v>
      </c>
      <c r="AI78" s="13">
        <f>VLOOKUP(A:A,[1]TDSheet!$A:$AI,35,0)</f>
        <v>0</v>
      </c>
      <c r="AJ78" s="13">
        <f t="shared" si="19"/>
        <v>35</v>
      </c>
      <c r="AK78" s="13"/>
      <c r="AL78" s="13"/>
      <c r="AM78" s="13"/>
    </row>
    <row r="79" spans="1:39" s="1" customFormat="1" ht="11.1" customHeight="1" outlineLevel="1" x14ac:dyDescent="0.2">
      <c r="A79" s="7" t="s">
        <v>82</v>
      </c>
      <c r="B79" s="7" t="s">
        <v>12</v>
      </c>
      <c r="C79" s="8">
        <v>764</v>
      </c>
      <c r="D79" s="8">
        <v>61</v>
      </c>
      <c r="E79" s="8">
        <v>381</v>
      </c>
      <c r="F79" s="8">
        <v>439</v>
      </c>
      <c r="G79" s="1" t="str">
        <f>VLOOKUP(A:A,[1]TDSheet!$A:$G,7,0)</f>
        <v>ябл</v>
      </c>
      <c r="H79" s="1">
        <f>VLOOKUP(A:A,[1]TDSheet!$A:$H,8,0)</f>
        <v>0.33</v>
      </c>
      <c r="I79" s="1" t="e">
        <f>VLOOKUP(A:A,[1]TDSheet!$A:$I,9,0)</f>
        <v>#N/A</v>
      </c>
      <c r="J79" s="13">
        <f>VLOOKUP(A:A,[2]TDSheet!$A:$F,6,0)</f>
        <v>385</v>
      </c>
      <c r="K79" s="13">
        <f t="shared" si="15"/>
        <v>-4</v>
      </c>
      <c r="L79" s="13">
        <f>VLOOKUP(A:A,[1]TDSheet!$A:$L,12,0)</f>
        <v>60</v>
      </c>
      <c r="M79" s="13">
        <f>VLOOKUP(A:A,[1]TDSheet!$A:$M,13,0)</f>
        <v>0</v>
      </c>
      <c r="N79" s="13">
        <f>VLOOKUP(A:A,[1]TDSheet!$A:$V,22,0)</f>
        <v>0</v>
      </c>
      <c r="O79" s="13">
        <f>VLOOKUP(A:A,[1]TDSheet!$A:$X,24,0)</f>
        <v>0</v>
      </c>
      <c r="P79" s="13"/>
      <c r="Q79" s="13"/>
      <c r="R79" s="13"/>
      <c r="S79" s="13"/>
      <c r="T79" s="13"/>
      <c r="U79" s="13"/>
      <c r="V79" s="13"/>
      <c r="W79" s="13">
        <f t="shared" si="16"/>
        <v>76.2</v>
      </c>
      <c r="X79" s="15">
        <v>250</v>
      </c>
      <c r="Y79" s="16">
        <f t="shared" si="17"/>
        <v>9.8293963254593173</v>
      </c>
      <c r="Z79" s="13">
        <f t="shared" si="18"/>
        <v>5.7611548556430447</v>
      </c>
      <c r="AA79" s="13"/>
      <c r="AB79" s="13"/>
      <c r="AC79" s="13"/>
      <c r="AD79" s="13">
        <f>VLOOKUP(A:A,[1]TDSheet!$A:$AD,30,0)</f>
        <v>0</v>
      </c>
      <c r="AE79" s="13">
        <f>VLOOKUP(A:A,[1]TDSheet!$A:$AE,31,0)</f>
        <v>67</v>
      </c>
      <c r="AF79" s="13">
        <f>VLOOKUP(A:A,[1]TDSheet!$A:$AF,32,0)</f>
        <v>51</v>
      </c>
      <c r="AG79" s="13">
        <f>VLOOKUP(A:A,[1]TDSheet!$A:$AG,33,0)</f>
        <v>63.8</v>
      </c>
      <c r="AH79" s="13">
        <f>VLOOKUP(A:A,[3]TDSheet!$A:$D,4,0)</f>
        <v>148</v>
      </c>
      <c r="AI79" s="13" t="str">
        <f>VLOOKUP(A:A,[1]TDSheet!$A:$AI,35,0)</f>
        <v>октяб</v>
      </c>
      <c r="AJ79" s="13">
        <f t="shared" si="19"/>
        <v>82.5</v>
      </c>
      <c r="AK79" s="13"/>
      <c r="AL79" s="13"/>
      <c r="AM79" s="13"/>
    </row>
    <row r="80" spans="1:39" s="1" customFormat="1" ht="11.1" customHeight="1" outlineLevel="1" x14ac:dyDescent="0.2">
      <c r="A80" s="7" t="s">
        <v>83</v>
      </c>
      <c r="B80" s="7" t="s">
        <v>12</v>
      </c>
      <c r="C80" s="8">
        <v>2905</v>
      </c>
      <c r="D80" s="8">
        <v>7742</v>
      </c>
      <c r="E80" s="8">
        <v>5946</v>
      </c>
      <c r="F80" s="8">
        <v>4584</v>
      </c>
      <c r="G80" s="1">
        <f>VLOOKUP(A:A,[1]TDSheet!$A:$G,7,0)</f>
        <v>0</v>
      </c>
      <c r="H80" s="1">
        <f>VLOOKUP(A:A,[1]TDSheet!$A:$H,8,0)</f>
        <v>0.35</v>
      </c>
      <c r="I80" s="1">
        <f>VLOOKUP(A:A,[1]TDSheet!$A:$I,9,0)</f>
        <v>40</v>
      </c>
      <c r="J80" s="13">
        <f>VLOOKUP(A:A,[2]TDSheet!$A:$F,6,0)</f>
        <v>6081</v>
      </c>
      <c r="K80" s="13">
        <f t="shared" si="15"/>
        <v>-135</v>
      </c>
      <c r="L80" s="13">
        <f>VLOOKUP(A:A,[1]TDSheet!$A:$L,12,0)</f>
        <v>400</v>
      </c>
      <c r="M80" s="13">
        <f>VLOOKUP(A:A,[1]TDSheet!$A:$M,13,0)</f>
        <v>500</v>
      </c>
      <c r="N80" s="13">
        <f>VLOOKUP(A:A,[1]TDSheet!$A:$V,22,0)</f>
        <v>0</v>
      </c>
      <c r="O80" s="13">
        <f>VLOOKUP(A:A,[1]TDSheet!$A:$X,24,0)</f>
        <v>1200</v>
      </c>
      <c r="P80" s="13"/>
      <c r="Q80" s="13"/>
      <c r="R80" s="13"/>
      <c r="S80" s="13"/>
      <c r="T80" s="13"/>
      <c r="U80" s="13"/>
      <c r="V80" s="13"/>
      <c r="W80" s="13">
        <f t="shared" si="16"/>
        <v>889.2</v>
      </c>
      <c r="X80" s="15">
        <v>900</v>
      </c>
      <c r="Y80" s="16">
        <f t="shared" si="17"/>
        <v>8.5290148448043173</v>
      </c>
      <c r="Z80" s="13">
        <f t="shared" si="18"/>
        <v>5.1551956815114703</v>
      </c>
      <c r="AA80" s="13"/>
      <c r="AB80" s="13"/>
      <c r="AC80" s="13"/>
      <c r="AD80" s="13">
        <f>VLOOKUP(A:A,[1]TDSheet!$A:$AD,30,0)</f>
        <v>1500</v>
      </c>
      <c r="AE80" s="13">
        <f>VLOOKUP(A:A,[1]TDSheet!$A:$AE,31,0)</f>
        <v>671.4</v>
      </c>
      <c r="AF80" s="13">
        <f>VLOOKUP(A:A,[1]TDSheet!$A:$AF,32,0)</f>
        <v>1099.4000000000001</v>
      </c>
      <c r="AG80" s="13">
        <f>VLOOKUP(A:A,[1]TDSheet!$A:$AG,33,0)</f>
        <v>1077.2</v>
      </c>
      <c r="AH80" s="13">
        <f>VLOOKUP(A:A,[3]TDSheet!$A:$D,4,0)</f>
        <v>741</v>
      </c>
      <c r="AI80" s="13" t="str">
        <f>VLOOKUP(A:A,[1]TDSheet!$A:$AI,35,0)</f>
        <v>октяб, жц700</v>
      </c>
      <c r="AJ80" s="13">
        <f t="shared" si="19"/>
        <v>315</v>
      </c>
      <c r="AK80" s="13"/>
      <c r="AL80" s="13"/>
      <c r="AM80" s="13"/>
    </row>
    <row r="81" spans="1:39" s="1" customFormat="1" ht="11.1" customHeight="1" outlineLevel="1" x14ac:dyDescent="0.2">
      <c r="A81" s="7" t="s">
        <v>84</v>
      </c>
      <c r="B81" s="7" t="s">
        <v>12</v>
      </c>
      <c r="C81" s="8">
        <v>3460</v>
      </c>
      <c r="D81" s="8">
        <v>15755</v>
      </c>
      <c r="E81" s="8">
        <v>11068</v>
      </c>
      <c r="F81" s="8">
        <v>7918</v>
      </c>
      <c r="G81" s="1">
        <f>VLOOKUP(A:A,[1]TDSheet!$A:$G,7,0)</f>
        <v>0</v>
      </c>
      <c r="H81" s="1">
        <f>VLOOKUP(A:A,[1]TDSheet!$A:$H,8,0)</f>
        <v>0.35</v>
      </c>
      <c r="I81" s="1">
        <f>VLOOKUP(A:A,[1]TDSheet!$A:$I,9,0)</f>
        <v>45</v>
      </c>
      <c r="J81" s="13">
        <f>VLOOKUP(A:A,[2]TDSheet!$A:$F,6,0)</f>
        <v>11423</v>
      </c>
      <c r="K81" s="13">
        <f t="shared" si="15"/>
        <v>-355</v>
      </c>
      <c r="L81" s="13">
        <f>VLOOKUP(A:A,[1]TDSheet!$A:$L,12,0)</f>
        <v>600</v>
      </c>
      <c r="M81" s="13">
        <f>VLOOKUP(A:A,[1]TDSheet!$A:$M,13,0)</f>
        <v>2600</v>
      </c>
      <c r="N81" s="13">
        <f>VLOOKUP(A:A,[1]TDSheet!$A:$V,22,0)</f>
        <v>0</v>
      </c>
      <c r="O81" s="13">
        <f>VLOOKUP(A:A,[1]TDSheet!$A:$X,24,0)</f>
        <v>3000</v>
      </c>
      <c r="P81" s="13"/>
      <c r="Q81" s="13"/>
      <c r="R81" s="13"/>
      <c r="S81" s="13"/>
      <c r="T81" s="13"/>
      <c r="U81" s="13"/>
      <c r="V81" s="13"/>
      <c r="W81" s="13">
        <f t="shared" si="16"/>
        <v>2022.8</v>
      </c>
      <c r="X81" s="15">
        <v>1700</v>
      </c>
      <c r="Y81" s="16">
        <f t="shared" si="17"/>
        <v>7.8198536681827173</v>
      </c>
      <c r="Z81" s="13">
        <f t="shared" si="18"/>
        <v>3.9143761123195571</v>
      </c>
      <c r="AA81" s="13"/>
      <c r="AB81" s="13"/>
      <c r="AC81" s="13"/>
      <c r="AD81" s="13">
        <f>VLOOKUP(A:A,[1]TDSheet!$A:$AD,30,0)</f>
        <v>954</v>
      </c>
      <c r="AE81" s="13">
        <f>VLOOKUP(A:A,[1]TDSheet!$A:$AE,31,0)</f>
        <v>2216.8000000000002</v>
      </c>
      <c r="AF81" s="13">
        <f>VLOOKUP(A:A,[1]TDSheet!$A:$AF,32,0)</f>
        <v>2347.4</v>
      </c>
      <c r="AG81" s="13">
        <f>VLOOKUP(A:A,[1]TDSheet!$A:$AG,33,0)</f>
        <v>2409.6</v>
      </c>
      <c r="AH81" s="13">
        <f>VLOOKUP(A:A,[3]TDSheet!$A:$D,4,0)</f>
        <v>2049</v>
      </c>
      <c r="AI81" s="13" t="str">
        <f>VLOOKUP(A:A,[1]TDSheet!$A:$AI,35,0)</f>
        <v>оконч, жц1100</v>
      </c>
      <c r="AJ81" s="13">
        <f t="shared" si="19"/>
        <v>595</v>
      </c>
      <c r="AK81" s="13"/>
      <c r="AL81" s="13"/>
      <c r="AM81" s="13"/>
    </row>
    <row r="82" spans="1:39" s="1" customFormat="1" ht="21.95" customHeight="1" outlineLevel="1" x14ac:dyDescent="0.2">
      <c r="A82" s="7" t="s">
        <v>85</v>
      </c>
      <c r="B82" s="7" t="s">
        <v>12</v>
      </c>
      <c r="C82" s="8">
        <v>639</v>
      </c>
      <c r="D82" s="8">
        <v>509</v>
      </c>
      <c r="E82" s="8">
        <v>486</v>
      </c>
      <c r="F82" s="8">
        <v>653</v>
      </c>
      <c r="G82" s="1">
        <f>VLOOKUP(A:A,[1]TDSheet!$A:$G,7,0)</f>
        <v>0</v>
      </c>
      <c r="H82" s="1">
        <f>VLOOKUP(A:A,[1]TDSheet!$A:$H,8,0)</f>
        <v>0.4</v>
      </c>
      <c r="I82" s="1" t="e">
        <f>VLOOKUP(A:A,[1]TDSheet!$A:$I,9,0)</f>
        <v>#N/A</v>
      </c>
      <c r="J82" s="13">
        <f>VLOOKUP(A:A,[2]TDSheet!$A:$F,6,0)</f>
        <v>495</v>
      </c>
      <c r="K82" s="13">
        <f t="shared" si="15"/>
        <v>-9</v>
      </c>
      <c r="L82" s="13">
        <f>VLOOKUP(A:A,[1]TDSheet!$A:$L,12,0)</f>
        <v>50</v>
      </c>
      <c r="M82" s="13">
        <f>VLOOKUP(A:A,[1]TDSheet!$A:$M,13,0)</f>
        <v>50</v>
      </c>
      <c r="N82" s="13">
        <f>VLOOKUP(A:A,[1]TDSheet!$A:$V,22,0)</f>
        <v>0</v>
      </c>
      <c r="O82" s="13">
        <f>VLOOKUP(A:A,[1]TDSheet!$A:$X,24,0)</f>
        <v>0</v>
      </c>
      <c r="P82" s="13"/>
      <c r="Q82" s="13"/>
      <c r="R82" s="13"/>
      <c r="S82" s="13"/>
      <c r="T82" s="13"/>
      <c r="U82" s="13"/>
      <c r="V82" s="13"/>
      <c r="W82" s="13">
        <f t="shared" si="16"/>
        <v>97.2</v>
      </c>
      <c r="X82" s="15">
        <v>50</v>
      </c>
      <c r="Y82" s="16">
        <f t="shared" si="17"/>
        <v>8.2613168724279831</v>
      </c>
      <c r="Z82" s="13">
        <f t="shared" si="18"/>
        <v>6.7181069958847734</v>
      </c>
      <c r="AA82" s="13"/>
      <c r="AB82" s="13"/>
      <c r="AC82" s="13"/>
      <c r="AD82" s="13">
        <f>VLOOKUP(A:A,[1]TDSheet!$A:$AD,30,0)</f>
        <v>0</v>
      </c>
      <c r="AE82" s="13">
        <f>VLOOKUP(A:A,[1]TDSheet!$A:$AE,31,0)</f>
        <v>163.4</v>
      </c>
      <c r="AF82" s="13">
        <f>VLOOKUP(A:A,[1]TDSheet!$A:$AF,32,0)</f>
        <v>134.19999999999999</v>
      </c>
      <c r="AG82" s="13">
        <f>VLOOKUP(A:A,[1]TDSheet!$A:$AG,33,0)</f>
        <v>110.6</v>
      </c>
      <c r="AH82" s="13">
        <f>VLOOKUP(A:A,[3]TDSheet!$A:$D,4,0)</f>
        <v>90</v>
      </c>
      <c r="AI82" s="13" t="str">
        <f>VLOOKUP(A:A,[1]TDSheet!$A:$AI,35,0)</f>
        <v>октяб</v>
      </c>
      <c r="AJ82" s="13">
        <f t="shared" si="19"/>
        <v>20</v>
      </c>
      <c r="AK82" s="13"/>
      <c r="AL82" s="13"/>
      <c r="AM82" s="13"/>
    </row>
    <row r="83" spans="1:39" s="1" customFormat="1" ht="21.95" customHeight="1" outlineLevel="1" x14ac:dyDescent="0.2">
      <c r="A83" s="7" t="s">
        <v>86</v>
      </c>
      <c r="B83" s="7" t="s">
        <v>8</v>
      </c>
      <c r="C83" s="8">
        <v>171.89</v>
      </c>
      <c r="D83" s="8">
        <v>209.07300000000001</v>
      </c>
      <c r="E83" s="8">
        <v>206.143</v>
      </c>
      <c r="F83" s="8">
        <v>163.31299999999999</v>
      </c>
      <c r="G83" s="1" t="str">
        <f>VLOOKUP(A:A,[1]TDSheet!$A:$G,7,0)</f>
        <v>н</v>
      </c>
      <c r="H83" s="1">
        <f>VLOOKUP(A:A,[1]TDSheet!$A:$H,8,0)</f>
        <v>1</v>
      </c>
      <c r="I83" s="1" t="e">
        <f>VLOOKUP(A:A,[1]TDSheet!$A:$I,9,0)</f>
        <v>#N/A</v>
      </c>
      <c r="J83" s="13">
        <f>VLOOKUP(A:A,[2]TDSheet!$A:$F,6,0)</f>
        <v>209.05099999999999</v>
      </c>
      <c r="K83" s="13">
        <f t="shared" si="15"/>
        <v>-2.907999999999987</v>
      </c>
      <c r="L83" s="13">
        <f>VLOOKUP(A:A,[1]TDSheet!$A:$L,12,0)</f>
        <v>60</v>
      </c>
      <c r="M83" s="13">
        <f>VLOOKUP(A:A,[1]TDSheet!$A:$M,13,0)</f>
        <v>50</v>
      </c>
      <c r="N83" s="13">
        <f>VLOOKUP(A:A,[1]TDSheet!$A:$V,22,0)</f>
        <v>0</v>
      </c>
      <c r="O83" s="13">
        <f>VLOOKUP(A:A,[1]TDSheet!$A:$X,24,0)</f>
        <v>50</v>
      </c>
      <c r="P83" s="13"/>
      <c r="Q83" s="13"/>
      <c r="R83" s="13"/>
      <c r="S83" s="13"/>
      <c r="T83" s="13"/>
      <c r="U83" s="13"/>
      <c r="V83" s="13"/>
      <c r="W83" s="13">
        <f t="shared" si="16"/>
        <v>41.2286</v>
      </c>
      <c r="X83" s="15">
        <v>20</v>
      </c>
      <c r="Y83" s="16">
        <f t="shared" si="17"/>
        <v>8.327059371407227</v>
      </c>
      <c r="Z83" s="13">
        <f t="shared" si="18"/>
        <v>3.9611580310755152</v>
      </c>
      <c r="AA83" s="13"/>
      <c r="AB83" s="13"/>
      <c r="AC83" s="13"/>
      <c r="AD83" s="13">
        <f>VLOOKUP(A:A,[1]TDSheet!$A:$AD,30,0)</f>
        <v>0</v>
      </c>
      <c r="AE83" s="13">
        <f>VLOOKUP(A:A,[1]TDSheet!$A:$AE,31,0)</f>
        <v>65.90979999999999</v>
      </c>
      <c r="AF83" s="13">
        <f>VLOOKUP(A:A,[1]TDSheet!$A:$AF,32,0)</f>
        <v>43.490200000000002</v>
      </c>
      <c r="AG83" s="13">
        <f>VLOOKUP(A:A,[1]TDSheet!$A:$AG,33,0)</f>
        <v>44.248200000000004</v>
      </c>
      <c r="AH83" s="13">
        <f>VLOOKUP(A:A,[3]TDSheet!$A:$D,4,0)</f>
        <v>27.286999999999999</v>
      </c>
      <c r="AI83" s="13">
        <f>VLOOKUP(A:A,[1]TDSheet!$A:$AI,35,0)</f>
        <v>0</v>
      </c>
      <c r="AJ83" s="13">
        <f t="shared" si="19"/>
        <v>20</v>
      </c>
      <c r="AK83" s="13"/>
      <c r="AL83" s="13"/>
      <c r="AM83" s="13"/>
    </row>
    <row r="84" spans="1:39" s="1" customFormat="1" ht="21.95" customHeight="1" outlineLevel="1" x14ac:dyDescent="0.2">
      <c r="A84" s="7" t="s">
        <v>87</v>
      </c>
      <c r="B84" s="7" t="s">
        <v>12</v>
      </c>
      <c r="C84" s="8">
        <v>55</v>
      </c>
      <c r="D84" s="8">
        <v>384</v>
      </c>
      <c r="E84" s="8">
        <v>264</v>
      </c>
      <c r="F84" s="8">
        <v>171</v>
      </c>
      <c r="G84" s="1">
        <f>VLOOKUP(A:A,[1]TDSheet!$A:$G,7,0)</f>
        <v>0</v>
      </c>
      <c r="H84" s="1">
        <f>VLOOKUP(A:A,[1]TDSheet!$A:$H,8,0)</f>
        <v>0.4</v>
      </c>
      <c r="I84" s="1" t="e">
        <f>VLOOKUP(A:A,[1]TDSheet!$A:$I,9,0)</f>
        <v>#N/A</v>
      </c>
      <c r="J84" s="13">
        <f>VLOOKUP(A:A,[2]TDSheet!$A:$F,6,0)</f>
        <v>298</v>
      </c>
      <c r="K84" s="13">
        <f t="shared" si="15"/>
        <v>-34</v>
      </c>
      <c r="L84" s="13">
        <f>VLOOKUP(A:A,[1]TDSheet!$A:$L,12,0)</f>
        <v>0</v>
      </c>
      <c r="M84" s="13">
        <f>VLOOKUP(A:A,[1]TDSheet!$A:$M,13,0)</f>
        <v>50</v>
      </c>
      <c r="N84" s="13">
        <f>VLOOKUP(A:A,[1]TDSheet!$A:$V,22,0)</f>
        <v>0</v>
      </c>
      <c r="O84" s="13">
        <f>VLOOKUP(A:A,[1]TDSheet!$A:$X,24,0)</f>
        <v>60</v>
      </c>
      <c r="P84" s="13"/>
      <c r="Q84" s="13"/>
      <c r="R84" s="13"/>
      <c r="S84" s="13"/>
      <c r="T84" s="13"/>
      <c r="U84" s="13"/>
      <c r="V84" s="13"/>
      <c r="W84" s="13">
        <f t="shared" si="16"/>
        <v>52.8</v>
      </c>
      <c r="X84" s="15">
        <v>140</v>
      </c>
      <c r="Y84" s="16">
        <f t="shared" si="17"/>
        <v>7.9734848484848486</v>
      </c>
      <c r="Z84" s="13">
        <f t="shared" si="18"/>
        <v>3.2386363636363638</v>
      </c>
      <c r="AA84" s="13"/>
      <c r="AB84" s="13"/>
      <c r="AC84" s="13"/>
      <c r="AD84" s="13">
        <f>VLOOKUP(A:A,[1]TDSheet!$A:$AD,30,0)</f>
        <v>0</v>
      </c>
      <c r="AE84" s="13">
        <f>VLOOKUP(A:A,[1]TDSheet!$A:$AE,31,0)</f>
        <v>51.6</v>
      </c>
      <c r="AF84" s="13">
        <f>VLOOKUP(A:A,[1]TDSheet!$A:$AF,32,0)</f>
        <v>52</v>
      </c>
      <c r="AG84" s="13">
        <f>VLOOKUP(A:A,[1]TDSheet!$A:$AG,33,0)</f>
        <v>55.6</v>
      </c>
      <c r="AH84" s="13">
        <f>VLOOKUP(A:A,[3]TDSheet!$A:$D,4,0)</f>
        <v>79</v>
      </c>
      <c r="AI84" s="13">
        <f>VLOOKUP(A:A,[1]TDSheet!$A:$AI,35,0)</f>
        <v>0</v>
      </c>
      <c r="AJ84" s="13">
        <f t="shared" si="19"/>
        <v>56</v>
      </c>
      <c r="AK84" s="13"/>
      <c r="AL84" s="13"/>
      <c r="AM84" s="13"/>
    </row>
    <row r="85" spans="1:39" s="1" customFormat="1" ht="11.1" customHeight="1" outlineLevel="1" x14ac:dyDescent="0.2">
      <c r="A85" s="7" t="s">
        <v>88</v>
      </c>
      <c r="B85" s="7" t="s">
        <v>8</v>
      </c>
      <c r="C85" s="8">
        <v>80.153999999999996</v>
      </c>
      <c r="D85" s="8">
        <v>52.32</v>
      </c>
      <c r="E85" s="8">
        <v>67.941000000000003</v>
      </c>
      <c r="F85" s="8">
        <v>58.798000000000002</v>
      </c>
      <c r="G85" s="1">
        <f>VLOOKUP(A:A,[1]TDSheet!$A:$G,7,0)</f>
        <v>0</v>
      </c>
      <c r="H85" s="1">
        <f>VLOOKUP(A:A,[1]TDSheet!$A:$H,8,0)</f>
        <v>1</v>
      </c>
      <c r="I85" s="1" t="e">
        <f>VLOOKUP(A:A,[1]TDSheet!$A:$I,9,0)</f>
        <v>#N/A</v>
      </c>
      <c r="J85" s="13">
        <f>VLOOKUP(A:A,[2]TDSheet!$A:$F,6,0)</f>
        <v>71.05</v>
      </c>
      <c r="K85" s="13">
        <f t="shared" si="15"/>
        <v>-3.1089999999999947</v>
      </c>
      <c r="L85" s="13">
        <f>VLOOKUP(A:A,[1]TDSheet!$A:$L,12,0)</f>
        <v>0</v>
      </c>
      <c r="M85" s="13">
        <f>VLOOKUP(A:A,[1]TDSheet!$A:$M,13,0)</f>
        <v>20</v>
      </c>
      <c r="N85" s="13">
        <f>VLOOKUP(A:A,[1]TDSheet!$A:$V,22,0)</f>
        <v>0</v>
      </c>
      <c r="O85" s="13">
        <f>VLOOKUP(A:A,[1]TDSheet!$A:$X,24,0)</f>
        <v>10</v>
      </c>
      <c r="P85" s="13"/>
      <c r="Q85" s="13"/>
      <c r="R85" s="13"/>
      <c r="S85" s="13"/>
      <c r="T85" s="13"/>
      <c r="U85" s="13"/>
      <c r="V85" s="13"/>
      <c r="W85" s="13">
        <f t="shared" si="16"/>
        <v>13.588200000000001</v>
      </c>
      <c r="X85" s="15">
        <v>20</v>
      </c>
      <c r="Y85" s="16">
        <f t="shared" si="17"/>
        <v>8.0068000176623837</v>
      </c>
      <c r="Z85" s="13">
        <f t="shared" si="18"/>
        <v>4.3271367804418537</v>
      </c>
      <c r="AA85" s="13"/>
      <c r="AB85" s="13"/>
      <c r="AC85" s="13"/>
      <c r="AD85" s="13">
        <f>VLOOKUP(A:A,[1]TDSheet!$A:$AD,30,0)</f>
        <v>0</v>
      </c>
      <c r="AE85" s="13">
        <f>VLOOKUP(A:A,[1]TDSheet!$A:$AE,31,0)</f>
        <v>20.174799999999998</v>
      </c>
      <c r="AF85" s="13">
        <f>VLOOKUP(A:A,[1]TDSheet!$A:$AF,32,0)</f>
        <v>12.748999999999999</v>
      </c>
      <c r="AG85" s="13">
        <f>VLOOKUP(A:A,[1]TDSheet!$A:$AG,33,0)</f>
        <v>14.471799999999998</v>
      </c>
      <c r="AH85" s="13">
        <f>VLOOKUP(A:A,[3]TDSheet!$A:$D,4,0)</f>
        <v>17.439</v>
      </c>
      <c r="AI85" s="13">
        <f>VLOOKUP(A:A,[1]TDSheet!$A:$AI,35,0)</f>
        <v>0</v>
      </c>
      <c r="AJ85" s="13">
        <f t="shared" si="19"/>
        <v>20</v>
      </c>
      <c r="AK85" s="13"/>
      <c r="AL85" s="13"/>
      <c r="AM85" s="13"/>
    </row>
    <row r="86" spans="1:39" s="1" customFormat="1" ht="21.95" customHeight="1" outlineLevel="1" x14ac:dyDescent="0.2">
      <c r="A86" s="7" t="s">
        <v>89</v>
      </c>
      <c r="B86" s="7" t="s">
        <v>12</v>
      </c>
      <c r="C86" s="8">
        <v>750</v>
      </c>
      <c r="D86" s="8">
        <v>221</v>
      </c>
      <c r="E86" s="8">
        <v>587</v>
      </c>
      <c r="F86" s="8">
        <v>363</v>
      </c>
      <c r="G86" s="1">
        <f>VLOOKUP(A:A,[1]TDSheet!$A:$G,7,0)</f>
        <v>0</v>
      </c>
      <c r="H86" s="1">
        <f>VLOOKUP(A:A,[1]TDSheet!$A:$H,8,0)</f>
        <v>0.2</v>
      </c>
      <c r="I86" s="1" t="e">
        <f>VLOOKUP(A:A,[1]TDSheet!$A:$I,9,0)</f>
        <v>#N/A</v>
      </c>
      <c r="J86" s="13">
        <f>VLOOKUP(A:A,[2]TDSheet!$A:$F,6,0)</f>
        <v>610</v>
      </c>
      <c r="K86" s="13">
        <f t="shared" si="15"/>
        <v>-23</v>
      </c>
      <c r="L86" s="13">
        <f>VLOOKUP(A:A,[1]TDSheet!$A:$L,12,0)</f>
        <v>100</v>
      </c>
      <c r="M86" s="13">
        <f>VLOOKUP(A:A,[1]TDSheet!$A:$M,13,0)</f>
        <v>100</v>
      </c>
      <c r="N86" s="13">
        <f>VLOOKUP(A:A,[1]TDSheet!$A:$V,22,0)</f>
        <v>0</v>
      </c>
      <c r="O86" s="13">
        <f>VLOOKUP(A:A,[1]TDSheet!$A:$X,24,0)</f>
        <v>250</v>
      </c>
      <c r="P86" s="13"/>
      <c r="Q86" s="13"/>
      <c r="R86" s="13"/>
      <c r="S86" s="13"/>
      <c r="T86" s="13"/>
      <c r="U86" s="13"/>
      <c r="V86" s="13"/>
      <c r="W86" s="13">
        <f t="shared" si="16"/>
        <v>117.4</v>
      </c>
      <c r="X86" s="15">
        <v>150</v>
      </c>
      <c r="Y86" s="16">
        <f t="shared" si="17"/>
        <v>8.2027257240204428</v>
      </c>
      <c r="Z86" s="13">
        <f t="shared" si="18"/>
        <v>3.0919931856899487</v>
      </c>
      <c r="AA86" s="13"/>
      <c r="AB86" s="13"/>
      <c r="AC86" s="13"/>
      <c r="AD86" s="13">
        <f>VLOOKUP(A:A,[1]TDSheet!$A:$AD,30,0)</f>
        <v>0</v>
      </c>
      <c r="AE86" s="13">
        <f>VLOOKUP(A:A,[1]TDSheet!$A:$AE,31,0)</f>
        <v>123</v>
      </c>
      <c r="AF86" s="13">
        <f>VLOOKUP(A:A,[1]TDSheet!$A:$AF,32,0)</f>
        <v>144.6</v>
      </c>
      <c r="AG86" s="13">
        <f>VLOOKUP(A:A,[1]TDSheet!$A:$AG,33,0)</f>
        <v>121.8</v>
      </c>
      <c r="AH86" s="13">
        <f>VLOOKUP(A:A,[3]TDSheet!$A:$D,4,0)</f>
        <v>101</v>
      </c>
      <c r="AI86" s="13">
        <f>VLOOKUP(A:A,[1]TDSheet!$A:$AI,35,0)</f>
        <v>0</v>
      </c>
      <c r="AJ86" s="13">
        <f t="shared" si="19"/>
        <v>30</v>
      </c>
      <c r="AK86" s="13"/>
      <c r="AL86" s="13"/>
      <c r="AM86" s="13"/>
    </row>
    <row r="87" spans="1:39" s="1" customFormat="1" ht="11.1" customHeight="1" outlineLevel="1" x14ac:dyDescent="0.2">
      <c r="A87" s="7" t="s">
        <v>90</v>
      </c>
      <c r="B87" s="7" t="s">
        <v>12</v>
      </c>
      <c r="C87" s="8">
        <v>726</v>
      </c>
      <c r="D87" s="8">
        <v>127</v>
      </c>
      <c r="E87" s="8">
        <v>392</v>
      </c>
      <c r="F87" s="8">
        <v>454</v>
      </c>
      <c r="G87" s="1">
        <f>VLOOKUP(A:A,[1]TDSheet!$A:$G,7,0)</f>
        <v>0</v>
      </c>
      <c r="H87" s="1">
        <f>VLOOKUP(A:A,[1]TDSheet!$A:$H,8,0)</f>
        <v>0.3</v>
      </c>
      <c r="I87" s="1" t="e">
        <f>VLOOKUP(A:A,[1]TDSheet!$A:$I,9,0)</f>
        <v>#N/A</v>
      </c>
      <c r="J87" s="13">
        <f>VLOOKUP(A:A,[2]TDSheet!$A:$F,6,0)</f>
        <v>389</v>
      </c>
      <c r="K87" s="13">
        <f t="shared" si="15"/>
        <v>3</v>
      </c>
      <c r="L87" s="13">
        <f>VLOOKUP(A:A,[1]TDSheet!$A:$L,12,0)</f>
        <v>0</v>
      </c>
      <c r="M87" s="13">
        <f>VLOOKUP(A:A,[1]TDSheet!$A:$M,13,0)</f>
        <v>50</v>
      </c>
      <c r="N87" s="13">
        <f>VLOOKUP(A:A,[1]TDSheet!$A:$V,22,0)</f>
        <v>0</v>
      </c>
      <c r="O87" s="13">
        <f>VLOOKUP(A:A,[1]TDSheet!$A:$X,24,0)</f>
        <v>0</v>
      </c>
      <c r="P87" s="13"/>
      <c r="Q87" s="13"/>
      <c r="R87" s="13"/>
      <c r="S87" s="13"/>
      <c r="T87" s="13"/>
      <c r="U87" s="13"/>
      <c r="V87" s="13"/>
      <c r="W87" s="13">
        <f t="shared" si="16"/>
        <v>78.400000000000006</v>
      </c>
      <c r="X87" s="15">
        <v>110</v>
      </c>
      <c r="Y87" s="16">
        <f t="shared" si="17"/>
        <v>7.8316326530612237</v>
      </c>
      <c r="Z87" s="13">
        <f t="shared" si="18"/>
        <v>5.7908163265306118</v>
      </c>
      <c r="AA87" s="13"/>
      <c r="AB87" s="13"/>
      <c r="AC87" s="13"/>
      <c r="AD87" s="13">
        <f>VLOOKUP(A:A,[1]TDSheet!$A:$AD,30,0)</f>
        <v>0</v>
      </c>
      <c r="AE87" s="13">
        <f>VLOOKUP(A:A,[1]TDSheet!$A:$AE,31,0)</f>
        <v>192.2</v>
      </c>
      <c r="AF87" s="13">
        <f>VLOOKUP(A:A,[1]TDSheet!$A:$AF,32,0)</f>
        <v>141</v>
      </c>
      <c r="AG87" s="13">
        <f>VLOOKUP(A:A,[1]TDSheet!$A:$AG,33,0)</f>
        <v>66</v>
      </c>
      <c r="AH87" s="13">
        <f>VLOOKUP(A:A,[3]TDSheet!$A:$D,4,0)</f>
        <v>75</v>
      </c>
      <c r="AI87" s="13" t="str">
        <f>VLOOKUP(A:A,[1]TDSheet!$A:$AI,35,0)</f>
        <v>оконч</v>
      </c>
      <c r="AJ87" s="13">
        <f t="shared" si="19"/>
        <v>33</v>
      </c>
      <c r="AK87" s="13"/>
      <c r="AL87" s="13"/>
      <c r="AM87" s="13"/>
    </row>
    <row r="88" spans="1:39" s="1" customFormat="1" ht="11.1" customHeight="1" outlineLevel="1" x14ac:dyDescent="0.2">
      <c r="A88" s="7" t="s">
        <v>91</v>
      </c>
      <c r="B88" s="7" t="s">
        <v>8</v>
      </c>
      <c r="C88" s="8">
        <v>114.40600000000001</v>
      </c>
      <c r="D88" s="8">
        <v>613.673</v>
      </c>
      <c r="E88" s="8">
        <v>483.327</v>
      </c>
      <c r="F88" s="8">
        <v>236.75</v>
      </c>
      <c r="G88" s="1">
        <f>VLOOKUP(A:A,[1]TDSheet!$A:$G,7,0)</f>
        <v>0</v>
      </c>
      <c r="H88" s="1">
        <f>VLOOKUP(A:A,[1]TDSheet!$A:$H,8,0)</f>
        <v>1</v>
      </c>
      <c r="I88" s="1" t="e">
        <f>VLOOKUP(A:A,[1]TDSheet!$A:$I,9,0)</f>
        <v>#N/A</v>
      </c>
      <c r="J88" s="13">
        <f>VLOOKUP(A:A,[2]TDSheet!$A:$F,6,0)</f>
        <v>494.01799999999997</v>
      </c>
      <c r="K88" s="13">
        <f t="shared" si="15"/>
        <v>-10.690999999999974</v>
      </c>
      <c r="L88" s="13">
        <f>VLOOKUP(A:A,[1]TDSheet!$A:$L,12,0)</f>
        <v>120</v>
      </c>
      <c r="M88" s="13">
        <f>VLOOKUP(A:A,[1]TDSheet!$A:$M,13,0)</f>
        <v>100</v>
      </c>
      <c r="N88" s="13">
        <f>VLOOKUP(A:A,[1]TDSheet!$A:$V,22,0)</f>
        <v>0</v>
      </c>
      <c r="O88" s="13">
        <f>VLOOKUP(A:A,[1]TDSheet!$A:$X,24,0)</f>
        <v>120</v>
      </c>
      <c r="P88" s="13"/>
      <c r="Q88" s="13"/>
      <c r="R88" s="13"/>
      <c r="S88" s="13"/>
      <c r="T88" s="13"/>
      <c r="U88" s="13"/>
      <c r="V88" s="13"/>
      <c r="W88" s="13">
        <f t="shared" si="16"/>
        <v>96.665400000000005</v>
      </c>
      <c r="X88" s="15">
        <v>190</v>
      </c>
      <c r="Y88" s="16">
        <f t="shared" si="17"/>
        <v>7.9320004882822595</v>
      </c>
      <c r="Z88" s="13">
        <f t="shared" si="18"/>
        <v>2.4491700236072056</v>
      </c>
      <c r="AA88" s="13"/>
      <c r="AB88" s="13"/>
      <c r="AC88" s="13"/>
      <c r="AD88" s="13">
        <f>VLOOKUP(A:A,[1]TDSheet!$A:$AD,30,0)</f>
        <v>0</v>
      </c>
      <c r="AE88" s="13">
        <f>VLOOKUP(A:A,[1]TDSheet!$A:$AE,31,0)</f>
        <v>84.976599999999991</v>
      </c>
      <c r="AF88" s="13">
        <f>VLOOKUP(A:A,[1]TDSheet!$A:$AF,32,0)</f>
        <v>83.524199999999993</v>
      </c>
      <c r="AG88" s="13">
        <f>VLOOKUP(A:A,[1]TDSheet!$A:$AG,33,0)</f>
        <v>92.956800000000001</v>
      </c>
      <c r="AH88" s="13">
        <f>VLOOKUP(A:A,[3]TDSheet!$A:$D,4,0)</f>
        <v>138.18700000000001</v>
      </c>
      <c r="AI88" s="13">
        <f>VLOOKUP(A:A,[1]TDSheet!$A:$AI,35,0)</f>
        <v>0</v>
      </c>
      <c r="AJ88" s="13">
        <f t="shared" si="19"/>
        <v>190</v>
      </c>
      <c r="AK88" s="13"/>
      <c r="AL88" s="13"/>
      <c r="AM88" s="13"/>
    </row>
    <row r="89" spans="1:39" s="1" customFormat="1" ht="11.1" customHeight="1" outlineLevel="1" x14ac:dyDescent="0.2">
      <c r="A89" s="7" t="s">
        <v>92</v>
      </c>
      <c r="B89" s="7" t="s">
        <v>8</v>
      </c>
      <c r="C89" s="8">
        <v>1561.3030000000001</v>
      </c>
      <c r="D89" s="8">
        <v>5833.59</v>
      </c>
      <c r="E89" s="8">
        <v>4505.9769999999999</v>
      </c>
      <c r="F89" s="8">
        <v>2826.3510000000001</v>
      </c>
      <c r="G89" s="1">
        <f>VLOOKUP(A:A,[1]TDSheet!$A:$G,7,0)</f>
        <v>0</v>
      </c>
      <c r="H89" s="1">
        <f>VLOOKUP(A:A,[1]TDSheet!$A:$H,8,0)</f>
        <v>1</v>
      </c>
      <c r="I89" s="1" t="e">
        <f>VLOOKUP(A:A,[1]TDSheet!$A:$I,9,0)</f>
        <v>#N/A</v>
      </c>
      <c r="J89" s="13">
        <f>VLOOKUP(A:A,[2]TDSheet!$A:$F,6,0)</f>
        <v>4617.62</v>
      </c>
      <c r="K89" s="13">
        <f t="shared" si="15"/>
        <v>-111.64300000000003</v>
      </c>
      <c r="L89" s="13">
        <f>VLOOKUP(A:A,[1]TDSheet!$A:$L,12,0)</f>
        <v>500</v>
      </c>
      <c r="M89" s="13">
        <f>VLOOKUP(A:A,[1]TDSheet!$A:$M,13,0)</f>
        <v>1300</v>
      </c>
      <c r="N89" s="13">
        <f>VLOOKUP(A:A,[1]TDSheet!$A:$V,22,0)</f>
        <v>700</v>
      </c>
      <c r="O89" s="13">
        <f>VLOOKUP(A:A,[1]TDSheet!$A:$X,24,0)</f>
        <v>550</v>
      </c>
      <c r="P89" s="13"/>
      <c r="Q89" s="13"/>
      <c r="R89" s="13"/>
      <c r="S89" s="13"/>
      <c r="T89" s="13"/>
      <c r="U89" s="13"/>
      <c r="V89" s="13"/>
      <c r="W89" s="13">
        <f t="shared" si="16"/>
        <v>901.19539999999995</v>
      </c>
      <c r="X89" s="15">
        <v>1300</v>
      </c>
      <c r="Y89" s="16">
        <f t="shared" si="17"/>
        <v>7.9631465051863346</v>
      </c>
      <c r="Z89" s="13">
        <f t="shared" si="18"/>
        <v>3.1362243970619472</v>
      </c>
      <c r="AA89" s="13"/>
      <c r="AB89" s="13"/>
      <c r="AC89" s="13"/>
      <c r="AD89" s="13">
        <f>VLOOKUP(A:A,[1]TDSheet!$A:$AD,30,0)</f>
        <v>0</v>
      </c>
      <c r="AE89" s="13">
        <f>VLOOKUP(A:A,[1]TDSheet!$A:$AE,31,0)</f>
        <v>864.83359999999993</v>
      </c>
      <c r="AF89" s="13">
        <f>VLOOKUP(A:A,[1]TDSheet!$A:$AF,32,0)</f>
        <v>823.68780000000004</v>
      </c>
      <c r="AG89" s="13">
        <f>VLOOKUP(A:A,[1]TDSheet!$A:$AG,33,0)</f>
        <v>924.17520000000002</v>
      </c>
      <c r="AH89" s="13">
        <f>VLOOKUP(A:A,[3]TDSheet!$A:$D,4,0)</f>
        <v>1031.241</v>
      </c>
      <c r="AI89" s="13" t="str">
        <f>VLOOKUP(A:A,[1]TDSheet!$A:$AI,35,0)</f>
        <v>октяб</v>
      </c>
      <c r="AJ89" s="13">
        <f t="shared" si="19"/>
        <v>1300</v>
      </c>
      <c r="AK89" s="13"/>
      <c r="AL89" s="13"/>
      <c r="AM89" s="13"/>
    </row>
    <row r="90" spans="1:39" s="1" customFormat="1" ht="11.1" customHeight="1" outlineLevel="1" x14ac:dyDescent="0.2">
      <c r="A90" s="7" t="s">
        <v>93</v>
      </c>
      <c r="B90" s="7" t="s">
        <v>8</v>
      </c>
      <c r="C90" s="8">
        <v>2771.3739999999998</v>
      </c>
      <c r="D90" s="8">
        <v>5569.768</v>
      </c>
      <c r="E90" s="8">
        <v>4969.6580000000004</v>
      </c>
      <c r="F90" s="8">
        <v>3294.26</v>
      </c>
      <c r="G90" s="1">
        <f>VLOOKUP(A:A,[1]TDSheet!$A:$G,7,0)</f>
        <v>0</v>
      </c>
      <c r="H90" s="1">
        <f>VLOOKUP(A:A,[1]TDSheet!$A:$H,8,0)</f>
        <v>1</v>
      </c>
      <c r="I90" s="1" t="e">
        <f>VLOOKUP(A:A,[1]TDSheet!$A:$I,9,0)</f>
        <v>#N/A</v>
      </c>
      <c r="J90" s="13">
        <f>VLOOKUP(A:A,[2]TDSheet!$A:$F,6,0)</f>
        <v>5068.7430000000004</v>
      </c>
      <c r="K90" s="13">
        <f t="shared" si="15"/>
        <v>-99.085000000000036</v>
      </c>
      <c r="L90" s="13">
        <f>VLOOKUP(A:A,[1]TDSheet!$A:$L,12,0)</f>
        <v>500</v>
      </c>
      <c r="M90" s="13">
        <f>VLOOKUP(A:A,[1]TDSheet!$A:$M,13,0)</f>
        <v>1300</v>
      </c>
      <c r="N90" s="13">
        <f>VLOOKUP(A:A,[1]TDSheet!$A:$V,22,0)</f>
        <v>1000</v>
      </c>
      <c r="O90" s="13">
        <f>VLOOKUP(A:A,[1]TDSheet!$A:$X,24,0)</f>
        <v>700</v>
      </c>
      <c r="P90" s="13"/>
      <c r="Q90" s="13"/>
      <c r="R90" s="13"/>
      <c r="S90" s="13"/>
      <c r="T90" s="13"/>
      <c r="U90" s="13"/>
      <c r="V90" s="13"/>
      <c r="W90" s="13">
        <f t="shared" si="16"/>
        <v>967.11040000000014</v>
      </c>
      <c r="X90" s="15">
        <v>1000</v>
      </c>
      <c r="Y90" s="16">
        <f t="shared" si="17"/>
        <v>8.0593280767118198</v>
      </c>
      <c r="Z90" s="13">
        <f t="shared" si="18"/>
        <v>3.4062915671261522</v>
      </c>
      <c r="AA90" s="13"/>
      <c r="AB90" s="13"/>
      <c r="AC90" s="13"/>
      <c r="AD90" s="13">
        <f>VLOOKUP(A:A,[1]TDSheet!$A:$AD,30,0)</f>
        <v>134.10599999999999</v>
      </c>
      <c r="AE90" s="13">
        <f>VLOOKUP(A:A,[1]TDSheet!$A:$AE,31,0)</f>
        <v>1370.1155999999999</v>
      </c>
      <c r="AF90" s="13">
        <f>VLOOKUP(A:A,[1]TDSheet!$A:$AF,32,0)</f>
        <v>1247.0293999999999</v>
      </c>
      <c r="AG90" s="13">
        <f>VLOOKUP(A:A,[1]TDSheet!$A:$AG,33,0)</f>
        <v>1050.6838</v>
      </c>
      <c r="AH90" s="13">
        <f>VLOOKUP(A:A,[3]TDSheet!$A:$D,4,0)</f>
        <v>927.33299999999997</v>
      </c>
      <c r="AI90" s="13" t="str">
        <f>VLOOKUP(A:A,[1]TDSheet!$A:$AI,35,0)</f>
        <v>оконч</v>
      </c>
      <c r="AJ90" s="13">
        <f t="shared" si="19"/>
        <v>1000</v>
      </c>
      <c r="AK90" s="13"/>
      <c r="AL90" s="13"/>
      <c r="AM90" s="13"/>
    </row>
    <row r="91" spans="1:39" s="1" customFormat="1" ht="11.1" customHeight="1" outlineLevel="1" x14ac:dyDescent="0.2">
      <c r="A91" s="7" t="s">
        <v>94</v>
      </c>
      <c r="B91" s="7" t="s">
        <v>8</v>
      </c>
      <c r="C91" s="8">
        <v>2278.5300000000002</v>
      </c>
      <c r="D91" s="8">
        <v>9624.8080000000009</v>
      </c>
      <c r="E91" s="8">
        <v>7273.9679999999998</v>
      </c>
      <c r="F91" s="8">
        <v>4509.8649999999998</v>
      </c>
      <c r="G91" s="1">
        <f>VLOOKUP(A:A,[1]TDSheet!$A:$G,7,0)</f>
        <v>0</v>
      </c>
      <c r="H91" s="1">
        <f>VLOOKUP(A:A,[1]TDSheet!$A:$H,8,0)</f>
        <v>1</v>
      </c>
      <c r="I91" s="1" t="e">
        <f>VLOOKUP(A:A,[1]TDSheet!$A:$I,9,0)</f>
        <v>#N/A</v>
      </c>
      <c r="J91" s="13">
        <f>VLOOKUP(A:A,[2]TDSheet!$A:$F,6,0)</f>
        <v>7477.8469999999998</v>
      </c>
      <c r="K91" s="13">
        <f t="shared" si="15"/>
        <v>-203.87899999999991</v>
      </c>
      <c r="L91" s="13">
        <f>VLOOKUP(A:A,[1]TDSheet!$A:$L,12,0)</f>
        <v>1100</v>
      </c>
      <c r="M91" s="13">
        <f>VLOOKUP(A:A,[1]TDSheet!$A:$M,13,0)</f>
        <v>2100</v>
      </c>
      <c r="N91" s="13">
        <f>VLOOKUP(A:A,[1]TDSheet!$A:$V,22,0)</f>
        <v>1200</v>
      </c>
      <c r="O91" s="13">
        <f>VLOOKUP(A:A,[1]TDSheet!$A:$X,24,0)</f>
        <v>850</v>
      </c>
      <c r="P91" s="13"/>
      <c r="Q91" s="13"/>
      <c r="R91" s="13"/>
      <c r="S91" s="13"/>
      <c r="T91" s="13"/>
      <c r="U91" s="13"/>
      <c r="V91" s="13"/>
      <c r="W91" s="13">
        <f t="shared" si="16"/>
        <v>1430.7577999999999</v>
      </c>
      <c r="X91" s="15">
        <v>1600</v>
      </c>
      <c r="Y91" s="16">
        <f t="shared" si="17"/>
        <v>7.9397540240563433</v>
      </c>
      <c r="Z91" s="13">
        <f t="shared" si="18"/>
        <v>3.1520813655532756</v>
      </c>
      <c r="AA91" s="13"/>
      <c r="AB91" s="13"/>
      <c r="AC91" s="13"/>
      <c r="AD91" s="13">
        <f>VLOOKUP(A:A,[1]TDSheet!$A:$AD,30,0)</f>
        <v>120.179</v>
      </c>
      <c r="AE91" s="13">
        <f>VLOOKUP(A:A,[1]TDSheet!$A:$AE,31,0)</f>
        <v>1273.5524</v>
      </c>
      <c r="AF91" s="13">
        <f>VLOOKUP(A:A,[1]TDSheet!$A:$AF,32,0)</f>
        <v>1427.7892000000002</v>
      </c>
      <c r="AG91" s="13">
        <f>VLOOKUP(A:A,[1]TDSheet!$A:$AG,33,0)</f>
        <v>1448.8162</v>
      </c>
      <c r="AH91" s="13">
        <f>VLOOKUP(A:A,[3]TDSheet!$A:$D,4,0)</f>
        <v>1385.4760000000001</v>
      </c>
      <c r="AI91" s="13" t="str">
        <f>VLOOKUP(A:A,[1]TDSheet!$A:$AI,35,0)</f>
        <v>октяб, жц</v>
      </c>
      <c r="AJ91" s="13">
        <f t="shared" si="19"/>
        <v>1600</v>
      </c>
      <c r="AK91" s="13"/>
      <c r="AL91" s="13"/>
      <c r="AM91" s="13"/>
    </row>
    <row r="92" spans="1:39" s="1" customFormat="1" ht="21.95" customHeight="1" outlineLevel="1" x14ac:dyDescent="0.2">
      <c r="A92" s="7" t="s">
        <v>95</v>
      </c>
      <c r="B92" s="7" t="s">
        <v>8</v>
      </c>
      <c r="C92" s="8">
        <v>207.19800000000001</v>
      </c>
      <c r="D92" s="8">
        <v>132.31299999999999</v>
      </c>
      <c r="E92" s="8">
        <v>189.23099999999999</v>
      </c>
      <c r="F92" s="8">
        <v>150.28</v>
      </c>
      <c r="G92" s="1">
        <f>VLOOKUP(A:A,[1]TDSheet!$A:$G,7,0)</f>
        <v>0</v>
      </c>
      <c r="H92" s="1">
        <f>VLOOKUP(A:A,[1]TDSheet!$A:$H,8,0)</f>
        <v>1</v>
      </c>
      <c r="I92" s="1" t="e">
        <f>VLOOKUP(A:A,[1]TDSheet!$A:$I,9,0)</f>
        <v>#N/A</v>
      </c>
      <c r="J92" s="13">
        <f>VLOOKUP(A:A,[2]TDSheet!$A:$F,6,0)</f>
        <v>193.209</v>
      </c>
      <c r="K92" s="13">
        <f t="shared" si="15"/>
        <v>-3.9780000000000086</v>
      </c>
      <c r="L92" s="13">
        <f>VLOOKUP(A:A,[1]TDSheet!$A:$L,12,0)</f>
        <v>0</v>
      </c>
      <c r="M92" s="13">
        <f>VLOOKUP(A:A,[1]TDSheet!$A:$M,13,0)</f>
        <v>50</v>
      </c>
      <c r="N92" s="13">
        <f>VLOOKUP(A:A,[1]TDSheet!$A:$V,22,0)</f>
        <v>0</v>
      </c>
      <c r="O92" s="13">
        <f>VLOOKUP(A:A,[1]TDSheet!$A:$X,24,0)</f>
        <v>50</v>
      </c>
      <c r="P92" s="13"/>
      <c r="Q92" s="13"/>
      <c r="R92" s="13"/>
      <c r="S92" s="13"/>
      <c r="T92" s="13"/>
      <c r="U92" s="13"/>
      <c r="V92" s="13"/>
      <c r="W92" s="13">
        <f t="shared" si="16"/>
        <v>37.846199999999996</v>
      </c>
      <c r="X92" s="15">
        <v>60</v>
      </c>
      <c r="Y92" s="16">
        <f t="shared" si="17"/>
        <v>8.1984452864488375</v>
      </c>
      <c r="Z92" s="13">
        <f t="shared" si="18"/>
        <v>3.9708081656810994</v>
      </c>
      <c r="AA92" s="13"/>
      <c r="AB92" s="13"/>
      <c r="AC92" s="13"/>
      <c r="AD92" s="13">
        <f>VLOOKUP(A:A,[1]TDSheet!$A:$AD,30,0)</f>
        <v>0</v>
      </c>
      <c r="AE92" s="13">
        <f>VLOOKUP(A:A,[1]TDSheet!$A:$AE,31,0)</f>
        <v>40.779000000000003</v>
      </c>
      <c r="AF92" s="13">
        <f>VLOOKUP(A:A,[1]TDSheet!$A:$AF,32,0)</f>
        <v>48.795200000000001</v>
      </c>
      <c r="AG92" s="13">
        <f>VLOOKUP(A:A,[1]TDSheet!$A:$AG,33,0)</f>
        <v>39.6952</v>
      </c>
      <c r="AH92" s="13">
        <f>VLOOKUP(A:A,[3]TDSheet!$A:$D,4,0)</f>
        <v>42.552999999999997</v>
      </c>
      <c r="AI92" s="13">
        <f>VLOOKUP(A:A,[1]TDSheet!$A:$AI,35,0)</f>
        <v>0</v>
      </c>
      <c r="AJ92" s="13">
        <f t="shared" si="19"/>
        <v>60</v>
      </c>
      <c r="AK92" s="13"/>
      <c r="AL92" s="13"/>
      <c r="AM92" s="13"/>
    </row>
    <row r="93" spans="1:39" s="1" customFormat="1" ht="11.1" customHeight="1" outlineLevel="1" x14ac:dyDescent="0.2">
      <c r="A93" s="7" t="s">
        <v>96</v>
      </c>
      <c r="B93" s="7" t="s">
        <v>12</v>
      </c>
      <c r="C93" s="8">
        <v>13</v>
      </c>
      <c r="D93" s="8">
        <v>238</v>
      </c>
      <c r="E93" s="8">
        <v>79</v>
      </c>
      <c r="F93" s="8">
        <v>164</v>
      </c>
      <c r="G93" s="1">
        <f>VLOOKUP(A:A,[1]TDSheet!$A:$G,7,0)</f>
        <v>0</v>
      </c>
      <c r="H93" s="1">
        <f>VLOOKUP(A:A,[1]TDSheet!$A:$H,8,0)</f>
        <v>0.5</v>
      </c>
      <c r="I93" s="1" t="e">
        <f>VLOOKUP(A:A,[1]TDSheet!$A:$I,9,0)</f>
        <v>#N/A</v>
      </c>
      <c r="J93" s="13">
        <f>VLOOKUP(A:A,[2]TDSheet!$A:$F,6,0)</f>
        <v>90</v>
      </c>
      <c r="K93" s="13">
        <f t="shared" si="15"/>
        <v>-11</v>
      </c>
      <c r="L93" s="13">
        <f>VLOOKUP(A:A,[1]TDSheet!$A:$L,12,0)</f>
        <v>0</v>
      </c>
      <c r="M93" s="13">
        <f>VLOOKUP(A:A,[1]TDSheet!$A:$M,13,0)</f>
        <v>0</v>
      </c>
      <c r="N93" s="13">
        <f>VLOOKUP(A:A,[1]TDSheet!$A:$V,22,0)</f>
        <v>0</v>
      </c>
      <c r="O93" s="13">
        <f>VLOOKUP(A:A,[1]TDSheet!$A:$X,24,0)</f>
        <v>0</v>
      </c>
      <c r="P93" s="13"/>
      <c r="Q93" s="13"/>
      <c r="R93" s="13"/>
      <c r="S93" s="13"/>
      <c r="T93" s="13"/>
      <c r="U93" s="13"/>
      <c r="V93" s="13"/>
      <c r="W93" s="13">
        <f t="shared" si="16"/>
        <v>15.8</v>
      </c>
      <c r="X93" s="15"/>
      <c r="Y93" s="16">
        <f t="shared" si="17"/>
        <v>10.379746835443038</v>
      </c>
      <c r="Z93" s="13">
        <f t="shared" si="18"/>
        <v>10.379746835443038</v>
      </c>
      <c r="AA93" s="13"/>
      <c r="AB93" s="13"/>
      <c r="AC93" s="13"/>
      <c r="AD93" s="13">
        <f>VLOOKUP(A:A,[1]TDSheet!$A:$AD,30,0)</f>
        <v>0</v>
      </c>
      <c r="AE93" s="13">
        <f>VLOOKUP(A:A,[1]TDSheet!$A:$AE,31,0)</f>
        <v>28.8</v>
      </c>
      <c r="AF93" s="13">
        <f>VLOOKUP(A:A,[1]TDSheet!$A:$AF,32,0)</f>
        <v>26.8</v>
      </c>
      <c r="AG93" s="13">
        <f>VLOOKUP(A:A,[1]TDSheet!$A:$AG,33,0)</f>
        <v>31</v>
      </c>
      <c r="AH93" s="13">
        <f>VLOOKUP(A:A,[3]TDSheet!$A:$D,4,0)</f>
        <v>14</v>
      </c>
      <c r="AI93" s="13">
        <f>VLOOKUP(A:A,[1]TDSheet!$A:$AI,35,0)</f>
        <v>0</v>
      </c>
      <c r="AJ93" s="13">
        <f t="shared" si="19"/>
        <v>0</v>
      </c>
      <c r="AK93" s="13"/>
      <c r="AL93" s="13"/>
      <c r="AM93" s="13"/>
    </row>
    <row r="94" spans="1:39" s="1" customFormat="1" ht="11.1" customHeight="1" outlineLevel="1" x14ac:dyDescent="0.2">
      <c r="A94" s="7" t="s">
        <v>97</v>
      </c>
      <c r="B94" s="7" t="s">
        <v>8</v>
      </c>
      <c r="C94" s="8">
        <v>84.561000000000007</v>
      </c>
      <c r="D94" s="8"/>
      <c r="E94" s="8">
        <v>27.024999999999999</v>
      </c>
      <c r="F94" s="8">
        <v>57.536000000000001</v>
      </c>
      <c r="G94" s="1">
        <f>VLOOKUP(A:A,[1]TDSheet!$A:$G,7,0)</f>
        <v>0</v>
      </c>
      <c r="H94" s="1">
        <f>VLOOKUP(A:A,[1]TDSheet!$A:$H,8,0)</f>
        <v>1</v>
      </c>
      <c r="I94" s="1" t="e">
        <f>VLOOKUP(A:A,[1]TDSheet!$A:$I,9,0)</f>
        <v>#N/A</v>
      </c>
      <c r="J94" s="13">
        <f>VLOOKUP(A:A,[2]TDSheet!$A:$F,6,0)</f>
        <v>26.2</v>
      </c>
      <c r="K94" s="13">
        <f t="shared" si="15"/>
        <v>0.82499999999999929</v>
      </c>
      <c r="L94" s="13">
        <f>VLOOKUP(A:A,[1]TDSheet!$A:$L,12,0)</f>
        <v>0</v>
      </c>
      <c r="M94" s="13">
        <f>VLOOKUP(A:A,[1]TDSheet!$A:$M,13,0)</f>
        <v>0</v>
      </c>
      <c r="N94" s="13">
        <f>VLOOKUP(A:A,[1]TDSheet!$A:$V,22,0)</f>
        <v>0</v>
      </c>
      <c r="O94" s="13">
        <f>VLOOKUP(A:A,[1]TDSheet!$A:$X,24,0)</f>
        <v>0</v>
      </c>
      <c r="P94" s="13"/>
      <c r="Q94" s="13"/>
      <c r="R94" s="13"/>
      <c r="S94" s="13"/>
      <c r="T94" s="13"/>
      <c r="U94" s="13"/>
      <c r="V94" s="13"/>
      <c r="W94" s="13">
        <f t="shared" si="16"/>
        <v>5.4049999999999994</v>
      </c>
      <c r="X94" s="15"/>
      <c r="Y94" s="16">
        <f t="shared" si="17"/>
        <v>10.644958371877893</v>
      </c>
      <c r="Z94" s="13">
        <f t="shared" si="18"/>
        <v>10.644958371877893</v>
      </c>
      <c r="AA94" s="13"/>
      <c r="AB94" s="13"/>
      <c r="AC94" s="13"/>
      <c r="AD94" s="13">
        <f>VLOOKUP(A:A,[1]TDSheet!$A:$AD,30,0)</f>
        <v>0</v>
      </c>
      <c r="AE94" s="13">
        <f>VLOOKUP(A:A,[1]TDSheet!$A:$AE,31,0)</f>
        <v>9.5841999999999992</v>
      </c>
      <c r="AF94" s="13">
        <f>VLOOKUP(A:A,[1]TDSheet!$A:$AF,32,0)</f>
        <v>8.7105999999999995</v>
      </c>
      <c r="AG94" s="13">
        <f>VLOOKUP(A:A,[1]TDSheet!$A:$AG,33,0)</f>
        <v>6.6574</v>
      </c>
      <c r="AH94" s="13">
        <f>VLOOKUP(A:A,[3]TDSheet!$A:$D,4,0)</f>
        <v>1.518</v>
      </c>
      <c r="AI94" s="13" t="str">
        <f>VLOOKUP(A:A,[1]TDSheet!$A:$AI,35,0)</f>
        <v>увел</v>
      </c>
      <c r="AJ94" s="13">
        <f t="shared" si="19"/>
        <v>0</v>
      </c>
      <c r="AK94" s="13"/>
      <c r="AL94" s="13"/>
      <c r="AM94" s="13"/>
    </row>
    <row r="95" spans="1:39" s="1" customFormat="1" ht="21.95" customHeight="1" outlineLevel="1" x14ac:dyDescent="0.2">
      <c r="A95" s="7" t="s">
        <v>98</v>
      </c>
      <c r="B95" s="7" t="s">
        <v>12</v>
      </c>
      <c r="C95" s="8">
        <v>431</v>
      </c>
      <c r="D95" s="8">
        <v>2125</v>
      </c>
      <c r="E95" s="8">
        <v>1721</v>
      </c>
      <c r="F95" s="8">
        <v>782</v>
      </c>
      <c r="G95" s="1">
        <f>VLOOKUP(A:A,[1]TDSheet!$A:$G,7,0)</f>
        <v>0</v>
      </c>
      <c r="H95" s="1">
        <f>VLOOKUP(A:A,[1]TDSheet!$A:$H,8,0)</f>
        <v>0.3</v>
      </c>
      <c r="I95" s="1" t="e">
        <f>VLOOKUP(A:A,[1]TDSheet!$A:$I,9,0)</f>
        <v>#N/A</v>
      </c>
      <c r="J95" s="13">
        <f>VLOOKUP(A:A,[2]TDSheet!$A:$F,6,0)</f>
        <v>1784</v>
      </c>
      <c r="K95" s="13">
        <f t="shared" si="15"/>
        <v>-63</v>
      </c>
      <c r="L95" s="13">
        <f>VLOOKUP(A:A,[1]TDSheet!$A:$L,12,0)</f>
        <v>250</v>
      </c>
      <c r="M95" s="13">
        <f>VLOOKUP(A:A,[1]TDSheet!$A:$M,13,0)</f>
        <v>350</v>
      </c>
      <c r="N95" s="13">
        <f>VLOOKUP(A:A,[1]TDSheet!$A:$V,22,0)</f>
        <v>0</v>
      </c>
      <c r="O95" s="13">
        <f>VLOOKUP(A:A,[1]TDSheet!$A:$X,24,0)</f>
        <v>450</v>
      </c>
      <c r="P95" s="13"/>
      <c r="Q95" s="13"/>
      <c r="R95" s="13"/>
      <c r="S95" s="13"/>
      <c r="T95" s="13"/>
      <c r="U95" s="13"/>
      <c r="V95" s="13"/>
      <c r="W95" s="13">
        <f t="shared" si="16"/>
        <v>263.8</v>
      </c>
      <c r="X95" s="15">
        <v>270</v>
      </c>
      <c r="Y95" s="16">
        <f t="shared" si="17"/>
        <v>7.9681576952236544</v>
      </c>
      <c r="Z95" s="13">
        <f t="shared" si="18"/>
        <v>2.9643669446550414</v>
      </c>
      <c r="AA95" s="13"/>
      <c r="AB95" s="13"/>
      <c r="AC95" s="13"/>
      <c r="AD95" s="13">
        <f>VLOOKUP(A:A,[1]TDSheet!$A:$AD,30,0)</f>
        <v>402</v>
      </c>
      <c r="AE95" s="13">
        <f>VLOOKUP(A:A,[1]TDSheet!$A:$AE,31,0)</f>
        <v>261.8</v>
      </c>
      <c r="AF95" s="13">
        <f>VLOOKUP(A:A,[1]TDSheet!$A:$AF,32,0)</f>
        <v>285.39999999999998</v>
      </c>
      <c r="AG95" s="13">
        <f>VLOOKUP(A:A,[1]TDSheet!$A:$AG,33,0)</f>
        <v>280.60000000000002</v>
      </c>
      <c r="AH95" s="13">
        <f>VLOOKUP(A:A,[3]TDSheet!$A:$D,4,0)</f>
        <v>219</v>
      </c>
      <c r="AI95" s="13">
        <f>VLOOKUP(A:A,[1]TDSheet!$A:$AI,35,0)</f>
        <v>0</v>
      </c>
      <c r="AJ95" s="13">
        <f t="shared" si="19"/>
        <v>81</v>
      </c>
      <c r="AK95" s="13"/>
      <c r="AL95" s="13"/>
      <c r="AM95" s="13"/>
    </row>
    <row r="96" spans="1:39" s="1" customFormat="1" ht="11.1" customHeight="1" outlineLevel="1" x14ac:dyDescent="0.2">
      <c r="A96" s="7" t="s">
        <v>99</v>
      </c>
      <c r="B96" s="7" t="s">
        <v>12</v>
      </c>
      <c r="C96" s="8">
        <v>354</v>
      </c>
      <c r="D96" s="8">
        <v>753</v>
      </c>
      <c r="E96" s="8">
        <v>689</v>
      </c>
      <c r="F96" s="8">
        <v>394</v>
      </c>
      <c r="G96" s="1">
        <f>VLOOKUP(A:A,[1]TDSheet!$A:$G,7,0)</f>
        <v>0</v>
      </c>
      <c r="H96" s="1">
        <f>VLOOKUP(A:A,[1]TDSheet!$A:$H,8,0)</f>
        <v>0.3</v>
      </c>
      <c r="I96" s="1" t="e">
        <f>VLOOKUP(A:A,[1]TDSheet!$A:$I,9,0)</f>
        <v>#N/A</v>
      </c>
      <c r="J96" s="13">
        <f>VLOOKUP(A:A,[2]TDSheet!$A:$F,6,0)</f>
        <v>727</v>
      </c>
      <c r="K96" s="13">
        <f t="shared" si="15"/>
        <v>-38</v>
      </c>
      <c r="L96" s="13">
        <f>VLOOKUP(A:A,[1]TDSheet!$A:$L,12,0)</f>
        <v>150</v>
      </c>
      <c r="M96" s="13">
        <f>VLOOKUP(A:A,[1]TDSheet!$A:$M,13,0)</f>
        <v>160</v>
      </c>
      <c r="N96" s="13">
        <f>VLOOKUP(A:A,[1]TDSheet!$A:$V,22,0)</f>
        <v>0</v>
      </c>
      <c r="O96" s="13">
        <f>VLOOKUP(A:A,[1]TDSheet!$A:$X,24,0)</f>
        <v>220</v>
      </c>
      <c r="P96" s="13"/>
      <c r="Q96" s="13"/>
      <c r="R96" s="13"/>
      <c r="S96" s="13"/>
      <c r="T96" s="13"/>
      <c r="U96" s="13"/>
      <c r="V96" s="13"/>
      <c r="W96" s="13">
        <f t="shared" si="16"/>
        <v>137.80000000000001</v>
      </c>
      <c r="X96" s="15">
        <v>170</v>
      </c>
      <c r="Y96" s="16">
        <f t="shared" si="17"/>
        <v>7.9390420899854854</v>
      </c>
      <c r="Z96" s="13">
        <f t="shared" si="18"/>
        <v>2.8592162554426701</v>
      </c>
      <c r="AA96" s="13"/>
      <c r="AB96" s="13"/>
      <c r="AC96" s="13"/>
      <c r="AD96" s="13">
        <f>VLOOKUP(A:A,[1]TDSheet!$A:$AD,30,0)</f>
        <v>0</v>
      </c>
      <c r="AE96" s="13">
        <f>VLOOKUP(A:A,[1]TDSheet!$A:$AE,31,0)</f>
        <v>156</v>
      </c>
      <c r="AF96" s="13">
        <f>VLOOKUP(A:A,[1]TDSheet!$A:$AF,32,0)</f>
        <v>155.19999999999999</v>
      </c>
      <c r="AG96" s="13">
        <f>VLOOKUP(A:A,[1]TDSheet!$A:$AG,33,0)</f>
        <v>141.80000000000001</v>
      </c>
      <c r="AH96" s="13">
        <f>VLOOKUP(A:A,[3]TDSheet!$A:$D,4,0)</f>
        <v>123</v>
      </c>
      <c r="AI96" s="13">
        <f>VLOOKUP(A:A,[1]TDSheet!$A:$AI,35,0)</f>
        <v>0</v>
      </c>
      <c r="AJ96" s="13">
        <f t="shared" si="19"/>
        <v>51</v>
      </c>
      <c r="AK96" s="13"/>
      <c r="AL96" s="13"/>
      <c r="AM96" s="13"/>
    </row>
    <row r="97" spans="1:39" s="1" customFormat="1" ht="11.1" customHeight="1" outlineLevel="1" x14ac:dyDescent="0.2">
      <c r="A97" s="7" t="s">
        <v>100</v>
      </c>
      <c r="B97" s="7" t="s">
        <v>12</v>
      </c>
      <c r="C97" s="8">
        <v>377</v>
      </c>
      <c r="D97" s="8">
        <v>1792</v>
      </c>
      <c r="E97" s="8">
        <v>1636</v>
      </c>
      <c r="F97" s="8">
        <v>487</v>
      </c>
      <c r="G97" s="1">
        <f>VLOOKUP(A:A,[1]TDSheet!$A:$G,7,0)</f>
        <v>0</v>
      </c>
      <c r="H97" s="1">
        <f>VLOOKUP(A:A,[1]TDSheet!$A:$H,8,0)</f>
        <v>0.3</v>
      </c>
      <c r="I97" s="1" t="e">
        <f>VLOOKUP(A:A,[1]TDSheet!$A:$I,9,0)</f>
        <v>#N/A</v>
      </c>
      <c r="J97" s="13">
        <f>VLOOKUP(A:A,[2]TDSheet!$A:$F,6,0)</f>
        <v>1688</v>
      </c>
      <c r="K97" s="13">
        <f t="shared" si="15"/>
        <v>-52</v>
      </c>
      <c r="L97" s="13">
        <f>VLOOKUP(A:A,[1]TDSheet!$A:$L,12,0)</f>
        <v>250</v>
      </c>
      <c r="M97" s="13">
        <f>VLOOKUP(A:A,[1]TDSheet!$A:$M,13,0)</f>
        <v>250</v>
      </c>
      <c r="N97" s="13">
        <f>VLOOKUP(A:A,[1]TDSheet!$A:$V,22,0)</f>
        <v>0</v>
      </c>
      <c r="O97" s="13">
        <f>VLOOKUP(A:A,[1]TDSheet!$A:$X,24,0)</f>
        <v>450</v>
      </c>
      <c r="P97" s="13"/>
      <c r="Q97" s="13"/>
      <c r="R97" s="13"/>
      <c r="S97" s="13"/>
      <c r="T97" s="13"/>
      <c r="U97" s="13"/>
      <c r="V97" s="13"/>
      <c r="W97" s="13">
        <f t="shared" si="16"/>
        <v>207.2</v>
      </c>
      <c r="X97" s="15">
        <v>210</v>
      </c>
      <c r="Y97" s="16">
        <f t="shared" si="17"/>
        <v>7.948841698841699</v>
      </c>
      <c r="Z97" s="13">
        <f t="shared" si="18"/>
        <v>2.3503861003861006</v>
      </c>
      <c r="AA97" s="13"/>
      <c r="AB97" s="13"/>
      <c r="AC97" s="13"/>
      <c r="AD97" s="13">
        <f>VLOOKUP(A:A,[1]TDSheet!$A:$AD,30,0)</f>
        <v>600</v>
      </c>
      <c r="AE97" s="13">
        <f>VLOOKUP(A:A,[1]TDSheet!$A:$AE,31,0)</f>
        <v>221.4</v>
      </c>
      <c r="AF97" s="13">
        <f>VLOOKUP(A:A,[1]TDSheet!$A:$AF,32,0)</f>
        <v>205.8</v>
      </c>
      <c r="AG97" s="13">
        <f>VLOOKUP(A:A,[1]TDSheet!$A:$AG,33,0)</f>
        <v>202.6</v>
      </c>
      <c r="AH97" s="13">
        <f>VLOOKUP(A:A,[3]TDSheet!$A:$D,4,0)</f>
        <v>167</v>
      </c>
      <c r="AI97" s="13">
        <f>VLOOKUP(A:A,[1]TDSheet!$A:$AI,35,0)</f>
        <v>0</v>
      </c>
      <c r="AJ97" s="13">
        <f t="shared" si="19"/>
        <v>63</v>
      </c>
      <c r="AK97" s="13"/>
      <c r="AL97" s="13"/>
      <c r="AM97" s="13"/>
    </row>
    <row r="98" spans="1:39" s="1" customFormat="1" ht="11.1" customHeight="1" outlineLevel="1" x14ac:dyDescent="0.2">
      <c r="A98" s="7" t="s">
        <v>101</v>
      </c>
      <c r="B98" s="7" t="s">
        <v>12</v>
      </c>
      <c r="C98" s="8">
        <v>406</v>
      </c>
      <c r="D98" s="8">
        <v>688</v>
      </c>
      <c r="E98" s="8">
        <v>696</v>
      </c>
      <c r="F98" s="8">
        <v>364</v>
      </c>
      <c r="G98" s="1">
        <f>VLOOKUP(A:A,[1]TDSheet!$A:$G,7,0)</f>
        <v>0</v>
      </c>
      <c r="H98" s="1">
        <f>VLOOKUP(A:A,[1]TDSheet!$A:$H,8,0)</f>
        <v>0.3</v>
      </c>
      <c r="I98" s="1" t="e">
        <f>VLOOKUP(A:A,[1]TDSheet!$A:$I,9,0)</f>
        <v>#N/A</v>
      </c>
      <c r="J98" s="13">
        <f>VLOOKUP(A:A,[2]TDSheet!$A:$F,6,0)</f>
        <v>744</v>
      </c>
      <c r="K98" s="13">
        <f t="shared" si="15"/>
        <v>-48</v>
      </c>
      <c r="L98" s="13">
        <f>VLOOKUP(A:A,[1]TDSheet!$A:$L,12,0)</f>
        <v>160</v>
      </c>
      <c r="M98" s="13">
        <f>VLOOKUP(A:A,[1]TDSheet!$A:$M,13,0)</f>
        <v>180</v>
      </c>
      <c r="N98" s="13">
        <f>VLOOKUP(A:A,[1]TDSheet!$A:$V,22,0)</f>
        <v>0</v>
      </c>
      <c r="O98" s="13">
        <f>VLOOKUP(A:A,[1]TDSheet!$A:$X,24,0)</f>
        <v>220</v>
      </c>
      <c r="P98" s="13"/>
      <c r="Q98" s="13"/>
      <c r="R98" s="13"/>
      <c r="S98" s="13"/>
      <c r="T98" s="13"/>
      <c r="U98" s="13"/>
      <c r="V98" s="13"/>
      <c r="W98" s="13">
        <f t="shared" si="16"/>
        <v>139.19999999999999</v>
      </c>
      <c r="X98" s="15">
        <v>180</v>
      </c>
      <c r="Y98" s="16">
        <f t="shared" si="17"/>
        <v>7.931034482758621</v>
      </c>
      <c r="Z98" s="13">
        <f t="shared" si="18"/>
        <v>2.6149425287356323</v>
      </c>
      <c r="AA98" s="13"/>
      <c r="AB98" s="13"/>
      <c r="AC98" s="13"/>
      <c r="AD98" s="13">
        <f>VLOOKUP(A:A,[1]TDSheet!$A:$AD,30,0)</f>
        <v>0</v>
      </c>
      <c r="AE98" s="13">
        <f>VLOOKUP(A:A,[1]TDSheet!$A:$AE,31,0)</f>
        <v>150</v>
      </c>
      <c r="AF98" s="13">
        <f>VLOOKUP(A:A,[1]TDSheet!$A:$AF,32,0)</f>
        <v>143</v>
      </c>
      <c r="AG98" s="13">
        <f>VLOOKUP(A:A,[1]TDSheet!$A:$AG,33,0)</f>
        <v>141.4</v>
      </c>
      <c r="AH98" s="13">
        <f>VLOOKUP(A:A,[3]TDSheet!$A:$D,4,0)</f>
        <v>129</v>
      </c>
      <c r="AI98" s="13">
        <f>VLOOKUP(A:A,[1]TDSheet!$A:$AI,35,0)</f>
        <v>0</v>
      </c>
      <c r="AJ98" s="13">
        <f t="shared" si="19"/>
        <v>54</v>
      </c>
      <c r="AK98" s="13"/>
      <c r="AL98" s="13"/>
      <c r="AM98" s="13"/>
    </row>
    <row r="99" spans="1:39" s="1" customFormat="1" ht="11.1" customHeight="1" outlineLevel="1" x14ac:dyDescent="0.2">
      <c r="A99" s="7" t="s">
        <v>110</v>
      </c>
      <c r="B99" s="7" t="s">
        <v>12</v>
      </c>
      <c r="C99" s="8"/>
      <c r="D99" s="8">
        <v>102</v>
      </c>
      <c r="E99" s="8">
        <v>102</v>
      </c>
      <c r="F99" s="8"/>
      <c r="G99" s="1">
        <f>VLOOKUP(A:A,[1]TDSheet!$A:$G,7,0)</f>
        <v>0</v>
      </c>
      <c r="H99" s="1">
        <f>VLOOKUP(A:A,[1]TDSheet!$A:$H,8,0)</f>
        <v>0.33</v>
      </c>
      <c r="I99" s="1" t="e">
        <f>VLOOKUP(A:A,[1]TDSheet!$A:$I,9,0)</f>
        <v>#N/A</v>
      </c>
      <c r="J99" s="13">
        <f>VLOOKUP(A:A,[2]TDSheet!$A:$F,6,0)</f>
        <v>102</v>
      </c>
      <c r="K99" s="13">
        <f t="shared" si="15"/>
        <v>0</v>
      </c>
      <c r="L99" s="13">
        <f>VLOOKUP(A:A,[1]TDSheet!$A:$L,12,0)</f>
        <v>0</v>
      </c>
      <c r="M99" s="13">
        <f>VLOOKUP(A:A,[1]TDSheet!$A:$M,13,0)</f>
        <v>0</v>
      </c>
      <c r="N99" s="13">
        <f>VLOOKUP(A:A,[1]TDSheet!$A:$V,22,0)</f>
        <v>0</v>
      </c>
      <c r="O99" s="13">
        <f>VLOOKUP(A:A,[1]TDSheet!$A:$X,24,0)</f>
        <v>0</v>
      </c>
      <c r="P99" s="13"/>
      <c r="Q99" s="13"/>
      <c r="R99" s="13"/>
      <c r="S99" s="13"/>
      <c r="T99" s="13"/>
      <c r="U99" s="13"/>
      <c r="V99" s="13"/>
      <c r="W99" s="13">
        <f t="shared" si="16"/>
        <v>0</v>
      </c>
      <c r="X99" s="15"/>
      <c r="Y99" s="16" t="e">
        <f t="shared" si="17"/>
        <v>#DIV/0!</v>
      </c>
      <c r="Z99" s="13" t="e">
        <f t="shared" si="18"/>
        <v>#DIV/0!</v>
      </c>
      <c r="AA99" s="13"/>
      <c r="AB99" s="13"/>
      <c r="AC99" s="13"/>
      <c r="AD99" s="13">
        <f>VLOOKUP(A:A,[1]TDSheet!$A:$AD,30,0)</f>
        <v>102</v>
      </c>
      <c r="AE99" s="13">
        <f>VLOOKUP(A:A,[1]TDSheet!$A:$AE,31,0)</f>
        <v>0</v>
      </c>
      <c r="AF99" s="13">
        <f>VLOOKUP(A:A,[1]TDSheet!$A:$AF,32,0)</f>
        <v>0</v>
      </c>
      <c r="AG99" s="13">
        <f>VLOOKUP(A:A,[1]TDSheet!$A:$AG,33,0)</f>
        <v>0</v>
      </c>
      <c r="AH99" s="13">
        <v>0</v>
      </c>
      <c r="AI99" s="13">
        <f>VLOOKUP(A:A,[1]TDSheet!$A:$AI,35,0)</f>
        <v>0</v>
      </c>
      <c r="AJ99" s="13">
        <f t="shared" si="19"/>
        <v>0</v>
      </c>
      <c r="AK99" s="13"/>
      <c r="AL99" s="13"/>
      <c r="AM99" s="13"/>
    </row>
    <row r="100" spans="1:39" s="1" customFormat="1" ht="11.1" customHeight="1" outlineLevel="1" x14ac:dyDescent="0.2">
      <c r="A100" s="7" t="s">
        <v>102</v>
      </c>
      <c r="B100" s="7" t="s">
        <v>12</v>
      </c>
      <c r="C100" s="8">
        <v>11</v>
      </c>
      <c r="D100" s="8"/>
      <c r="E100" s="8">
        <v>2</v>
      </c>
      <c r="F100" s="8">
        <v>9</v>
      </c>
      <c r="G100" s="1">
        <f>VLOOKUP(A:A,[1]TDSheet!$A:$G,7,0)</f>
        <v>0</v>
      </c>
      <c r="H100" s="1">
        <f>VLOOKUP(A:A,[1]TDSheet!$A:$H,8,0)</f>
        <v>0.3</v>
      </c>
      <c r="I100" s="1" t="e">
        <f>VLOOKUP(A:A,[1]TDSheet!$A:$I,9,0)</f>
        <v>#N/A</v>
      </c>
      <c r="J100" s="13">
        <f>VLOOKUP(A:A,[2]TDSheet!$A:$F,6,0)</f>
        <v>3</v>
      </c>
      <c r="K100" s="13">
        <f t="shared" si="15"/>
        <v>-1</v>
      </c>
      <c r="L100" s="13">
        <f>VLOOKUP(A:A,[1]TDSheet!$A:$L,12,0)</f>
        <v>0</v>
      </c>
      <c r="M100" s="13">
        <f>VLOOKUP(A:A,[1]TDSheet!$A:$M,13,0)</f>
        <v>0</v>
      </c>
      <c r="N100" s="13">
        <f>VLOOKUP(A:A,[1]TDSheet!$A:$V,22,0)</f>
        <v>0</v>
      </c>
      <c r="O100" s="13">
        <f>VLOOKUP(A:A,[1]TDSheet!$A:$X,24,0)</f>
        <v>0</v>
      </c>
      <c r="P100" s="13"/>
      <c r="Q100" s="13"/>
      <c r="R100" s="13"/>
      <c r="S100" s="13"/>
      <c r="T100" s="13"/>
      <c r="U100" s="13"/>
      <c r="V100" s="13"/>
      <c r="W100" s="13">
        <f t="shared" si="16"/>
        <v>0.4</v>
      </c>
      <c r="X100" s="15"/>
      <c r="Y100" s="16">
        <f t="shared" si="17"/>
        <v>22.5</v>
      </c>
      <c r="Z100" s="13">
        <f t="shared" si="18"/>
        <v>22.5</v>
      </c>
      <c r="AA100" s="13"/>
      <c r="AB100" s="13"/>
      <c r="AC100" s="13"/>
      <c r="AD100" s="13">
        <f>VLOOKUP(A:A,[1]TDSheet!$A:$AD,30,0)</f>
        <v>0</v>
      </c>
      <c r="AE100" s="13">
        <f>VLOOKUP(A:A,[1]TDSheet!$A:$AE,31,0)</f>
        <v>1.4</v>
      </c>
      <c r="AF100" s="13">
        <f>VLOOKUP(A:A,[1]TDSheet!$A:$AF,32,0)</f>
        <v>1.4</v>
      </c>
      <c r="AG100" s="13">
        <f>VLOOKUP(A:A,[1]TDSheet!$A:$AG,33,0)</f>
        <v>1.4</v>
      </c>
      <c r="AH100" s="13">
        <f>VLOOKUP(A:A,[3]TDSheet!$A:$D,4,0)</f>
        <v>2</v>
      </c>
      <c r="AI100" s="13" t="str">
        <f>VLOOKUP(A:A,[1]TDSheet!$A:$AI,35,0)</f>
        <v>увел</v>
      </c>
      <c r="AJ100" s="13">
        <f t="shared" si="19"/>
        <v>0</v>
      </c>
      <c r="AK100" s="13"/>
      <c r="AL100" s="13"/>
      <c r="AM100" s="13"/>
    </row>
    <row r="101" spans="1:39" s="1" customFormat="1" ht="11.1" customHeight="1" outlineLevel="1" x14ac:dyDescent="0.2">
      <c r="A101" s="7" t="s">
        <v>103</v>
      </c>
      <c r="B101" s="7" t="s">
        <v>12</v>
      </c>
      <c r="C101" s="8">
        <v>222</v>
      </c>
      <c r="D101" s="8">
        <v>469</v>
      </c>
      <c r="E101" s="8">
        <v>275</v>
      </c>
      <c r="F101" s="8">
        <v>412</v>
      </c>
      <c r="G101" s="1">
        <f>VLOOKUP(A:A,[1]TDSheet!$A:$G,7,0)</f>
        <v>0</v>
      </c>
      <c r="H101" s="1">
        <f>VLOOKUP(A:A,[1]TDSheet!$A:$H,8,0)</f>
        <v>0.12</v>
      </c>
      <c r="I101" s="1" t="e">
        <f>VLOOKUP(A:A,[1]TDSheet!$A:$I,9,0)</f>
        <v>#N/A</v>
      </c>
      <c r="J101" s="13">
        <f>VLOOKUP(A:A,[2]TDSheet!$A:$F,6,0)</f>
        <v>286</v>
      </c>
      <c r="K101" s="13">
        <f t="shared" si="15"/>
        <v>-11</v>
      </c>
      <c r="L101" s="13">
        <f>VLOOKUP(A:A,[1]TDSheet!$A:$L,12,0)</f>
        <v>0</v>
      </c>
      <c r="M101" s="13">
        <f>VLOOKUP(A:A,[1]TDSheet!$A:$M,13,0)</f>
        <v>80</v>
      </c>
      <c r="N101" s="13">
        <f>VLOOKUP(A:A,[1]TDSheet!$A:$V,22,0)</f>
        <v>0</v>
      </c>
      <c r="O101" s="13">
        <f>VLOOKUP(A:A,[1]TDSheet!$A:$X,24,0)</f>
        <v>50</v>
      </c>
      <c r="P101" s="13"/>
      <c r="Q101" s="13"/>
      <c r="R101" s="13"/>
      <c r="S101" s="13"/>
      <c r="T101" s="13"/>
      <c r="U101" s="13"/>
      <c r="V101" s="13"/>
      <c r="W101" s="13">
        <f t="shared" si="16"/>
        <v>55</v>
      </c>
      <c r="X101" s="15"/>
      <c r="Y101" s="16">
        <f t="shared" si="17"/>
        <v>9.8545454545454554</v>
      </c>
      <c r="Z101" s="13">
        <f t="shared" si="18"/>
        <v>7.4909090909090912</v>
      </c>
      <c r="AA101" s="13"/>
      <c r="AB101" s="13"/>
      <c r="AC101" s="13"/>
      <c r="AD101" s="13">
        <f>VLOOKUP(A:A,[1]TDSheet!$A:$AD,30,0)</f>
        <v>0</v>
      </c>
      <c r="AE101" s="13">
        <f>VLOOKUP(A:A,[1]TDSheet!$A:$AE,31,0)</f>
        <v>68.599999999999994</v>
      </c>
      <c r="AF101" s="13">
        <f>VLOOKUP(A:A,[1]TDSheet!$A:$AF,32,0)</f>
        <v>67</v>
      </c>
      <c r="AG101" s="13">
        <f>VLOOKUP(A:A,[1]TDSheet!$A:$AG,33,0)</f>
        <v>74.2</v>
      </c>
      <c r="AH101" s="13">
        <f>VLOOKUP(A:A,[3]TDSheet!$A:$D,4,0)</f>
        <v>19</v>
      </c>
      <c r="AI101" s="13" t="str">
        <f>VLOOKUP(A:A,[1]TDSheet!$A:$AI,35,0)</f>
        <v>выв?</v>
      </c>
      <c r="AJ101" s="13">
        <f t="shared" si="19"/>
        <v>0</v>
      </c>
      <c r="AK101" s="13"/>
      <c r="AL101" s="13"/>
      <c r="AM101" s="13"/>
    </row>
    <row r="102" spans="1:39" s="1" customFormat="1" ht="21.95" customHeight="1" outlineLevel="1" x14ac:dyDescent="0.2">
      <c r="A102" s="7" t="s">
        <v>104</v>
      </c>
      <c r="B102" s="7" t="s">
        <v>12</v>
      </c>
      <c r="C102" s="8">
        <v>189</v>
      </c>
      <c r="D102" s="8">
        <v>1370</v>
      </c>
      <c r="E102" s="8">
        <v>648</v>
      </c>
      <c r="F102" s="8">
        <v>890</v>
      </c>
      <c r="G102" s="1">
        <f>VLOOKUP(A:A,[1]TDSheet!$A:$G,7,0)</f>
        <v>0</v>
      </c>
      <c r="H102" s="1">
        <f>VLOOKUP(A:A,[1]TDSheet!$A:$H,8,0)</f>
        <v>7.0000000000000007E-2</v>
      </c>
      <c r="I102" s="1" t="e">
        <f>VLOOKUP(A:A,[1]TDSheet!$A:$I,9,0)</f>
        <v>#N/A</v>
      </c>
      <c r="J102" s="13">
        <f>VLOOKUP(A:A,[2]TDSheet!$A:$F,6,0)</f>
        <v>692</v>
      </c>
      <c r="K102" s="13">
        <f t="shared" si="15"/>
        <v>-44</v>
      </c>
      <c r="L102" s="13">
        <f>VLOOKUP(A:A,[1]TDSheet!$A:$L,12,0)</f>
        <v>0</v>
      </c>
      <c r="M102" s="13">
        <f>VLOOKUP(A:A,[1]TDSheet!$A:$M,13,0)</f>
        <v>150</v>
      </c>
      <c r="N102" s="13">
        <f>VLOOKUP(A:A,[1]TDSheet!$A:$V,22,0)</f>
        <v>0</v>
      </c>
      <c r="O102" s="13">
        <f>VLOOKUP(A:A,[1]TDSheet!$A:$X,24,0)</f>
        <v>100</v>
      </c>
      <c r="P102" s="13"/>
      <c r="Q102" s="13"/>
      <c r="R102" s="13"/>
      <c r="S102" s="13"/>
      <c r="T102" s="13"/>
      <c r="U102" s="13"/>
      <c r="V102" s="13"/>
      <c r="W102" s="13">
        <f t="shared" si="16"/>
        <v>129.6</v>
      </c>
      <c r="X102" s="15"/>
      <c r="Y102" s="16">
        <f t="shared" si="17"/>
        <v>8.7962962962962958</v>
      </c>
      <c r="Z102" s="13">
        <f t="shared" si="18"/>
        <v>6.867283950617284</v>
      </c>
      <c r="AA102" s="13"/>
      <c r="AB102" s="13"/>
      <c r="AC102" s="13"/>
      <c r="AD102" s="13">
        <f>VLOOKUP(A:A,[1]TDSheet!$A:$AD,30,0)</f>
        <v>0</v>
      </c>
      <c r="AE102" s="13">
        <f>VLOOKUP(A:A,[1]TDSheet!$A:$AE,31,0)</f>
        <v>70.2</v>
      </c>
      <c r="AF102" s="13">
        <f>VLOOKUP(A:A,[1]TDSheet!$A:$AF,32,0)</f>
        <v>104.6</v>
      </c>
      <c r="AG102" s="13">
        <f>VLOOKUP(A:A,[1]TDSheet!$A:$AG,33,0)</f>
        <v>159.80000000000001</v>
      </c>
      <c r="AH102" s="13">
        <f>VLOOKUP(A:A,[3]TDSheet!$A:$D,4,0)</f>
        <v>131</v>
      </c>
      <c r="AI102" s="13" t="str">
        <f>VLOOKUP(A:A,[1]TDSheet!$A:$AI,35,0)</f>
        <v>Ларин</v>
      </c>
      <c r="AJ102" s="13">
        <f t="shared" si="19"/>
        <v>0</v>
      </c>
      <c r="AK102" s="13"/>
      <c r="AL102" s="13"/>
      <c r="AM102" s="13"/>
    </row>
    <row r="103" spans="1:39" s="1" customFormat="1" ht="11.1" customHeight="1" outlineLevel="1" x14ac:dyDescent="0.2">
      <c r="A103" s="7" t="s">
        <v>105</v>
      </c>
      <c r="B103" s="7" t="s">
        <v>12</v>
      </c>
      <c r="C103" s="8">
        <v>44</v>
      </c>
      <c r="D103" s="8">
        <v>391</v>
      </c>
      <c r="E103" s="8">
        <v>282</v>
      </c>
      <c r="F103" s="8">
        <v>93</v>
      </c>
      <c r="G103" s="1">
        <f>VLOOKUP(A:A,[1]TDSheet!$A:$G,7,0)</f>
        <v>0</v>
      </c>
      <c r="H103" s="1">
        <f>VLOOKUP(A:A,[1]TDSheet!$A:$H,8,0)</f>
        <v>7.0000000000000007E-2</v>
      </c>
      <c r="I103" s="1" t="e">
        <f>VLOOKUP(A:A,[1]TDSheet!$A:$I,9,0)</f>
        <v>#N/A</v>
      </c>
      <c r="J103" s="13">
        <f>VLOOKUP(A:A,[2]TDSheet!$A:$F,6,0)</f>
        <v>313</v>
      </c>
      <c r="K103" s="13">
        <f t="shared" si="15"/>
        <v>-31</v>
      </c>
      <c r="L103" s="13">
        <f>VLOOKUP(A:A,[1]TDSheet!$A:$L,12,0)</f>
        <v>300</v>
      </c>
      <c r="M103" s="13">
        <f>VLOOKUP(A:A,[1]TDSheet!$A:$M,13,0)</f>
        <v>50</v>
      </c>
      <c r="N103" s="13">
        <f>VLOOKUP(A:A,[1]TDSheet!$A:$V,22,0)</f>
        <v>0</v>
      </c>
      <c r="O103" s="13">
        <f>VLOOKUP(A:A,[1]TDSheet!$A:$X,24,0)</f>
        <v>60</v>
      </c>
      <c r="P103" s="13"/>
      <c r="Q103" s="13"/>
      <c r="R103" s="13"/>
      <c r="S103" s="13"/>
      <c r="T103" s="13"/>
      <c r="U103" s="13"/>
      <c r="V103" s="13"/>
      <c r="W103" s="13">
        <f t="shared" si="16"/>
        <v>56.4</v>
      </c>
      <c r="X103" s="15"/>
      <c r="Y103" s="16">
        <f t="shared" si="17"/>
        <v>8.9184397163120561</v>
      </c>
      <c r="Z103" s="13">
        <f t="shared" si="18"/>
        <v>1.6489361702127661</v>
      </c>
      <c r="AA103" s="13"/>
      <c r="AB103" s="13"/>
      <c r="AC103" s="13"/>
      <c r="AD103" s="13">
        <f>VLOOKUP(A:A,[1]TDSheet!$A:$AD,30,0)</f>
        <v>0</v>
      </c>
      <c r="AE103" s="13">
        <f>VLOOKUP(A:A,[1]TDSheet!$A:$AE,31,0)</f>
        <v>65</v>
      </c>
      <c r="AF103" s="13">
        <f>VLOOKUP(A:A,[1]TDSheet!$A:$AF,32,0)</f>
        <v>56.2</v>
      </c>
      <c r="AG103" s="13">
        <f>VLOOKUP(A:A,[1]TDSheet!$A:$AG,33,0)</f>
        <v>65.8</v>
      </c>
      <c r="AH103" s="13">
        <f>VLOOKUP(A:A,[3]TDSheet!$A:$D,4,0)</f>
        <v>26</v>
      </c>
      <c r="AI103" s="13">
        <f>VLOOKUP(A:A,[1]TDSheet!$A:$AI,35,0)</f>
        <v>0</v>
      </c>
      <c r="AJ103" s="13">
        <f t="shared" si="19"/>
        <v>0</v>
      </c>
      <c r="AK103" s="13"/>
      <c r="AL103" s="13"/>
      <c r="AM103" s="13"/>
    </row>
    <row r="104" spans="1:39" s="1" customFormat="1" ht="11.1" customHeight="1" outlineLevel="1" x14ac:dyDescent="0.2">
      <c r="A104" s="7" t="s">
        <v>106</v>
      </c>
      <c r="B104" s="7" t="s">
        <v>12</v>
      </c>
      <c r="C104" s="8">
        <v>652</v>
      </c>
      <c r="D104" s="8">
        <v>1109</v>
      </c>
      <c r="E104" s="8">
        <v>519</v>
      </c>
      <c r="F104" s="8">
        <v>1232</v>
      </c>
      <c r="G104" s="1">
        <f>VLOOKUP(A:A,[1]TDSheet!$A:$G,7,0)</f>
        <v>0</v>
      </c>
      <c r="H104" s="1">
        <f>VLOOKUP(A:A,[1]TDSheet!$A:$H,8,0)</f>
        <v>7.0000000000000007E-2</v>
      </c>
      <c r="I104" s="1" t="e">
        <f>VLOOKUP(A:A,[1]TDSheet!$A:$I,9,0)</f>
        <v>#N/A</v>
      </c>
      <c r="J104" s="13">
        <f>VLOOKUP(A:A,[2]TDSheet!$A:$F,6,0)</f>
        <v>530</v>
      </c>
      <c r="K104" s="13">
        <f t="shared" si="15"/>
        <v>-11</v>
      </c>
      <c r="L104" s="13">
        <f>VLOOKUP(A:A,[1]TDSheet!$A:$L,12,0)</f>
        <v>0</v>
      </c>
      <c r="M104" s="13">
        <f>VLOOKUP(A:A,[1]TDSheet!$A:$M,13,0)</f>
        <v>0</v>
      </c>
      <c r="N104" s="13">
        <f>VLOOKUP(A:A,[1]TDSheet!$A:$V,22,0)</f>
        <v>0</v>
      </c>
      <c r="O104" s="13">
        <f>VLOOKUP(A:A,[1]TDSheet!$A:$X,24,0)</f>
        <v>0</v>
      </c>
      <c r="P104" s="13"/>
      <c r="Q104" s="13"/>
      <c r="R104" s="13"/>
      <c r="S104" s="13"/>
      <c r="T104" s="13"/>
      <c r="U104" s="13"/>
      <c r="V104" s="13"/>
      <c r="W104" s="13">
        <f t="shared" si="16"/>
        <v>103.8</v>
      </c>
      <c r="X104" s="15"/>
      <c r="Y104" s="16">
        <f t="shared" si="17"/>
        <v>11.86897880539499</v>
      </c>
      <c r="Z104" s="13">
        <f t="shared" si="18"/>
        <v>11.86897880539499</v>
      </c>
      <c r="AA104" s="13"/>
      <c r="AB104" s="13"/>
      <c r="AC104" s="13"/>
      <c r="AD104" s="13">
        <f>VLOOKUP(A:A,[1]TDSheet!$A:$AD,30,0)</f>
        <v>0</v>
      </c>
      <c r="AE104" s="13">
        <f>VLOOKUP(A:A,[1]TDSheet!$A:$AE,31,0)</f>
        <v>111</v>
      </c>
      <c r="AF104" s="13">
        <f>VLOOKUP(A:A,[1]TDSheet!$A:$AF,32,0)</f>
        <v>163.6</v>
      </c>
      <c r="AG104" s="13">
        <f>VLOOKUP(A:A,[1]TDSheet!$A:$AG,33,0)</f>
        <v>166.2</v>
      </c>
      <c r="AH104" s="13">
        <f>VLOOKUP(A:A,[3]TDSheet!$A:$D,4,0)</f>
        <v>97</v>
      </c>
      <c r="AI104" s="13" t="str">
        <f>VLOOKUP(A:A,[1]TDSheet!$A:$AI,35,0)</f>
        <v>Ларин</v>
      </c>
      <c r="AJ104" s="13">
        <f t="shared" si="19"/>
        <v>0</v>
      </c>
      <c r="AK104" s="13"/>
      <c r="AL104" s="13"/>
      <c r="AM104" s="13"/>
    </row>
    <row r="105" spans="1:39" s="1" customFormat="1" ht="11.1" customHeight="1" outlineLevel="1" x14ac:dyDescent="0.2">
      <c r="A105" s="7" t="s">
        <v>107</v>
      </c>
      <c r="B105" s="7" t="s">
        <v>12</v>
      </c>
      <c r="C105" s="8">
        <v>609</v>
      </c>
      <c r="D105" s="8">
        <v>1271</v>
      </c>
      <c r="E105" s="8">
        <v>688</v>
      </c>
      <c r="F105" s="8">
        <v>1154</v>
      </c>
      <c r="G105" s="1">
        <f>VLOOKUP(A:A,[1]TDSheet!$A:$G,7,0)</f>
        <v>0</v>
      </c>
      <c r="H105" s="1">
        <f>VLOOKUP(A:A,[1]TDSheet!$A:$H,8,0)</f>
        <v>7.0000000000000007E-2</v>
      </c>
      <c r="I105" s="1">
        <f>VLOOKUP(A:A,[1]TDSheet!$A:$I,9,0)</f>
        <v>90</v>
      </c>
      <c r="J105" s="13">
        <f>VLOOKUP(A:A,[2]TDSheet!$A:$F,6,0)</f>
        <v>737</v>
      </c>
      <c r="K105" s="13">
        <f t="shared" si="15"/>
        <v>-49</v>
      </c>
      <c r="L105" s="13">
        <f>VLOOKUP(A:A,[1]TDSheet!$A:$L,12,0)</f>
        <v>0</v>
      </c>
      <c r="M105" s="13">
        <f>VLOOKUP(A:A,[1]TDSheet!$A:$M,13,0)</f>
        <v>100</v>
      </c>
      <c r="N105" s="13">
        <f>VLOOKUP(A:A,[1]TDSheet!$A:$V,22,0)</f>
        <v>0</v>
      </c>
      <c r="O105" s="13">
        <f>VLOOKUP(A:A,[1]TDSheet!$A:$X,24,0)</f>
        <v>50</v>
      </c>
      <c r="P105" s="13"/>
      <c r="Q105" s="13"/>
      <c r="R105" s="13"/>
      <c r="S105" s="13"/>
      <c r="T105" s="13"/>
      <c r="U105" s="13"/>
      <c r="V105" s="13"/>
      <c r="W105" s="13">
        <f t="shared" si="16"/>
        <v>137.6</v>
      </c>
      <c r="X105" s="15"/>
      <c r="Y105" s="16">
        <f t="shared" si="17"/>
        <v>9.4767441860465116</v>
      </c>
      <c r="Z105" s="13">
        <f t="shared" si="18"/>
        <v>8.3866279069767451</v>
      </c>
      <c r="AA105" s="13"/>
      <c r="AB105" s="13"/>
      <c r="AC105" s="13"/>
      <c r="AD105" s="13">
        <f>VLOOKUP(A:A,[1]TDSheet!$A:$AD,30,0)</f>
        <v>0</v>
      </c>
      <c r="AE105" s="13">
        <f>VLOOKUP(A:A,[1]TDSheet!$A:$AE,31,0)</f>
        <v>125.4</v>
      </c>
      <c r="AF105" s="13">
        <f>VLOOKUP(A:A,[1]TDSheet!$A:$AF,32,0)</f>
        <v>175</v>
      </c>
      <c r="AG105" s="13">
        <f>VLOOKUP(A:A,[1]TDSheet!$A:$AG,33,0)</f>
        <v>192.4</v>
      </c>
      <c r="AH105" s="13">
        <f>VLOOKUP(A:A,[3]TDSheet!$A:$D,4,0)</f>
        <v>129</v>
      </c>
      <c r="AI105" s="13" t="str">
        <f>VLOOKUP(A:A,[1]TDSheet!$A:$AI,35,0)</f>
        <v>Ларин</v>
      </c>
      <c r="AJ105" s="13">
        <f t="shared" si="19"/>
        <v>0</v>
      </c>
      <c r="AK105" s="13"/>
      <c r="AL105" s="13"/>
      <c r="AM105" s="13"/>
    </row>
    <row r="106" spans="1:39" s="1" customFormat="1" ht="11.1" customHeight="1" outlineLevel="1" x14ac:dyDescent="0.2">
      <c r="A106" s="7" t="s">
        <v>108</v>
      </c>
      <c r="B106" s="7" t="s">
        <v>12</v>
      </c>
      <c r="C106" s="8">
        <v>230</v>
      </c>
      <c r="D106" s="8">
        <v>727</v>
      </c>
      <c r="E106" s="8">
        <v>283</v>
      </c>
      <c r="F106" s="8">
        <v>666</v>
      </c>
      <c r="G106" s="1">
        <f>VLOOKUP(A:A,[1]TDSheet!$A:$G,7,0)</f>
        <v>0</v>
      </c>
      <c r="H106" s="1">
        <f>VLOOKUP(A:A,[1]TDSheet!$A:$H,8,0)</f>
        <v>7.0000000000000007E-2</v>
      </c>
      <c r="I106" s="1" t="e">
        <f>VLOOKUP(A:A,[1]TDSheet!$A:$I,9,0)</f>
        <v>#N/A</v>
      </c>
      <c r="J106" s="13">
        <f>VLOOKUP(A:A,[2]TDSheet!$A:$F,6,0)</f>
        <v>293</v>
      </c>
      <c r="K106" s="13">
        <f t="shared" si="15"/>
        <v>-10</v>
      </c>
      <c r="L106" s="13">
        <f>VLOOKUP(A:A,[1]TDSheet!$A:$L,12,0)</f>
        <v>0</v>
      </c>
      <c r="M106" s="13">
        <f>VLOOKUP(A:A,[1]TDSheet!$A:$M,13,0)</f>
        <v>0</v>
      </c>
      <c r="N106" s="13">
        <f>VLOOKUP(A:A,[1]TDSheet!$A:$V,22,0)</f>
        <v>0</v>
      </c>
      <c r="O106" s="13">
        <f>VLOOKUP(A:A,[1]TDSheet!$A:$X,24,0)</f>
        <v>0</v>
      </c>
      <c r="P106" s="13"/>
      <c r="Q106" s="13"/>
      <c r="R106" s="13"/>
      <c r="S106" s="13"/>
      <c r="T106" s="13"/>
      <c r="U106" s="13"/>
      <c r="V106" s="13"/>
      <c r="W106" s="13">
        <f t="shared" si="16"/>
        <v>56.6</v>
      </c>
      <c r="X106" s="15"/>
      <c r="Y106" s="16">
        <f t="shared" si="17"/>
        <v>11.76678445229682</v>
      </c>
      <c r="Z106" s="13">
        <f t="shared" si="18"/>
        <v>11.76678445229682</v>
      </c>
      <c r="AA106" s="13"/>
      <c r="AB106" s="13"/>
      <c r="AC106" s="13"/>
      <c r="AD106" s="13">
        <f>VLOOKUP(A:A,[1]TDSheet!$A:$AD,30,0)</f>
        <v>0</v>
      </c>
      <c r="AE106" s="13">
        <f>VLOOKUP(A:A,[1]TDSheet!$A:$AE,31,0)</f>
        <v>88.4</v>
      </c>
      <c r="AF106" s="13">
        <f>VLOOKUP(A:A,[1]TDSheet!$A:$AF,32,0)</f>
        <v>75.599999999999994</v>
      </c>
      <c r="AG106" s="13">
        <f>VLOOKUP(A:A,[1]TDSheet!$A:$AG,33,0)</f>
        <v>95</v>
      </c>
      <c r="AH106" s="13">
        <f>VLOOKUP(A:A,[3]TDSheet!$A:$D,4,0)</f>
        <v>35</v>
      </c>
      <c r="AI106" s="13" t="str">
        <f>VLOOKUP(A:A,[1]TDSheet!$A:$AI,35,0)</f>
        <v>увел</v>
      </c>
      <c r="AJ106" s="13">
        <f t="shared" si="19"/>
        <v>0</v>
      </c>
      <c r="AK106" s="13"/>
      <c r="AL106" s="13"/>
      <c r="AM106" s="13"/>
    </row>
    <row r="107" spans="1:39" s="1" customFormat="1" ht="11.1" customHeight="1" outlineLevel="1" x14ac:dyDescent="0.2">
      <c r="A107" s="7" t="s">
        <v>109</v>
      </c>
      <c r="B107" s="7" t="s">
        <v>12</v>
      </c>
      <c r="C107" s="8">
        <v>311</v>
      </c>
      <c r="D107" s="8">
        <v>338</v>
      </c>
      <c r="E107" s="8">
        <v>217</v>
      </c>
      <c r="F107" s="8">
        <v>422</v>
      </c>
      <c r="G107" s="1">
        <f>VLOOKUP(A:A,[1]TDSheet!$A:$G,7,0)</f>
        <v>0</v>
      </c>
      <c r="H107" s="1">
        <f>VLOOKUP(A:A,[1]TDSheet!$A:$H,8,0)</f>
        <v>5.5E-2</v>
      </c>
      <c r="I107" s="1" t="e">
        <f>VLOOKUP(A:A,[1]TDSheet!$A:$I,9,0)</f>
        <v>#N/A</v>
      </c>
      <c r="J107" s="13">
        <f>VLOOKUP(A:A,[2]TDSheet!$A:$F,6,0)</f>
        <v>231</v>
      </c>
      <c r="K107" s="13">
        <f t="shared" si="15"/>
        <v>-14</v>
      </c>
      <c r="L107" s="13">
        <f>VLOOKUP(A:A,[1]TDSheet!$A:$L,12,0)</f>
        <v>0</v>
      </c>
      <c r="M107" s="13">
        <f>VLOOKUP(A:A,[1]TDSheet!$A:$M,13,0)</f>
        <v>50</v>
      </c>
      <c r="N107" s="13">
        <f>VLOOKUP(A:A,[1]TDSheet!$A:$V,22,0)</f>
        <v>0</v>
      </c>
      <c r="O107" s="13">
        <f>VLOOKUP(A:A,[1]TDSheet!$A:$X,24,0)</f>
        <v>0</v>
      </c>
      <c r="P107" s="13"/>
      <c r="Q107" s="13"/>
      <c r="R107" s="13"/>
      <c r="S107" s="13"/>
      <c r="T107" s="13"/>
      <c r="U107" s="13"/>
      <c r="V107" s="13"/>
      <c r="W107" s="13">
        <f t="shared" si="16"/>
        <v>43.4</v>
      </c>
      <c r="X107" s="15"/>
      <c r="Y107" s="16">
        <f t="shared" si="17"/>
        <v>10.875576036866359</v>
      </c>
      <c r="Z107" s="13">
        <f t="shared" si="18"/>
        <v>9.7235023041474662</v>
      </c>
      <c r="AA107" s="13"/>
      <c r="AB107" s="13"/>
      <c r="AC107" s="13"/>
      <c r="AD107" s="13">
        <f>VLOOKUP(A:A,[1]TDSheet!$A:$AD,30,0)</f>
        <v>0</v>
      </c>
      <c r="AE107" s="13">
        <f>VLOOKUP(A:A,[1]TDSheet!$A:$AE,31,0)</f>
        <v>64</v>
      </c>
      <c r="AF107" s="13">
        <f>VLOOKUP(A:A,[1]TDSheet!$A:$AF,32,0)</f>
        <v>58.4</v>
      </c>
      <c r="AG107" s="13">
        <f>VLOOKUP(A:A,[1]TDSheet!$A:$AG,33,0)</f>
        <v>59.6</v>
      </c>
      <c r="AH107" s="13">
        <f>VLOOKUP(A:A,[3]TDSheet!$A:$D,4,0)</f>
        <v>17</v>
      </c>
      <c r="AI107" s="13" t="str">
        <f>VLOOKUP(A:A,[1]TDSheet!$A:$AI,35,0)</f>
        <v>увел</v>
      </c>
      <c r="AJ107" s="13">
        <f t="shared" si="19"/>
        <v>0</v>
      </c>
      <c r="AK107" s="13"/>
      <c r="AL107" s="13"/>
      <c r="AM107" s="13"/>
    </row>
    <row r="108" spans="1:39" s="1" customFormat="1" ht="11.1" customHeight="1" outlineLevel="1" x14ac:dyDescent="0.2">
      <c r="A108" s="7" t="s">
        <v>111</v>
      </c>
      <c r="B108" s="7" t="s">
        <v>12</v>
      </c>
      <c r="C108" s="8"/>
      <c r="D108" s="8">
        <v>168</v>
      </c>
      <c r="E108" s="8">
        <v>0</v>
      </c>
      <c r="F108" s="8">
        <v>168</v>
      </c>
      <c r="G108" s="1" t="str">
        <f>VLOOKUP(A:A,[1]TDSheet!$A:$G,7,0)</f>
        <v>нов0</v>
      </c>
      <c r="H108" s="1">
        <f>VLOOKUP(A:A,[1]TDSheet!$A:$H,8,0)</f>
        <v>0.3</v>
      </c>
      <c r="I108" s="1" t="e">
        <f>VLOOKUP(A:A,[1]TDSheet!$A:$I,9,0)</f>
        <v>#N/A</v>
      </c>
      <c r="J108" s="13">
        <v>0</v>
      </c>
      <c r="K108" s="13">
        <f t="shared" si="15"/>
        <v>0</v>
      </c>
      <c r="L108" s="13">
        <f>VLOOKUP(A:A,[1]TDSheet!$A:$L,12,0)</f>
        <v>0</v>
      </c>
      <c r="M108" s="13">
        <f>VLOOKUP(A:A,[1]TDSheet!$A:$M,13,0)</f>
        <v>0</v>
      </c>
      <c r="N108" s="13">
        <f>VLOOKUP(A:A,[1]TDSheet!$A:$V,22,0)</f>
        <v>0</v>
      </c>
      <c r="O108" s="13">
        <f>VLOOKUP(A:A,[1]TDSheet!$A:$X,24,0)</f>
        <v>0</v>
      </c>
      <c r="P108" s="13"/>
      <c r="Q108" s="13"/>
      <c r="R108" s="13"/>
      <c r="S108" s="13"/>
      <c r="T108" s="13"/>
      <c r="U108" s="13"/>
      <c r="V108" s="13"/>
      <c r="W108" s="13">
        <f t="shared" si="16"/>
        <v>0</v>
      </c>
      <c r="X108" s="15"/>
      <c r="Y108" s="16" t="e">
        <f t="shared" si="17"/>
        <v>#DIV/0!</v>
      </c>
      <c r="Z108" s="13" t="e">
        <f t="shared" si="18"/>
        <v>#DIV/0!</v>
      </c>
      <c r="AA108" s="13"/>
      <c r="AB108" s="13"/>
      <c r="AC108" s="13"/>
      <c r="AD108" s="13">
        <f>VLOOKUP(A:A,[1]TDSheet!$A:$AD,30,0)</f>
        <v>0</v>
      </c>
      <c r="AE108" s="13">
        <f>VLOOKUP(A:A,[1]TDSheet!$A:$AE,31,0)</f>
        <v>0</v>
      </c>
      <c r="AF108" s="13">
        <f>VLOOKUP(A:A,[1]TDSheet!$A:$AF,32,0)</f>
        <v>0</v>
      </c>
      <c r="AG108" s="13">
        <f>VLOOKUP(A:A,[1]TDSheet!$A:$AG,33,0)</f>
        <v>0</v>
      </c>
      <c r="AH108" s="13">
        <v>0</v>
      </c>
      <c r="AI108" s="13" t="str">
        <f>VLOOKUP(A:A,[1]TDSheet!$A:$AI,35,0)</f>
        <v>увел</v>
      </c>
      <c r="AJ108" s="13">
        <f t="shared" si="19"/>
        <v>0</v>
      </c>
      <c r="AK108" s="13"/>
      <c r="AL108" s="13"/>
      <c r="AM108" s="13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2025-10-17T08:41:50Z</dcterms:modified>
</cp:coreProperties>
</file>