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4D2E9E-21B1-4184-A462-AA9AFE0607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Y421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O505" i="1" s="1"/>
  <c r="P267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F505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67" i="1" l="1"/>
  <c r="BN67" i="1"/>
  <c r="Z67" i="1"/>
  <c r="BP103" i="1"/>
  <c r="BN103" i="1"/>
  <c r="Z103" i="1"/>
  <c r="Y143" i="1"/>
  <c r="BP141" i="1"/>
  <c r="BN141" i="1"/>
  <c r="Z141" i="1"/>
  <c r="BP162" i="1"/>
  <c r="BN162" i="1"/>
  <c r="Z162" i="1"/>
  <c r="BP193" i="1"/>
  <c r="BN193" i="1"/>
  <c r="Z193" i="1"/>
  <c r="BP224" i="1"/>
  <c r="BN224" i="1"/>
  <c r="Z224" i="1"/>
  <c r="BP254" i="1"/>
  <c r="BN254" i="1"/>
  <c r="Z254" i="1"/>
  <c r="BP301" i="1"/>
  <c r="BN301" i="1"/>
  <c r="Z301" i="1"/>
  <c r="BP368" i="1"/>
  <c r="BN368" i="1"/>
  <c r="Z368" i="1"/>
  <c r="BP395" i="1"/>
  <c r="BN395" i="1"/>
  <c r="Z395" i="1"/>
  <c r="BP434" i="1"/>
  <c r="BN434" i="1"/>
  <c r="Z434" i="1"/>
  <c r="BP466" i="1"/>
  <c r="BN466" i="1"/>
  <c r="Z466" i="1"/>
  <c r="X495" i="1"/>
  <c r="Y32" i="1"/>
  <c r="Z34" i="1"/>
  <c r="Z35" i="1" s="1"/>
  <c r="BN34" i="1"/>
  <c r="BP34" i="1"/>
  <c r="Y35" i="1"/>
  <c r="Z40" i="1"/>
  <c r="BN40" i="1"/>
  <c r="Y48" i="1"/>
  <c r="Y47" i="1"/>
  <c r="BP46" i="1"/>
  <c r="BN46" i="1"/>
  <c r="Z46" i="1"/>
  <c r="Z47" i="1" s="1"/>
  <c r="BP51" i="1"/>
  <c r="BN51" i="1"/>
  <c r="Z51" i="1"/>
  <c r="BP86" i="1"/>
  <c r="BN86" i="1"/>
  <c r="Z86" i="1"/>
  <c r="BP115" i="1"/>
  <c r="BN115" i="1"/>
  <c r="Z115" i="1"/>
  <c r="BP142" i="1"/>
  <c r="BN142" i="1"/>
  <c r="Z142" i="1"/>
  <c r="BP146" i="1"/>
  <c r="BN146" i="1"/>
  <c r="Z146" i="1"/>
  <c r="BP172" i="1"/>
  <c r="BN172" i="1"/>
  <c r="Z172" i="1"/>
  <c r="Y212" i="1"/>
  <c r="BP205" i="1"/>
  <c r="BN205" i="1"/>
  <c r="Z205" i="1"/>
  <c r="BP243" i="1"/>
  <c r="BN243" i="1"/>
  <c r="Z243" i="1"/>
  <c r="BP289" i="1"/>
  <c r="BN289" i="1"/>
  <c r="Z289" i="1"/>
  <c r="BP343" i="1"/>
  <c r="BN343" i="1"/>
  <c r="Z343" i="1"/>
  <c r="BP379" i="1"/>
  <c r="BN379" i="1"/>
  <c r="Z379" i="1"/>
  <c r="BP414" i="1"/>
  <c r="BN414" i="1"/>
  <c r="Z414" i="1"/>
  <c r="BP450" i="1"/>
  <c r="BN450" i="1"/>
  <c r="Z450" i="1"/>
  <c r="BP473" i="1"/>
  <c r="BN473" i="1"/>
  <c r="Z473" i="1"/>
  <c r="Y149" i="1"/>
  <c r="Y375" i="1"/>
  <c r="J9" i="1"/>
  <c r="BP101" i="1"/>
  <c r="BN101" i="1"/>
  <c r="Z101" i="1"/>
  <c r="Y117" i="1"/>
  <c r="BP113" i="1"/>
  <c r="BN113" i="1"/>
  <c r="Z113" i="1"/>
  <c r="BP136" i="1"/>
  <c r="BN136" i="1"/>
  <c r="Z136" i="1"/>
  <c r="BP160" i="1"/>
  <c r="BN160" i="1"/>
  <c r="Z160" i="1"/>
  <c r="Y174" i="1"/>
  <c r="BP170" i="1"/>
  <c r="BN170" i="1"/>
  <c r="Z170" i="1"/>
  <c r="Y200" i="1"/>
  <c r="BP191" i="1"/>
  <c r="BN191" i="1"/>
  <c r="Z191" i="1"/>
  <c r="BP203" i="1"/>
  <c r="BN203" i="1"/>
  <c r="Z203" i="1"/>
  <c r="BP222" i="1"/>
  <c r="BN222" i="1"/>
  <c r="Z222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Y247" i="1"/>
  <c r="BP241" i="1"/>
  <c r="BN241" i="1"/>
  <c r="Z241" i="1"/>
  <c r="BP252" i="1"/>
  <c r="BN252" i="1"/>
  <c r="Z252" i="1"/>
  <c r="F9" i="1"/>
  <c r="F10" i="1"/>
  <c r="Z22" i="1"/>
  <c r="Z23" i="1" s="1"/>
  <c r="BN22" i="1"/>
  <c r="BP22" i="1"/>
  <c r="Z26" i="1"/>
  <c r="BN26" i="1"/>
  <c r="BP26" i="1"/>
  <c r="Z30" i="1"/>
  <c r="BN30" i="1"/>
  <c r="Z42" i="1"/>
  <c r="BN42" i="1"/>
  <c r="Z53" i="1"/>
  <c r="BN53" i="1"/>
  <c r="Z61" i="1"/>
  <c r="BN61" i="1"/>
  <c r="Z73" i="1"/>
  <c r="BN73" i="1"/>
  <c r="Z81" i="1"/>
  <c r="BN81" i="1"/>
  <c r="Z88" i="1"/>
  <c r="BN88" i="1"/>
  <c r="Y96" i="1"/>
  <c r="BP92" i="1"/>
  <c r="BN92" i="1"/>
  <c r="Z92" i="1"/>
  <c r="Y111" i="1"/>
  <c r="BP107" i="1"/>
  <c r="BN107" i="1"/>
  <c r="Z107" i="1"/>
  <c r="G505" i="1"/>
  <c r="BP126" i="1"/>
  <c r="BN126" i="1"/>
  <c r="Z126" i="1"/>
  <c r="BP148" i="1"/>
  <c r="BN148" i="1"/>
  <c r="Z148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5" i="1"/>
  <c r="BN195" i="1"/>
  <c r="Z195" i="1"/>
  <c r="BP207" i="1"/>
  <c r="BN207" i="1"/>
  <c r="Z207" i="1"/>
  <c r="BP226" i="1"/>
  <c r="BN226" i="1"/>
  <c r="Z226" i="1"/>
  <c r="BP245" i="1"/>
  <c r="BN245" i="1"/>
  <c r="Z245" i="1"/>
  <c r="BP259" i="1"/>
  <c r="BN259" i="1"/>
  <c r="Z259" i="1"/>
  <c r="BP291" i="1"/>
  <c r="BN291" i="1"/>
  <c r="Z291" i="1"/>
  <c r="BP307" i="1"/>
  <c r="BN307" i="1"/>
  <c r="Z307" i="1"/>
  <c r="BP322" i="1"/>
  <c r="BN322" i="1"/>
  <c r="Z322" i="1"/>
  <c r="BP345" i="1"/>
  <c r="BN345" i="1"/>
  <c r="Z345" i="1"/>
  <c r="Y385" i="1"/>
  <c r="Y384" i="1"/>
  <c r="BP383" i="1"/>
  <c r="BN383" i="1"/>
  <c r="Z383" i="1"/>
  <c r="Z384" i="1" s="1"/>
  <c r="V505" i="1"/>
  <c r="BP389" i="1"/>
  <c r="BN389" i="1"/>
  <c r="Z389" i="1"/>
  <c r="BP397" i="1"/>
  <c r="BN397" i="1"/>
  <c r="Z397" i="1"/>
  <c r="BP427" i="1"/>
  <c r="BN427" i="1"/>
  <c r="Z427" i="1"/>
  <c r="BP436" i="1"/>
  <c r="BN436" i="1"/>
  <c r="Z436" i="1"/>
  <c r="BP452" i="1"/>
  <c r="BN452" i="1"/>
  <c r="Z452" i="1"/>
  <c r="Y479" i="1"/>
  <c r="BP477" i="1"/>
  <c r="BN477" i="1"/>
  <c r="Z477" i="1"/>
  <c r="Y97" i="1"/>
  <c r="Y110" i="1"/>
  <c r="Y118" i="1"/>
  <c r="Y132" i="1"/>
  <c r="Y150" i="1"/>
  <c r="Y167" i="1"/>
  <c r="Y173" i="1"/>
  <c r="Y184" i="1"/>
  <c r="Y246" i="1"/>
  <c r="BP268" i="1"/>
  <c r="BN268" i="1"/>
  <c r="Z268" i="1"/>
  <c r="BP299" i="1"/>
  <c r="BN299" i="1"/>
  <c r="Z299" i="1"/>
  <c r="BP315" i="1"/>
  <c r="BN315" i="1"/>
  <c r="Z315" i="1"/>
  <c r="BP335" i="1"/>
  <c r="BN335" i="1"/>
  <c r="Z335" i="1"/>
  <c r="BP353" i="1"/>
  <c r="BN353" i="1"/>
  <c r="Z353" i="1"/>
  <c r="Y359" i="1"/>
  <c r="BP357" i="1"/>
  <c r="BN357" i="1"/>
  <c r="Z357" i="1"/>
  <c r="BP393" i="1"/>
  <c r="BN393" i="1"/>
  <c r="Z393" i="1"/>
  <c r="Y409" i="1"/>
  <c r="BP408" i="1"/>
  <c r="BN408" i="1"/>
  <c r="Z408" i="1"/>
  <c r="Z409" i="1" s="1"/>
  <c r="Y416" i="1"/>
  <c r="BP412" i="1"/>
  <c r="BN412" i="1"/>
  <c r="Z412" i="1"/>
  <c r="BP432" i="1"/>
  <c r="BN432" i="1"/>
  <c r="Z432" i="1"/>
  <c r="BP448" i="1"/>
  <c r="BN448" i="1"/>
  <c r="Z448" i="1"/>
  <c r="BP458" i="1"/>
  <c r="BN458" i="1"/>
  <c r="Z458" i="1"/>
  <c r="BP464" i="1"/>
  <c r="BN464" i="1"/>
  <c r="Z464" i="1"/>
  <c r="Y264" i="1"/>
  <c r="Y304" i="1"/>
  <c r="Y331" i="1"/>
  <c r="Y350" i="1"/>
  <c r="U505" i="1"/>
  <c r="Y460" i="1"/>
  <c r="Y459" i="1"/>
  <c r="Y31" i="1"/>
  <c r="Y43" i="1"/>
  <c r="BP52" i="1"/>
  <c r="BN52" i="1"/>
  <c r="Z52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H9" i="1"/>
  <c r="B505" i="1"/>
  <c r="X496" i="1"/>
  <c r="X497" i="1"/>
  <c r="X499" i="1"/>
  <c r="Y24" i="1"/>
  <c r="Z27" i="1"/>
  <c r="BN27" i="1"/>
  <c r="Z29" i="1"/>
  <c r="BN29" i="1"/>
  <c r="C505" i="1"/>
  <c r="Z41" i="1"/>
  <c r="BN41" i="1"/>
  <c r="Y44" i="1"/>
  <c r="BP54" i="1"/>
  <c r="BN54" i="1"/>
  <c r="Z54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Y89" i="1"/>
  <c r="BP87" i="1"/>
  <c r="BN87" i="1"/>
  <c r="Z87" i="1"/>
  <c r="D505" i="1"/>
  <c r="Y57" i="1"/>
  <c r="E505" i="1"/>
  <c r="Y90" i="1"/>
  <c r="Z93" i="1"/>
  <c r="BN93" i="1"/>
  <c r="BP93" i="1"/>
  <c r="Z95" i="1"/>
  <c r="BN95" i="1"/>
  <c r="Z100" i="1"/>
  <c r="BN100" i="1"/>
  <c r="BP100" i="1"/>
  <c r="Z102" i="1"/>
  <c r="BN102" i="1"/>
  <c r="Y105" i="1"/>
  <c r="Z108" i="1"/>
  <c r="Z110" i="1" s="1"/>
  <c r="BN108" i="1"/>
  <c r="BP108" i="1"/>
  <c r="Z114" i="1"/>
  <c r="BN114" i="1"/>
  <c r="BP114" i="1"/>
  <c r="Z116" i="1"/>
  <c r="BN116" i="1"/>
  <c r="Z120" i="1"/>
  <c r="Z121" i="1" s="1"/>
  <c r="BN120" i="1"/>
  <c r="BP120" i="1"/>
  <c r="Y121" i="1"/>
  <c r="Z125" i="1"/>
  <c r="Z127" i="1" s="1"/>
  <c r="BN125" i="1"/>
  <c r="BP125" i="1"/>
  <c r="Y128" i="1"/>
  <c r="Z131" i="1"/>
  <c r="Z132" i="1" s="1"/>
  <c r="BN131" i="1"/>
  <c r="BP131" i="1"/>
  <c r="Z135" i="1"/>
  <c r="BN135" i="1"/>
  <c r="BP135" i="1"/>
  <c r="Y138" i="1"/>
  <c r="H505" i="1"/>
  <c r="Y144" i="1"/>
  <c r="Z147" i="1"/>
  <c r="Z149" i="1" s="1"/>
  <c r="BN147" i="1"/>
  <c r="BP147" i="1"/>
  <c r="I505" i="1"/>
  <c r="Y156" i="1"/>
  <c r="Z159" i="1"/>
  <c r="BN159" i="1"/>
  <c r="Z161" i="1"/>
  <c r="BN161" i="1"/>
  <c r="Z163" i="1"/>
  <c r="BN163" i="1"/>
  <c r="Z165" i="1"/>
  <c r="BN165" i="1"/>
  <c r="Y168" i="1"/>
  <c r="Z171" i="1"/>
  <c r="BN171" i="1"/>
  <c r="BP171" i="1"/>
  <c r="J505" i="1"/>
  <c r="Z182" i="1"/>
  <c r="BN182" i="1"/>
  <c r="BP182" i="1"/>
  <c r="Y183" i="1"/>
  <c r="Z186" i="1"/>
  <c r="Z188" i="1" s="1"/>
  <c r="BN186" i="1"/>
  <c r="BP186" i="1"/>
  <c r="Y189" i="1"/>
  <c r="Z192" i="1"/>
  <c r="BN192" i="1"/>
  <c r="Z194" i="1"/>
  <c r="BN194" i="1"/>
  <c r="Z196" i="1"/>
  <c r="BN196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BN214" i="1"/>
  <c r="BP214" i="1"/>
  <c r="BP215" i="1"/>
  <c r="BN215" i="1"/>
  <c r="Z215" i="1"/>
  <c r="Y217" i="1"/>
  <c r="BP221" i="1"/>
  <c r="BN221" i="1"/>
  <c r="Z221" i="1"/>
  <c r="BP225" i="1"/>
  <c r="BN225" i="1"/>
  <c r="Z225" i="1"/>
  <c r="Y104" i="1"/>
  <c r="Y127" i="1"/>
  <c r="BP223" i="1"/>
  <c r="BN223" i="1"/>
  <c r="Z223" i="1"/>
  <c r="K505" i="1"/>
  <c r="Z227" i="1"/>
  <c r="BN227" i="1"/>
  <c r="Y231" i="1"/>
  <c r="Z242" i="1"/>
  <c r="BN242" i="1"/>
  <c r="BP242" i="1"/>
  <c r="Z244" i="1"/>
  <c r="BN244" i="1"/>
  <c r="L505" i="1"/>
  <c r="Z251" i="1"/>
  <c r="BN251" i="1"/>
  <c r="BP251" i="1"/>
  <c r="Z253" i="1"/>
  <c r="BN253" i="1"/>
  <c r="Y256" i="1"/>
  <c r="M505" i="1"/>
  <c r="Z260" i="1"/>
  <c r="BN260" i="1"/>
  <c r="BP260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0" i="1"/>
  <c r="BN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1" i="1"/>
  <c r="BN321" i="1"/>
  <c r="Z321" i="1"/>
  <c r="BP329" i="1"/>
  <c r="BN329" i="1"/>
  <c r="Z329" i="1"/>
  <c r="S505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Y230" i="1"/>
  <c r="Y271" i="1"/>
  <c r="Y276" i="1"/>
  <c r="Y285" i="1"/>
  <c r="R505" i="1"/>
  <c r="Y293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Y338" i="1"/>
  <c r="Y349" i="1"/>
  <c r="BP342" i="1"/>
  <c r="BN342" i="1"/>
  <c r="Z342" i="1"/>
  <c r="T505" i="1"/>
  <c r="BP346" i="1"/>
  <c r="BN346" i="1"/>
  <c r="Z346" i="1"/>
  <c r="Y360" i="1"/>
  <c r="Y364" i="1"/>
  <c r="Y371" i="1"/>
  <c r="Y376" i="1"/>
  <c r="Y380" i="1"/>
  <c r="Y400" i="1"/>
  <c r="Y404" i="1"/>
  <c r="Y417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45" i="1"/>
  <c r="Y454" i="1"/>
  <c r="BP447" i="1"/>
  <c r="BN447" i="1"/>
  <c r="Z447" i="1"/>
  <c r="BP451" i="1"/>
  <c r="BN451" i="1"/>
  <c r="Z451" i="1"/>
  <c r="BP465" i="1"/>
  <c r="BN465" i="1"/>
  <c r="Z465" i="1"/>
  <c r="BP472" i="1"/>
  <c r="BN472" i="1"/>
  <c r="Z472" i="1"/>
  <c r="X505" i="1"/>
  <c r="Z358" i="1"/>
  <c r="BN358" i="1"/>
  <c r="Z362" i="1"/>
  <c r="Z363" i="1" s="1"/>
  <c r="BN362" i="1"/>
  <c r="BP362" i="1"/>
  <c r="Z367" i="1"/>
  <c r="BN367" i="1"/>
  <c r="BP367" i="1"/>
  <c r="Z369" i="1"/>
  <c r="BN369" i="1"/>
  <c r="Y370" i="1"/>
  <c r="Z373" i="1"/>
  <c r="BN373" i="1"/>
  <c r="BP373" i="1"/>
  <c r="Z374" i="1"/>
  <c r="BN374" i="1"/>
  <c r="Z378" i="1"/>
  <c r="BN378" i="1"/>
  <c r="BP378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05" i="1"/>
  <c r="Y410" i="1"/>
  <c r="Z413" i="1"/>
  <c r="BN413" i="1"/>
  <c r="Z415" i="1"/>
  <c r="BN415" i="1"/>
  <c r="Z420" i="1"/>
  <c r="Z421" i="1" s="1"/>
  <c r="BN420" i="1"/>
  <c r="BP420" i="1"/>
  <c r="Z426" i="1"/>
  <c r="BN426" i="1"/>
  <c r="BP426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BP449" i="1"/>
  <c r="BN449" i="1"/>
  <c r="Z449" i="1"/>
  <c r="Y453" i="1"/>
  <c r="BP457" i="1"/>
  <c r="BN457" i="1"/>
  <c r="Z457" i="1"/>
  <c r="Y468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143" i="1" l="1"/>
  <c r="Z459" i="1"/>
  <c r="Z380" i="1"/>
  <c r="Z359" i="1"/>
  <c r="Z330" i="1"/>
  <c r="Z324" i="1"/>
  <c r="Z303" i="1"/>
  <c r="Z354" i="1"/>
  <c r="Z337" i="1"/>
  <c r="Z270" i="1"/>
  <c r="Z263" i="1"/>
  <c r="Z183" i="1"/>
  <c r="Z173" i="1"/>
  <c r="Z137" i="1"/>
  <c r="Z117" i="1"/>
  <c r="Z96" i="1"/>
  <c r="Z43" i="1"/>
  <c r="Z57" i="1"/>
  <c r="Z230" i="1"/>
  <c r="Z199" i="1"/>
  <c r="Y496" i="1"/>
  <c r="Z77" i="1"/>
  <c r="Z63" i="1"/>
  <c r="Y497" i="1"/>
  <c r="Y499" i="1"/>
  <c r="Z474" i="1"/>
  <c r="Z444" i="1"/>
  <c r="Z416" i="1"/>
  <c r="Z399" i="1"/>
  <c r="Z375" i="1"/>
  <c r="Z370" i="1"/>
  <c r="Z468" i="1"/>
  <c r="Z453" i="1"/>
  <c r="Z255" i="1"/>
  <c r="Z246" i="1"/>
  <c r="Z167" i="1"/>
  <c r="Z89" i="1"/>
  <c r="Z31" i="1"/>
  <c r="X498" i="1"/>
  <c r="Z349" i="1"/>
  <c r="Z293" i="1"/>
  <c r="Z438" i="1"/>
  <c r="Z317" i="1"/>
  <c r="Z311" i="1"/>
  <c r="Z216" i="1"/>
  <c r="Z211" i="1"/>
  <c r="Z104" i="1"/>
  <c r="Y495" i="1"/>
  <c r="Z500" i="1" l="1"/>
  <c r="Y498" i="1"/>
</calcChain>
</file>

<file path=xl/sharedStrings.xml><?xml version="1.0" encoding="utf-8"?>
<sst xmlns="http://schemas.openxmlformats.org/spreadsheetml/2006/main" count="2282" uniqueCount="774">
  <si>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</si>
  <si>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</si>
  <si>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</si>
  <si>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</si>
  <si>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</si>
  <si>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</si>
  <si>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</si>
  <si>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</si>
  <si>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</si>
  <si>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</si>
  <si>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</si>
  <si>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</si>
  <si>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</si>
  <si>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</si>
  <si>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</si>
  <si>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</si>
  <si>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</si>
  <si>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</si>
  <si>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</si>
  <si>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</si>
  <si>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</si>
  <si>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</si>
  <si>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</si>
  <si>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</si>
  <si>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</si>
  <si>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</si>
  <si>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</si>
  <si>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</si>
  <si>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</si>
  <si>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</si>
  <si>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</si>
  <si>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</si>
  <si>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</si>
  <si>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</si>
  <si>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</si>
  <si>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</si>
  <si>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</si>
  <si>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</si>
  <si>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</si>
  <si>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</si>
  <si>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</si>
  <si>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</si>
  <si>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</si>
  <si>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</si>
  <si>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</si>
  <si>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</si>
  <si>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</si>
  <si>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</si>
  <si>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</si>
  <si>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</si>
  <si>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</si>
  <si>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</si>
  <si>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</si>
  <si>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</si>
  <si>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</si>
  <si>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</si>
  <si>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</si>
  <si>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</si>
  <si>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</si>
  <si>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</si>
  <si>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</si>
  <si>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</si>
  <si>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</si>
  <si>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</si>
  <si>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</si>
  <si>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</si>
  <si>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</si>
  <si>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</si>
  <si>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</si>
  <si>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</si>
  <si>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</si>
  <si>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</si>
  <si>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</si>
  <si>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</si>
  <si>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</si>
  <si>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</si>
  <si>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</si>
  <si>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</si>
  <si>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</si>
  <si>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</si>
  <si>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</si>
  <si>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</si>
  <si>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</si>
  <si>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</si>
  <si>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</si>
  <si>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</si>
  <si>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</si>
  <si>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</si>
  <si>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</si>
  <si>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</si>
  <si>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</si>
  <si>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</si>
  <si>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</si>
  <si>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</si>
  <si>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</si>
  <si>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</si>
  <si>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</si>
  <si>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</si>
  <si>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</si>
  <si>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</si>
  <si>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</si>
  <si>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</si>
  <si>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</si>
  <si>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</si>
  <si>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</si>
  <si>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</si>
  <si>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</si>
  <si>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</si>
  <si>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</si>
  <si>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</si>
  <si>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</si>
  <si>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</si>
  <si>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</si>
  <si>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</si>
  <si>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</si>
  <si>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</si>
  <si>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</si>
  <si>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</si>
  <si>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</si>
  <si>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</si>
  <si>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</si>
  <si>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</si>
  <si>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</si>
  <si>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</si>
  <si>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</si>
  <si>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</si>
  <si>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</si>
  <si>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</si>
  <si>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</si>
  <si>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</si>
  <si>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</si>
  <si>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</si>
  <si>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</si>
  <si>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</si>
  <si>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</si>
  <si>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</si>
  <si>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</si>
  <si>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</si>
  <si>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</si>
  <si>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</si>
  <si>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</si>
  <si>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</si>
  <si>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</si>
  <si>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</si>
  <si>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</si>
  <si>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</si>
  <si>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</si>
  <si>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</si>
  <si>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</si>
  <si>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</si>
  <si>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</si>
  <si>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</si>
  <si>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</si>
  <si>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</si>
  <si>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</si>
  <si>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</si>
  <si>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</si>
  <si>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</si>
  <si>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</si>
  <si>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</si>
  <si>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</si>
  <si>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</si>
  <si>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</si>
  <si>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</si>
  <si>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</si>
  <si>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</si>
  <si>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</si>
  <si>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</si>
  <si>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</si>
  <si>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</si>
  <si>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</si>
  <si>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</si>
  <si>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</si>
  <si>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</si>
  <si>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</si>
  <si>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</si>
  <si>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</si>
  <si>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</si>
  <si>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</si>
  <si>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</si>
  <si>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</si>
  <si>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</si>
  <si>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</si>
  <si>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</si>
  <si>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</si>
  <si>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</si>
  <si>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</si>
  <si>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</si>
  <si>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</si>
  <si>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</si>
  <si>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</si>
  <si>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</si>
  <si>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</si>
  <si>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</si>
  <si>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</si>
  <si>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</si>
  <si>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</si>
  <si>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</si>
  <si>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</si>
  <si>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</si>
  <si>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</si>
  <si>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</si>
  <si>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</si>
  <si>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</si>
  <si>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</si>
  <si>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</si>
  <si>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</si>
  <si>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</si>
  <si>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</si>
  <si>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</si>
  <si>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</si>
  <si>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</si>
  <si>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</si>
  <si>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</si>
  <si>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</si>
  <si>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</si>
  <si>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</si>
  <si>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</si>
  <si>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</si>
  <si>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</si>
  <si>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</si>
  <si>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</si>
  <si>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</si>
  <si>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</si>
  <si>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</si>
  <si>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</si>
  <si>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</si>
  <si>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</si>
  <si>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</si>
  <si>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</si>
  <si>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</si>
  <si>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</si>
  <si>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</si>
  <si>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</si>
  <si>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</si>
  <si>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</si>
  <si>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</si>
  <si>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</si>
  <si>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</si>
  <si>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</si>
  <si>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</si>
  <si>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</si>
  <si>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</si>
  <si>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</si>
  <si>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</si>
  <si>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</si>
  <si>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</si>
  <si>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</si>
  <si>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</si>
  <si>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</si>
  <si>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</si>
  <si>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</si>
  <si>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</si>
  <si>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</si>
  <si>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</si>
  <si>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</si>
  <si>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</si>
  <si>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</si>
  <si>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</si>
  <si>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</si>
  <si>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</si>
  <si>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</si>
  <si>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</si>
  <si>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</si>
  <si>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</si>
  <si>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</si>
  <si>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</si>
  <si>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</si>
  <si>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</si>
  <si>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</si>
  <si>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</si>
  <si>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</si>
  <si>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</si>
  <si>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</si>
  <si>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</si>
  <si>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</si>
  <si>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</si>
  <si>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</si>
  <si>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</si>
  <si>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</si>
  <si>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</si>
  <si>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</si>
  <si>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</si>
  <si>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</si>
  <si>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</si>
  <si>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</si>
  <si>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</si>
  <si>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</si>
  <si>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</si>
  <si>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</si>
  <si>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</si>
  <si>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</si>
  <si>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</si>
  <si>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</si>
  <si>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</si>
  <si>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</si>
  <si>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</si>
  <si>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</si>
  <si>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</si>
  <si>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</si>
  <si>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</si>
  <si>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</si>
  <si>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</si>
  <si>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</si>
  <si>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</si>
  <si>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</si>
  <si>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</si>
  <si>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</si>
  <si>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</si>
  <si>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</si>
  <si>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</si>
  <si>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</si>
  <si>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</si>
  <si>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</si>
  <si>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</si>
  <si>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</si>
  <si>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</si>
  <si>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</si>
  <si>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</si>
  <si>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</si>
  <si>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</si>
  <si>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</si>
  <si>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</si>
  <si>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</si>
  <si>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</si>
  <si>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</si>
  <si>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</si>
  <si>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</si>
  <si>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</si>
  <si>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</si>
  <si>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</si>
  <si>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</si>
  <si>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</si>
  <si>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</si>
  <si>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</si>
  <si>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</si>
  <si>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</si>
  <si>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</si>
  <si>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</si>
  <si>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</si>
  <si>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</si>
  <si>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</si>
  <si>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</si>
  <si>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</si>
  <si>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</si>
  <si>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</si>
  <si>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</si>
  <si>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</si>
  <si>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</si>
  <si>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</si>
  <si>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</si>
  <si>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</si>
  <si>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</si>
  <si>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</si>
  <si>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</si>
  <si>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</si>
  <si>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</si>
  <si>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</si>
  <si>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</si>
  <si>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</si>
  <si>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</si>
  <si>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</si>
  <si>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</si>
  <si>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</si>
  <si>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</si>
  <si>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</si>
  <si>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</si>
  <si>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</si>
  <si>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</si>
  <si>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</si>
  <si>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</si>
  <si>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</si>
  <si>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</si>
  <si>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</si>
  <si>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</si>
  <si>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</si>
  <si>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</si>
  <si>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</si>
  <si>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</si>
  <si>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</si>
  <si>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</si>
  <si>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</si>
  <si>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</si>
  <si>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</si>
  <si>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</si>
  <si>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</si>
  <si>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</si>
  <si>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</si>
  <si>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</si>
  <si>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</si>
  <si>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</si>
  <si>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</si>
  <si>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</si>
  <si>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</si>
  <si>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</si>
  <si>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</si>
  <si>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</si>
  <si>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</si>
  <si>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</si>
  <si>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</si>
  <si>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</si>
  <si>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</si>
  <si>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</si>
  <si>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</si>
  <si>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</si>
  <si>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</si>
  <si>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</si>
  <si>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</si>
  <si>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</si>
  <si>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</si>
  <si>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</si>
  <si>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</si>
  <si>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</si>
  <si>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</si>
  <si>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</si>
  <si>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</si>
  <si>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</si>
  <si>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</si>
  <si>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</si>
  <si>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</si>
  <si>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</si>
  <si>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</si>
  <si>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</si>
  <si>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</si>
  <si>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</si>
  <si>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</si>
  <si>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</si>
  <si>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</si>
  <si>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</si>
  <si>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</si>
  <si>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</si>
  <si>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</si>
  <si>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</si>
  <si>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</si>
  <si>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</si>
  <si>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</si>
  <si>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</si>
  <si>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</si>
  <si>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</si>
  <si>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</si>
  <si>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</si>
  <si>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</si>
  <si>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</si>
  <si>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</si>
  <si>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</si>
  <si>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</si>
  <si>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</si>
  <si>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</si>
  <si>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</si>
  <si>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</si>
  <si>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</si>
  <si>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</si>
  <si>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</si>
  <si>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</si>
  <si>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</si>
  <si>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</si>
  <si>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</si>
  <si>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</si>
  <si>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</si>
  <si>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</si>
  <si>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</si>
  <si>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</si>
  <si>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</si>
  <si>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</si>
  <si>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</si>
  <si>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</si>
  <si>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</si>
  <si>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</si>
  <si>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</si>
  <si>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</si>
  <si>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</si>
  <si>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</si>
  <si>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</si>
  <si>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</si>
  <si>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</si>
  <si>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</si>
  <si>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</si>
  <si>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</si>
  <si>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</si>
  <si>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</si>
  <si>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</si>
  <si>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</si>
  <si>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</si>
  <si>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</si>
  <si>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</si>
  <si>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</si>
  <si>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</si>
  <si>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</si>
  <si>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</si>
  <si>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</si>
  <si>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</si>
  <si>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</si>
  <si>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</si>
  <si>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</si>
  <si>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</si>
  <si>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</si>
  <si>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</si>
  <si>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</si>
  <si>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</si>
  <si>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</si>
  <si>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</si>
  <si>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</si>
  <si>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</si>
  <si>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</si>
  <si>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</si>
  <si>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</si>
  <si>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</si>
  <si>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</si>
  <si>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</si>
  <si>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</si>
  <si>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</si>
  <si>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</si>
  <si>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</si>
  <si>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</si>
  <si>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</si>
  <si>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</si>
  <si>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</si>
  <si>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</si>
  <si>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</si>
  <si>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</si>
  <si>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</si>
  <si>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</si>
  <si>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</si>
  <si>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</si>
  <si>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</si>
  <si>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</si>
  <si>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</si>
  <si>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</si>
  <si>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</si>
  <si>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</si>
  <si>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</si>
  <si>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</si>
  <si>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</si>
  <si>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</si>
  <si>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</si>
  <si>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</si>
  <si>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</si>
  <si>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</si>
  <si>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</si>
  <si>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</si>
  <si>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</si>
  <si>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</si>
  <si>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</si>
  <si>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</si>
  <si>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</si>
  <si>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</si>
  <si>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</si>
  <si>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</si>
  <si>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</si>
  <si>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</si>
  <si>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</si>
  <si>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</si>
  <si>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</si>
  <si>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</si>
  <si>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</si>
  <si>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</si>
  <si>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</si>
  <si>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</si>
  <si>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</si>
  <si>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</si>
  <si>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</si>
  <si>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</si>
  <si>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</si>
  <si>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</si>
  <si>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</si>
  <si>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</si>
  <si>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</si>
  <si>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</si>
  <si>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</si>
  <si>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</si>
  <si>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</si>
  <si>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</si>
  <si>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</si>
  <si>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</si>
  <si>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</si>
  <si>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</si>
  <si>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</si>
  <si>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</si>
  <si>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</si>
  <si>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</si>
  <si>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</si>
  <si>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</si>
  <si>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</si>
  <si>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</si>
  <si>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</si>
  <si>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</si>
  <si>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</si>
  <si>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</si>
  <si>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</si>
  <si>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</si>
  <si>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</si>
  <si>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</si>
  <si>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</si>
  <si>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</si>
  <si>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</si>
  <si>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</si>
  <si>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</si>
  <si>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</si>
  <si>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</si>
  <si>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</si>
  <si>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</si>
  <si>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</si>
  <si>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</si>
  <si>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</si>
  <si>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</si>
  <si>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</si>
  <si>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</si>
  <si>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</si>
  <si>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</si>
  <si>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</si>
  <si>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</si>
  <si>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</si>
  <si>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</si>
  <si>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</si>
  <si>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</si>
  <si>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</si>
  <si>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</si>
  <si>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</si>
  <si>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</si>
  <si>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</si>
  <si>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</si>
  <si>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</si>
  <si>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</si>
  <si>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</si>
  <si>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</si>
  <si>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</si>
  <si>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</si>
  <si>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</si>
  <si>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</si>
  <si>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</si>
  <si>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</si>
  <si>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</si>
  <si>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</si>
  <si>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</si>
  <si>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</si>
  <si>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</si>
  <si>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</si>
  <si>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</si>
  <si>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</si>
  <si>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</si>
  <si>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</si>
  <si>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</si>
  <si>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</si>
  <si>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</si>
  <si>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</si>
  <si>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</si>
  <si>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</si>
  <si>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</si>
  <si>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</si>
  <si>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</si>
  <si>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</si>
  <si>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</si>
  <si>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</si>
  <si>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</si>
  <si>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</si>
  <si>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</si>
  <si>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</si>
  <si>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</si>
  <si>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</si>
  <si>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</si>
  <si>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</si>
  <si>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</si>
  <si>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</si>
  <si>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</si>
  <si>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</si>
  <si>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</si>
  <si>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</si>
  <si>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</si>
  <si>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</si>
  <si>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</si>
  <si>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</si>
  <si>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</si>
  <si>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</si>
  <si>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</si>
  <si>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</si>
  <si>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</si>
  <si>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</si>
  <si>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</si>
  <si>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</si>
  <si>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</si>
  <si>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</si>
  <si>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</si>
  <si>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</si>
  <si>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</si>
  <si>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</si>
  <si>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</si>
  <si>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</si>
  <si>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</si>
  <si>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</si>
  <si>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</si>
  <si>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</si>
  <si>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</si>
  <si>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</si>
  <si>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</si>
  <si>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</si>
  <si>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</si>
  <si>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</si>
  <si>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</si>
  <si>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</si>
  <si>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</si>
  <si>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</si>
  <si>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</si>
  <si>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</si>
  <si>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</si>
  <si>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</si>
  <si>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</si>
  <si>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</si>
  <si>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</si>
  <si>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</si>
  <si>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</si>
  <si>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</si>
  <si>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</si>
  <si>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</si>
  <si>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</si>
  <si>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</si>
  <si>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</si>
  <si>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</si>
  <si>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</si>
  <si>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</si>
  <si>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</si>
  <si>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</si>
  <si>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</si>
  <si>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</si>
  <si>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</si>
  <si>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</si>
  <si>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</si>
  <si>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</si>
  <si>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</si>
  <si>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</si>
  <si>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</si>
  <si>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</si>
  <si>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</si>
  <si>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</si>
  <si>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</si>
  <si>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</si>
  <si>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</si>
  <si>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</si>
  <si>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</si>
  <si>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</si>
  <si>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</si>
  <si>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</si>
  <si>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</si>
  <si>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</si>
  <si>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</si>
  <si>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</si>
  <si>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</si>
  <si>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</si>
  <si>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</si>
  <si>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</si>
  <si>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</si>
  <si>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</si>
  <si>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</si>
  <si>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</si>
  <si>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</si>
  <si>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</si>
  <si>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</si>
  <si>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</si>
  <si>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</si>
  <si>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</si>
  <si>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</si>
  <si>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</si>
  <si>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</si>
  <si>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</si>
  <si>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</si>
  <si>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</si>
  <si>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</si>
  <si>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</si>
  <si>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</si>
  <si>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</si>
  <si>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</si>
  <si>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</si>
  <si>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</si>
  <si>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</si>
  <si>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22 европалета,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</si>
</sst>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45949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0.5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63</v>
      </c>
      <c r="Y42" s="546">
        <f>IFERROR(IF(X42="",0,CEILING((X42/$H42),1)*$H42),"")</f>
        <v>66.600000000000009</v>
      </c>
      <c r="Z42" s="36">
        <f>IFERROR(IF(Y42=0,"",ROUNDUP(Y42/H42,0)*0.00902),"")</f>
        <v>0.16236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66.575675675675683</v>
      </c>
      <c r="BN42" s="64">
        <f>IFERROR(Y42*I42/H42,"0")</f>
        <v>70.38000000000001</v>
      </c>
      <c r="BO42" s="64">
        <f>IFERROR(1/J42*(X42/H42),"0")</f>
        <v>0.12899262899262898</v>
      </c>
      <c r="BP42" s="64">
        <f>IFERROR(1/J42*(Y42/H42),"0")</f>
        <v>0.13636363636363635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17.027027027027025</v>
      </c>
      <c r="Y43" s="547">
        <f>IFERROR(Y40/H40,"0")+IFERROR(Y41/H41,"0")+IFERROR(Y42/H42,"0")</f>
        <v>18</v>
      </c>
      <c r="Z43" s="547">
        <f>IFERROR(IF(Z40="",0,Z40),"0")+IFERROR(IF(Z41="",0,Z41),"0")+IFERROR(IF(Z42="",0,Z42),"0")</f>
        <v>0.16236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63</v>
      </c>
      <c r="Y44" s="547">
        <f>IFERROR(SUM(Y40:Y42),"0")</f>
        <v>66.600000000000009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112</v>
      </c>
      <c r="Y51" s="546">
        <f t="shared" ref="Y51:Y56" si="0">IFERROR(IF(X51="",0,CEILING((X51/$H51),1)*$H51),"")</f>
        <v>112</v>
      </c>
      <c r="Z51" s="36">
        <f>IFERROR(IF(Y51=0,"",ROUNDUP(Y51/H51,0)*0.01898),"")</f>
        <v>0.1898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116.35</v>
      </c>
      <c r="BN51" s="64">
        <f t="shared" ref="BN51:BN56" si="2">IFERROR(Y51*I51/H51,"0")</f>
        <v>116.35</v>
      </c>
      <c r="BO51" s="64">
        <f t="shared" ref="BO51:BO56" si="3">IFERROR(1/J51*(X51/H51),"0")</f>
        <v>0.15625</v>
      </c>
      <c r="BP51" s="64">
        <f t="shared" ref="BP51:BP56" si="4">IFERROR(1/J51*(Y51/H51),"0")</f>
        <v>0.15625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44</v>
      </c>
      <c r="Y52" s="546">
        <f t="shared" si="0"/>
        <v>54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45.772222222222219</v>
      </c>
      <c r="BN52" s="64">
        <f t="shared" si="2"/>
        <v>56.17499999999999</v>
      </c>
      <c r="BO52" s="64">
        <f t="shared" si="3"/>
        <v>6.3657407407407399E-2</v>
      </c>
      <c r="BP52" s="64">
        <f t="shared" si="4"/>
        <v>7.8125E-2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46</v>
      </c>
      <c r="Y54" s="546">
        <f t="shared" si="0"/>
        <v>48</v>
      </c>
      <c r="Z54" s="36">
        <f>IFERROR(IF(Y54=0,"",ROUNDUP(Y54/H54,0)*0.00902),"")</f>
        <v>0.10824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48.414999999999999</v>
      </c>
      <c r="BN54" s="64">
        <f t="shared" si="2"/>
        <v>50.519999999999996</v>
      </c>
      <c r="BO54" s="64">
        <f t="shared" si="3"/>
        <v>8.7121212121212127E-2</v>
      </c>
      <c r="BP54" s="64">
        <f t="shared" si="4"/>
        <v>9.0909090909090912E-2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25.574074074074073</v>
      </c>
      <c r="Y57" s="547">
        <f>IFERROR(Y51/H51,"0")+IFERROR(Y52/H52,"0")+IFERROR(Y53/H53,"0")+IFERROR(Y54/H54,"0")+IFERROR(Y55/H55,"0")+IFERROR(Y56/H56,"0")</f>
        <v>27</v>
      </c>
      <c r="Z57" s="547">
        <f>IFERROR(IF(Z51="",0,Z51),"0")+IFERROR(IF(Z52="",0,Z52),"0")+IFERROR(IF(Z53="",0,Z53),"0")+IFERROR(IF(Z54="",0,Z54),"0")+IFERROR(IF(Z55="",0,Z55),"0")+IFERROR(IF(Z56="",0,Z56),"0")</f>
        <v>0.39294000000000001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202</v>
      </c>
      <c r="Y58" s="547">
        <f>IFERROR(SUM(Y51:Y56),"0")</f>
        <v>214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182</v>
      </c>
      <c r="Y60" s="546">
        <f>IFERROR(IF(X60="",0,CEILING((X60/$H60),1)*$H60),"")</f>
        <v>183.60000000000002</v>
      </c>
      <c r="Z60" s="36">
        <f>IFERROR(IF(Y60=0,"",ROUNDUP(Y60/H60,0)*0.01898),"")</f>
        <v>0.32266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189.33055555555555</v>
      </c>
      <c r="BN60" s="64">
        <f>IFERROR(Y60*I60/H60,"0")</f>
        <v>190.995</v>
      </c>
      <c r="BO60" s="64">
        <f>IFERROR(1/J60*(X60/H60),"0")</f>
        <v>0.26331018518518517</v>
      </c>
      <c r="BP60" s="64">
        <f>IFERROR(1/J60*(Y60/H60),"0")</f>
        <v>0.265625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16.851851851851851</v>
      </c>
      <c r="Y63" s="547">
        <f>IFERROR(Y60/H60,"0")+IFERROR(Y61/H61,"0")+IFERROR(Y62/H62,"0")</f>
        <v>17</v>
      </c>
      <c r="Z63" s="547">
        <f>IFERROR(IF(Z60="",0,Z60),"0")+IFERROR(IF(Z61="",0,Z61),"0")+IFERROR(IF(Z62="",0,Z62),"0")</f>
        <v>0.32266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182</v>
      </c>
      <c r="Y64" s="547">
        <f>IFERROR(SUM(Y60:Y62),"0")</f>
        <v>183.60000000000002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30</v>
      </c>
      <c r="Y73" s="546">
        <f>IFERROR(IF(X73="",0,CEILING((X73/$H73),1)*$H73),"")</f>
        <v>33.6</v>
      </c>
      <c r="Z73" s="36">
        <f>IFERROR(IF(Y73=0,"",ROUNDUP(Y73/H73,0)*0.01898),"")</f>
        <v>7.5920000000000001E-2</v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31.553571428571427</v>
      </c>
      <c r="BN73" s="64">
        <f>IFERROR(Y73*I73/H73,"0")</f>
        <v>35.340000000000003</v>
      </c>
      <c r="BO73" s="64">
        <f>IFERROR(1/J73*(X73/H73),"0")</f>
        <v>5.5803571428571425E-2</v>
      </c>
      <c r="BP73" s="64">
        <f>IFERROR(1/J73*(Y73/H73),"0")</f>
        <v>6.25E-2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3.5714285714285712</v>
      </c>
      <c r="Y77" s="547">
        <f>IFERROR(Y72/H72,"0")+IFERROR(Y73/H73,"0")+IFERROR(Y74/H74,"0")+IFERROR(Y75/H75,"0")+IFERROR(Y76/H76,"0")</f>
        <v>4</v>
      </c>
      <c r="Z77" s="547">
        <f>IFERROR(IF(Z72="",0,Z72),"0")+IFERROR(IF(Z73="",0,Z73),"0")+IFERROR(IF(Z74="",0,Z74),"0")+IFERROR(IF(Z75="",0,Z75),"0")+IFERROR(IF(Z76="",0,Z76),"0")</f>
        <v>7.5920000000000001E-2</v>
      </c>
      <c r="AA77" s="548"/>
      <c r="AB77" s="548"/>
      <c r="AC77" s="548"/>
    </row>
    <row r="78" spans="1:68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30</v>
      </c>
      <c r="Y78" s="547">
        <f>IFERROR(SUM(Y72:Y76),"0")</f>
        <v>33.6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23</v>
      </c>
      <c r="Y80" s="546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24.282692307692304</v>
      </c>
      <c r="BN80" s="64">
        <f>IFERROR(Y80*I80/H80,"0")</f>
        <v>24.704999999999998</v>
      </c>
      <c r="BO80" s="64">
        <f>IFERROR(1/J80*(X80/H80),"0")</f>
        <v>4.6073717948717952E-2</v>
      </c>
      <c r="BP80" s="64">
        <f>IFERROR(1/J80*(Y80/H80),"0")</f>
        <v>4.6875E-2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2.9487179487179489</v>
      </c>
      <c r="Y82" s="547">
        <f>IFERROR(Y80/H80,"0")+IFERROR(Y81/H81,"0")</f>
        <v>3</v>
      </c>
      <c r="Z82" s="547">
        <f>IFERROR(IF(Z80="",0,Z80),"0")+IFERROR(IF(Z81="",0,Z81),"0")</f>
        <v>5.6940000000000004E-2</v>
      </c>
      <c r="AA82" s="548"/>
      <c r="AB82" s="548"/>
      <c r="AC82" s="548"/>
    </row>
    <row r="83" spans="1:68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23</v>
      </c>
      <c r="Y83" s="547">
        <f>IFERROR(SUM(Y80:Y81),"0")</f>
        <v>23.4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376</v>
      </c>
      <c r="Y86" s="546">
        <f>IFERROR(IF(X86="",0,CEILING((X86/$H86),1)*$H86),"")</f>
        <v>378</v>
      </c>
      <c r="Z86" s="36">
        <f>IFERROR(IF(Y86=0,"",ROUNDUP(Y86/H86,0)*0.01898),"")</f>
        <v>0.6643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391.14444444444439</v>
      </c>
      <c r="BN86" s="64">
        <f>IFERROR(Y86*I86/H86,"0")</f>
        <v>393.22499999999997</v>
      </c>
      <c r="BO86" s="64">
        <f>IFERROR(1/J86*(X86/H86),"0")</f>
        <v>0.5439814814814814</v>
      </c>
      <c r="BP86" s="64">
        <f>IFERROR(1/J86*(Y86/H86),"0")</f>
        <v>0.546875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64</v>
      </c>
      <c r="Y88" s="546">
        <f>IFERROR(IF(X88="",0,CEILING((X88/$H88),1)*$H88),"")</f>
        <v>67.5</v>
      </c>
      <c r="Z88" s="36">
        <f>IFERROR(IF(Y88=0,"",ROUNDUP(Y88/H88,0)*0.00902),"")</f>
        <v>0.1353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66.986666666666665</v>
      </c>
      <c r="BN88" s="64">
        <f>IFERROR(Y88*I88/H88,"0")</f>
        <v>70.650000000000006</v>
      </c>
      <c r="BO88" s="64">
        <f>IFERROR(1/J88*(X88/H88),"0")</f>
        <v>0.10774410774410774</v>
      </c>
      <c r="BP88" s="64">
        <f>IFERROR(1/J88*(Y88/H88),"0")</f>
        <v>0.11363636363636365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49.037037037037031</v>
      </c>
      <c r="Y89" s="547">
        <f>IFERROR(Y86/H86,"0")+IFERROR(Y87/H87,"0")+IFERROR(Y88/H88,"0")</f>
        <v>50</v>
      </c>
      <c r="Z89" s="547">
        <f>IFERROR(IF(Z86="",0,Z86),"0")+IFERROR(IF(Z87="",0,Z87),"0")+IFERROR(IF(Z88="",0,Z88),"0")</f>
        <v>0.79959999999999998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440</v>
      </c>
      <c r="Y90" s="547">
        <f>IFERROR(SUM(Y86:Y88),"0")</f>
        <v>445.5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342</v>
      </c>
      <c r="Y92" s="546">
        <f>IFERROR(IF(X92="",0,CEILING((X92/$H92),1)*$H92),"")</f>
        <v>348.3</v>
      </c>
      <c r="Z92" s="36">
        <f>IFERROR(IF(Y92=0,"",ROUNDUP(Y92/H92,0)*0.01898),"")</f>
        <v>0.81613999999999998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363.91333333333336</v>
      </c>
      <c r="BN92" s="64">
        <f>IFERROR(Y92*I92/H92,"0")</f>
        <v>370.61700000000002</v>
      </c>
      <c r="BO92" s="64">
        <f>IFERROR(1/J92*(X92/H92),"0")</f>
        <v>0.65972222222222221</v>
      </c>
      <c r="BP92" s="64">
        <f>IFERROR(1/J92*(Y92/H92),"0")</f>
        <v>0.671875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107</v>
      </c>
      <c r="Y94" s="546">
        <f>IFERROR(IF(X94="",0,CEILING((X94/$H94),1)*$H94),"")</f>
        <v>108</v>
      </c>
      <c r="Z94" s="36">
        <f>IFERROR(IF(Y94=0,"",ROUNDUP(Y94/H94,0)*0.00651),"")</f>
        <v>0.26040000000000002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116.98666666666665</v>
      </c>
      <c r="BN94" s="64">
        <f>IFERROR(Y94*I94/H94,"0")</f>
        <v>118.07999999999998</v>
      </c>
      <c r="BO94" s="64">
        <f>IFERROR(1/J94*(X94/H94),"0")</f>
        <v>0.21774521774521774</v>
      </c>
      <c r="BP94" s="64">
        <f>IFERROR(1/J94*(Y94/H94),"0")</f>
        <v>0.2197802197802198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81.851851851851848</v>
      </c>
      <c r="Y96" s="547">
        <f>IFERROR(Y92/H92,"0")+IFERROR(Y93/H93,"0")+IFERROR(Y94/H94,"0")+IFERROR(Y95/H95,"0")</f>
        <v>83</v>
      </c>
      <c r="Z96" s="547">
        <f>IFERROR(IF(Z92="",0,Z92),"0")+IFERROR(IF(Z93="",0,Z93),"0")+IFERROR(IF(Z94="",0,Z94),"0")+IFERROR(IF(Z95="",0,Z95),"0")</f>
        <v>1.0765400000000001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449</v>
      </c>
      <c r="Y97" s="547">
        <f>IFERROR(SUM(Y92:Y95),"0")</f>
        <v>456.3</v>
      </c>
      <c r="Z97" s="37"/>
      <c r="AA97" s="548"/>
      <c r="AB97" s="548"/>
      <c r="AC97" s="548"/>
    </row>
    <row r="98" spans="1:68" ht="16.5" hidden="1" customHeight="1" x14ac:dyDescent="0.25">
      <c r="A98" s="562" t="s">
        <v>191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343</v>
      </c>
      <c r="Y100" s="546">
        <f>IFERROR(IF(X100="",0,CEILING((X100/$H100),1)*$H100),"")</f>
        <v>345.6</v>
      </c>
      <c r="Z100" s="36">
        <f>IFERROR(IF(Y100=0,"",ROUNDUP(Y100/H100,0)*0.01898),"")</f>
        <v>0.60736000000000001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356.81527777777774</v>
      </c>
      <c r="BN100" s="64">
        <f>IFERROR(Y100*I100/H100,"0")</f>
        <v>359.52</v>
      </c>
      <c r="BO100" s="64">
        <f>IFERROR(1/J100*(X100/H100),"0")</f>
        <v>0.49623842592592587</v>
      </c>
      <c r="BP100" s="64">
        <f>IFERROR(1/J100*(Y100/H100),"0")</f>
        <v>0.5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44</v>
      </c>
      <c r="Y102" s="546">
        <f>IFERROR(IF(X102="",0,CEILING((X102/$H102),1)*$H102),"")</f>
        <v>45</v>
      </c>
      <c r="Z102" s="36">
        <f>IFERROR(IF(Y102=0,"",ROUNDUP(Y102/H102,0)*0.00902),"")</f>
        <v>9.0200000000000002E-2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46.053333333333335</v>
      </c>
      <c r="BN102" s="64">
        <f>IFERROR(Y102*I102/H102,"0")</f>
        <v>47.099999999999994</v>
      </c>
      <c r="BO102" s="64">
        <f>IFERROR(1/J102*(X102/H102),"0")</f>
        <v>7.4074074074074084E-2</v>
      </c>
      <c r="BP102" s="64">
        <f>IFERROR(1/J102*(Y102/H102),"0")</f>
        <v>7.575757575757576E-2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41.537037037037038</v>
      </c>
      <c r="Y104" s="547">
        <f>IFERROR(Y100/H100,"0")+IFERROR(Y101/H101,"0")+IFERROR(Y102/H102,"0")+IFERROR(Y103/H103,"0")</f>
        <v>42</v>
      </c>
      <c r="Z104" s="547">
        <f>IFERROR(IF(Z100="",0,Z100),"0")+IFERROR(IF(Z101="",0,Z101),"0")+IFERROR(IF(Z102="",0,Z102),"0")+IFERROR(IF(Z103="",0,Z103),"0")</f>
        <v>0.69755999999999996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387</v>
      </c>
      <c r="Y105" s="547">
        <f>IFERROR(SUM(Y100:Y103),"0")</f>
        <v>390.6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75</v>
      </c>
      <c r="Y109" s="546">
        <f>IFERROR(IF(X109="",0,CEILING((X109/$H109),1)*$H109),"")</f>
        <v>76.8</v>
      </c>
      <c r="Z109" s="36">
        <f>IFERROR(IF(Y109=0,"",ROUNDUP(Y109/H109,0)*0.00651),"")</f>
        <v>0.20832000000000001</v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80.625</v>
      </c>
      <c r="BN109" s="64">
        <f>IFERROR(Y109*I109/H109,"0")</f>
        <v>82.56</v>
      </c>
      <c r="BO109" s="64">
        <f>IFERROR(1/J109*(X109/H109),"0")</f>
        <v>0.1717032967032967</v>
      </c>
      <c r="BP109" s="64">
        <f>IFERROR(1/J109*(Y109/H109),"0")</f>
        <v>0.17582417582417584</v>
      </c>
    </row>
    <row r="110" spans="1:68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31.25</v>
      </c>
      <c r="Y110" s="547">
        <f>IFERROR(Y107/H107,"0")+IFERROR(Y108/H108,"0")+IFERROR(Y109/H109,"0")</f>
        <v>32</v>
      </c>
      <c r="Z110" s="547">
        <f>IFERROR(IF(Z107="",0,Z107),"0")+IFERROR(IF(Z108="",0,Z108),"0")+IFERROR(IF(Z109="",0,Z109),"0")</f>
        <v>0.20832000000000001</v>
      </c>
      <c r="AA110" s="548"/>
      <c r="AB110" s="548"/>
      <c r="AC110" s="548"/>
    </row>
    <row r="111" spans="1:68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75</v>
      </c>
      <c r="Y111" s="547">
        <f>IFERROR(SUM(Y107:Y109),"0")</f>
        <v>76.8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144</v>
      </c>
      <c r="Y113" s="546">
        <f>IFERROR(IF(X113="",0,CEILING((X113/$H113),1)*$H113),"")</f>
        <v>145.79999999999998</v>
      </c>
      <c r="Z113" s="36">
        <f>IFERROR(IF(Y113=0,"",ROUNDUP(Y113/H113,0)*0.01898),"")</f>
        <v>0.34164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153.12</v>
      </c>
      <c r="BN113" s="64">
        <f>IFERROR(Y113*I113/H113,"0")</f>
        <v>155.03399999999996</v>
      </c>
      <c r="BO113" s="64">
        <f>IFERROR(1/J113*(X113/H113),"0")</f>
        <v>0.27777777777777779</v>
      </c>
      <c r="BP113" s="64">
        <f>IFERROR(1/J113*(Y113/H113),"0")</f>
        <v>0.28125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157</v>
      </c>
      <c r="Y115" s="546">
        <f>IFERROR(IF(X115="",0,CEILING((X115/$H115),1)*$H115),"")</f>
        <v>159.30000000000001</v>
      </c>
      <c r="Z115" s="36">
        <f>IFERROR(IF(Y115=0,"",ROUNDUP(Y115/H115,0)*0.00651),"")</f>
        <v>0.38408999999999999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171.65333333333331</v>
      </c>
      <c r="BN115" s="64">
        <f>IFERROR(Y115*I115/H115,"0")</f>
        <v>174.16799999999998</v>
      </c>
      <c r="BO115" s="64">
        <f>IFERROR(1/J115*(X115/H115),"0")</f>
        <v>0.31949531949531951</v>
      </c>
      <c r="BP115" s="64">
        <f>IFERROR(1/J115*(Y115/H115),"0")</f>
        <v>0.32417582417582419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75.925925925925924</v>
      </c>
      <c r="Y117" s="547">
        <f>IFERROR(Y113/H113,"0")+IFERROR(Y114/H114,"0")+IFERROR(Y115/H115,"0")+IFERROR(Y116/H116,"0")</f>
        <v>77</v>
      </c>
      <c r="Z117" s="547">
        <f>IFERROR(IF(Z113="",0,Z113),"0")+IFERROR(IF(Z114="",0,Z114),"0")+IFERROR(IF(Z115="",0,Z115),"0")+IFERROR(IF(Z116="",0,Z116),"0")</f>
        <v>0.72572999999999999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301</v>
      </c>
      <c r="Y118" s="547">
        <f>IFERROR(SUM(Y113:Y116),"0")</f>
        <v>305.10000000000002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182</v>
      </c>
      <c r="Y158" s="546">
        <f t="shared" ref="Y158:Y166" si="5">IFERROR(IF(X158="",0,CEILING((X158/$H158),1)*$H158),"")</f>
        <v>184.8</v>
      </c>
      <c r="Z158" s="36">
        <f>IFERROR(IF(Y158=0,"",ROUNDUP(Y158/H158,0)*0.00902),"")</f>
        <v>0.39688000000000001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193.7</v>
      </c>
      <c r="BN158" s="64">
        <f t="shared" ref="BN158:BN166" si="7">IFERROR(Y158*I158/H158,"0")</f>
        <v>196.68</v>
      </c>
      <c r="BO158" s="64">
        <f t="shared" ref="BO158:BO166" si="8">IFERROR(1/J158*(X158/H158),"0")</f>
        <v>0.32828282828282823</v>
      </c>
      <c r="BP158" s="64">
        <f t="shared" ref="BP158:BP166" si="9">IFERROR(1/J158*(Y158/H158),"0")</f>
        <v>0.33333333333333337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429</v>
      </c>
      <c r="Y160" s="546">
        <f t="shared" si="5"/>
        <v>432.6</v>
      </c>
      <c r="Z160" s="36">
        <f>IFERROR(IF(Y160=0,"",ROUNDUP(Y160/H160,0)*0.00902),"")</f>
        <v>0.92906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450.45</v>
      </c>
      <c r="BN160" s="64">
        <f t="shared" si="7"/>
        <v>454.23</v>
      </c>
      <c r="BO160" s="64">
        <f t="shared" si="8"/>
        <v>0.77380952380952384</v>
      </c>
      <c r="BP160" s="64">
        <f t="shared" si="9"/>
        <v>0.78030303030303028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47</v>
      </c>
      <c r="Y161" s="546">
        <f t="shared" si="5"/>
        <v>48.300000000000004</v>
      </c>
      <c r="Z161" s="36">
        <f>IFERROR(IF(Y161=0,"",ROUNDUP(Y161/H161,0)*0.00502),"")</f>
        <v>0.11546000000000001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49.909523809523812</v>
      </c>
      <c r="BN161" s="64">
        <f t="shared" si="7"/>
        <v>51.29</v>
      </c>
      <c r="BO161" s="64">
        <f t="shared" si="8"/>
        <v>9.5645095645095643E-2</v>
      </c>
      <c r="BP161" s="64">
        <f t="shared" si="9"/>
        <v>9.8290598290598302E-2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39</v>
      </c>
      <c r="Y163" s="546">
        <f t="shared" si="5"/>
        <v>39.6</v>
      </c>
      <c r="Z163" s="36">
        <f>IFERROR(IF(Y163=0,"",ROUNDUP(Y163/H163,0)*0.00502),"")</f>
        <v>0.11044000000000001</v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41.816666666666663</v>
      </c>
      <c r="BN163" s="64">
        <f t="shared" si="7"/>
        <v>42.46</v>
      </c>
      <c r="BO163" s="64">
        <f t="shared" si="8"/>
        <v>9.2592592592592601E-2</v>
      </c>
      <c r="BP163" s="64">
        <f t="shared" si="9"/>
        <v>9.401709401709403E-2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221</v>
      </c>
      <c r="Y164" s="546">
        <f t="shared" si="5"/>
        <v>222.60000000000002</v>
      </c>
      <c r="Z164" s="36">
        <f>IFERROR(IF(Y164=0,"",ROUNDUP(Y164/H164,0)*0.00502),"")</f>
        <v>0.53212000000000004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231.52380952380955</v>
      </c>
      <c r="BN164" s="64">
        <f t="shared" si="7"/>
        <v>233.20000000000002</v>
      </c>
      <c r="BO164" s="64">
        <f t="shared" si="8"/>
        <v>0.44973544973544971</v>
      </c>
      <c r="BP164" s="64">
        <f t="shared" si="9"/>
        <v>0.45299145299145305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294.76190476190476</v>
      </c>
      <c r="Y167" s="547">
        <f>IFERROR(Y158/H158,"0")+IFERROR(Y159/H159,"0")+IFERROR(Y160/H160,"0")+IFERROR(Y161/H161,"0")+IFERROR(Y162/H162,"0")+IFERROR(Y163/H163,"0")+IFERROR(Y164/H164,"0")+IFERROR(Y165/H165,"0")+IFERROR(Y166/H166,"0")</f>
        <v>298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2.0839600000000003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918</v>
      </c>
      <c r="Y168" s="547">
        <f>IFERROR(SUM(Y158:Y166),"0")</f>
        <v>927.90000000000009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3</v>
      </c>
      <c r="Y171" s="546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3.4523809523809521</v>
      </c>
      <c r="BN171" s="64">
        <f>IFERROR(Y171*I171/H171,"0")</f>
        <v>4.3499999999999996</v>
      </c>
      <c r="BO171" s="64">
        <f>IFERROR(1/J171*(X171/H171),"0")</f>
        <v>1.1022927689594356E-2</v>
      </c>
      <c r="BP171" s="64">
        <f>IFERROR(1/J171*(Y171/H171),"0")</f>
        <v>1.3888888888888888E-2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6</v>
      </c>
      <c r="Y172" s="546">
        <f>IFERROR(IF(X172="",0,CEILING((X172/$H172),1)*$H172),"")</f>
        <v>6.3</v>
      </c>
      <c r="Z172" s="36">
        <f>IFERROR(IF(Y172=0,"",ROUNDUP(Y172/H172,0)*0.0059),"")</f>
        <v>2.9499999999999998E-2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6.9047619047619042</v>
      </c>
      <c r="BN172" s="64">
        <f>IFERROR(Y172*I172/H172,"0")</f>
        <v>7.25</v>
      </c>
      <c r="BO172" s="64">
        <f>IFERROR(1/J172*(X172/H172),"0")</f>
        <v>2.2045855379188711E-2</v>
      </c>
      <c r="BP172" s="64">
        <f>IFERROR(1/J172*(Y172/H172),"0")</f>
        <v>2.3148148148148147E-2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7.1428571428571423</v>
      </c>
      <c r="Y173" s="547">
        <f>IFERROR(Y170/H170,"0")+IFERROR(Y171/H171,"0")+IFERROR(Y172/H172,"0")</f>
        <v>8</v>
      </c>
      <c r="Z173" s="547">
        <f>IFERROR(IF(Z170="",0,Z170),"0")+IFERROR(IF(Z171="",0,Z171),"0")+IFERROR(IF(Z172="",0,Z172),"0")</f>
        <v>4.7199999999999999E-2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9</v>
      </c>
      <c r="Y174" s="547">
        <f>IFERROR(SUM(Y170:Y172),"0")</f>
        <v>10.08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14</v>
      </c>
      <c r="Y176" s="546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11.111111111111111</v>
      </c>
      <c r="Y177" s="547">
        <f>IFERROR(Y176/H176,"0")</f>
        <v>12</v>
      </c>
      <c r="Z177" s="547">
        <f>IFERROR(IF(Z176="",0,Z176),"0")</f>
        <v>7.0800000000000002E-2</v>
      </c>
      <c r="AA177" s="548"/>
      <c r="AB177" s="548"/>
      <c r="AC177" s="548"/>
    </row>
    <row r="178" spans="1:68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14</v>
      </c>
      <c r="Y178" s="547">
        <f>IFERROR(SUM(Y176:Y176),"0")</f>
        <v>15.120000000000001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11</v>
      </c>
      <c r="Y187" s="546">
        <f>IFERROR(IF(X187="",0,CEILING((X187/$H187),1)*$H187),"")</f>
        <v>12.600000000000001</v>
      </c>
      <c r="Z187" s="36">
        <f>IFERROR(IF(Y187=0,"",ROUNDUP(Y187/H187,0)*0.00651),"")</f>
        <v>3.9059999999999997E-2</v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11.942857142857141</v>
      </c>
      <c r="BN187" s="64">
        <f>IFERROR(Y187*I187/H187,"0")</f>
        <v>13.68</v>
      </c>
      <c r="BO187" s="64">
        <f>IFERROR(1/J187*(X187/H187),"0")</f>
        <v>2.8780743066457355E-2</v>
      </c>
      <c r="BP187" s="64">
        <f>IFERROR(1/J187*(Y187/H187),"0")</f>
        <v>3.2967032967032968E-2</v>
      </c>
    </row>
    <row r="188" spans="1:68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5.2380952380952381</v>
      </c>
      <c r="Y188" s="547">
        <f>IFERROR(Y186/H186,"0")+IFERROR(Y187/H187,"0")</f>
        <v>6</v>
      </c>
      <c r="Z188" s="547">
        <f>IFERROR(IF(Z186="",0,Z186),"0")+IFERROR(IF(Z187="",0,Z187),"0")</f>
        <v>3.9059999999999997E-2</v>
      </c>
      <c r="AA188" s="548"/>
      <c r="AB188" s="548"/>
      <c r="AC188" s="548"/>
    </row>
    <row r="189" spans="1:68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11</v>
      </c>
      <c r="Y189" s="547">
        <f>IFERROR(SUM(Y186:Y187),"0")</f>
        <v>12.600000000000001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291</v>
      </c>
      <c r="Y191" s="546">
        <f t="shared" ref="Y191:Y198" si="10">IFERROR(IF(X191="",0,CEILING((X191/$H191),1)*$H191),"")</f>
        <v>291.60000000000002</v>
      </c>
      <c r="Z191" s="36">
        <f>IFERROR(IF(Y191=0,"",ROUNDUP(Y191/H191,0)*0.00902),"")</f>
        <v>0.48708000000000001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302.31666666666666</v>
      </c>
      <c r="BN191" s="64">
        <f t="shared" ref="BN191:BN198" si="12">IFERROR(Y191*I191/H191,"0")</f>
        <v>302.94</v>
      </c>
      <c r="BO191" s="64">
        <f t="shared" ref="BO191:BO198" si="13">IFERROR(1/J191*(X191/H191),"0")</f>
        <v>0.40824915824915825</v>
      </c>
      <c r="BP191" s="64">
        <f t="shared" ref="BP191:BP198" si="14">IFERROR(1/J191*(Y191/H191),"0")</f>
        <v>0.40909090909090912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380</v>
      </c>
      <c r="Y192" s="546">
        <f t="shared" si="10"/>
        <v>383.40000000000003</v>
      </c>
      <c r="Z192" s="36">
        <f>IFERROR(IF(Y192=0,"",ROUNDUP(Y192/H192,0)*0.00902),"")</f>
        <v>0.64041999999999999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394.77777777777777</v>
      </c>
      <c r="BN192" s="64">
        <f t="shared" si="12"/>
        <v>398.31</v>
      </c>
      <c r="BO192" s="64">
        <f t="shared" si="13"/>
        <v>0.53310886644219979</v>
      </c>
      <c r="BP192" s="64">
        <f t="shared" si="14"/>
        <v>0.53787878787878785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418</v>
      </c>
      <c r="Y194" s="546">
        <f t="shared" si="10"/>
        <v>421.20000000000005</v>
      </c>
      <c r="Z194" s="36">
        <f>IFERROR(IF(Y194=0,"",ROUNDUP(Y194/H194,0)*0.00902),"")</f>
        <v>0.70355999999999996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434.25555555555553</v>
      </c>
      <c r="BN194" s="64">
        <f t="shared" si="12"/>
        <v>437.58000000000004</v>
      </c>
      <c r="BO194" s="64">
        <f t="shared" si="13"/>
        <v>0.5864197530864198</v>
      </c>
      <c r="BP194" s="64">
        <f t="shared" si="14"/>
        <v>0.59090909090909094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68</v>
      </c>
      <c r="Y195" s="546">
        <f t="shared" si="10"/>
        <v>68.400000000000006</v>
      </c>
      <c r="Z195" s="36">
        <f>IFERROR(IF(Y195=0,"",ROUNDUP(Y195/H195,0)*0.00502),"")</f>
        <v>0.19076000000000001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72.911111111111111</v>
      </c>
      <c r="BN195" s="64">
        <f t="shared" si="12"/>
        <v>73.34</v>
      </c>
      <c r="BO195" s="64">
        <f t="shared" si="13"/>
        <v>0.16144349477682812</v>
      </c>
      <c r="BP195" s="64">
        <f t="shared" si="14"/>
        <v>0.1623931623931624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32</v>
      </c>
      <c r="Y196" s="546">
        <f t="shared" si="10"/>
        <v>32.4</v>
      </c>
      <c r="Z196" s="36">
        <f>IFERROR(IF(Y196=0,"",ROUNDUP(Y196/H196,0)*0.00502),"")</f>
        <v>9.0359999999999996E-2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33.777777777777779</v>
      </c>
      <c r="BN196" s="64">
        <f t="shared" si="12"/>
        <v>34.199999999999996</v>
      </c>
      <c r="BO196" s="64">
        <f t="shared" si="13"/>
        <v>7.5973409306742651E-2</v>
      </c>
      <c r="BP196" s="64">
        <f t="shared" si="14"/>
        <v>7.6923076923076927E-2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59</v>
      </c>
      <c r="Y198" s="546">
        <f t="shared" si="10"/>
        <v>59.4</v>
      </c>
      <c r="Z198" s="36">
        <f>IFERROR(IF(Y198=0,"",ROUNDUP(Y198/H198,0)*0.00502),"")</f>
        <v>0.16566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62.277777777777771</v>
      </c>
      <c r="BN198" s="64">
        <f t="shared" si="12"/>
        <v>62.699999999999989</v>
      </c>
      <c r="BO198" s="64">
        <f t="shared" si="13"/>
        <v>0.14007597340930675</v>
      </c>
      <c r="BP198" s="64">
        <f t="shared" si="14"/>
        <v>0.14102564102564105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290</v>
      </c>
      <c r="Y199" s="547">
        <f>IFERROR(Y191/H191,"0")+IFERROR(Y192/H192,"0")+IFERROR(Y193/H193,"0")+IFERROR(Y194/H194,"0")+IFERROR(Y195/H195,"0")+IFERROR(Y196/H196,"0")+IFERROR(Y197/H197,"0")+IFERROR(Y198/H198,"0")</f>
        <v>292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2.2778399999999999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1248</v>
      </c>
      <c r="Y200" s="547">
        <f>IFERROR(SUM(Y191:Y198),"0")</f>
        <v>1256.4000000000003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301</v>
      </c>
      <c r="Y204" s="546">
        <f t="shared" si="15"/>
        <v>304.5</v>
      </c>
      <c r="Z204" s="36">
        <f>IFERROR(IF(Y204=0,"",ROUNDUP(Y204/H204,0)*0.01898),"")</f>
        <v>0.6643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318.95620689655175</v>
      </c>
      <c r="BN204" s="64">
        <f t="shared" si="17"/>
        <v>322.66500000000002</v>
      </c>
      <c r="BO204" s="64">
        <f t="shared" si="18"/>
        <v>0.54058908045977017</v>
      </c>
      <c r="BP204" s="64">
        <f t="shared" si="19"/>
        <v>0.546875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151</v>
      </c>
      <c r="Y205" s="546">
        <f t="shared" si="15"/>
        <v>151.19999999999999</v>
      </c>
      <c r="Z205" s="36">
        <f t="shared" ref="Z205:Z210" si="20">IFERROR(IF(Y205=0,"",ROUNDUP(Y205/H205,0)*0.00651),"")</f>
        <v>0.41012999999999999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167.98750000000001</v>
      </c>
      <c r="BN205" s="64">
        <f t="shared" si="17"/>
        <v>168.20999999999998</v>
      </c>
      <c r="BO205" s="64">
        <f t="shared" si="18"/>
        <v>0.34569597069597074</v>
      </c>
      <c r="BP205" s="64">
        <f t="shared" si="19"/>
        <v>0.3461538461538462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368</v>
      </c>
      <c r="Y207" s="546">
        <f t="shared" si="15"/>
        <v>369.59999999999997</v>
      </c>
      <c r="Z207" s="36">
        <f t="shared" si="20"/>
        <v>1.00254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406.64000000000004</v>
      </c>
      <c r="BN207" s="64">
        <f t="shared" si="17"/>
        <v>408.40799999999996</v>
      </c>
      <c r="BO207" s="64">
        <f t="shared" si="18"/>
        <v>0.84249084249084261</v>
      </c>
      <c r="BP207" s="64">
        <f t="shared" si="19"/>
        <v>0.84615384615384626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310</v>
      </c>
      <c r="Y208" s="546">
        <f t="shared" si="15"/>
        <v>312</v>
      </c>
      <c r="Z208" s="36">
        <f t="shared" si="20"/>
        <v>0.84630000000000005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342.55</v>
      </c>
      <c r="BN208" s="64">
        <f t="shared" si="17"/>
        <v>344.76000000000005</v>
      </c>
      <c r="BO208" s="64">
        <f t="shared" si="18"/>
        <v>0.70970695970695985</v>
      </c>
      <c r="BP208" s="64">
        <f t="shared" si="19"/>
        <v>0.7142857142857143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130</v>
      </c>
      <c r="Y209" s="546">
        <f t="shared" si="15"/>
        <v>132</v>
      </c>
      <c r="Z209" s="36">
        <f t="shared" si="20"/>
        <v>0.35805000000000003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143.65</v>
      </c>
      <c r="BN209" s="64">
        <f t="shared" si="17"/>
        <v>145.86000000000001</v>
      </c>
      <c r="BO209" s="64">
        <f t="shared" si="18"/>
        <v>0.29761904761904767</v>
      </c>
      <c r="BP209" s="64">
        <f t="shared" si="19"/>
        <v>0.30219780219780223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115</v>
      </c>
      <c r="Y210" s="546">
        <f t="shared" si="15"/>
        <v>115.19999999999999</v>
      </c>
      <c r="Z210" s="36">
        <f t="shared" si="20"/>
        <v>0.31247999999999998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127.36250000000001</v>
      </c>
      <c r="BN210" s="64">
        <f t="shared" si="17"/>
        <v>127.584</v>
      </c>
      <c r="BO210" s="64">
        <f t="shared" si="18"/>
        <v>0.26327838827838834</v>
      </c>
      <c r="BP210" s="64">
        <f t="shared" si="19"/>
        <v>0.26373626373626374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482.09770114942535</v>
      </c>
      <c r="Y211" s="547">
        <f>IFERROR(Y202/H202,"0")+IFERROR(Y203/H203,"0")+IFERROR(Y204/H204,"0")+IFERROR(Y205/H205,"0")+IFERROR(Y206/H206,"0")+IFERROR(Y207/H207,"0")+IFERROR(Y208/H208,"0")+IFERROR(Y209/H209,"0")+IFERROR(Y210/H210,"0")</f>
        <v>485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3.5938000000000003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1375</v>
      </c>
      <c r="Y212" s="547">
        <f>IFERROR(SUM(Y202:Y210),"0")</f>
        <v>1384.5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16</v>
      </c>
      <c r="Y221" s="546">
        <f t="shared" si="21"/>
        <v>23.2</v>
      </c>
      <c r="Z221" s="36">
        <f>IFERROR(IF(Y221=0,"",ROUNDUP(Y221/H221,0)*0.01898),"")</f>
        <v>3.7960000000000001E-2</v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16.600000000000001</v>
      </c>
      <c r="BN221" s="64">
        <f t="shared" si="23"/>
        <v>24.07</v>
      </c>
      <c r="BO221" s="64">
        <f t="shared" si="24"/>
        <v>2.1551724137931036E-2</v>
      </c>
      <c r="BP221" s="64">
        <f t="shared" si="25"/>
        <v>3.125E-2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10</v>
      </c>
      <c r="Y224" s="546">
        <f t="shared" si="21"/>
        <v>12</v>
      </c>
      <c r="Z224" s="36">
        <f t="shared" ref="Z224:Z229" si="26">IFERROR(IF(Y224=0,"",ROUNDUP(Y224/H224,0)*0.00902),"")</f>
        <v>2.7060000000000001E-2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10.525</v>
      </c>
      <c r="BN224" s="64">
        <f t="shared" si="23"/>
        <v>12.629999999999999</v>
      </c>
      <c r="BO224" s="64">
        <f t="shared" si="24"/>
        <v>1.893939393939394E-2</v>
      </c>
      <c r="BP224" s="64">
        <f t="shared" si="25"/>
        <v>2.2727272727272728E-2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3.8793103448275863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5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6.5019999999999994E-2</v>
      </c>
      <c r="AA230" s="548"/>
      <c r="AB230" s="548"/>
      <c r="AC230" s="548"/>
    </row>
    <row r="231" spans="1:68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26</v>
      </c>
      <c r="Y231" s="547">
        <f>IFERROR(SUM(Y220:Y229),"0")</f>
        <v>35.200000000000003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3</v>
      </c>
      <c r="Y243" s="546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9</v>
      </c>
      <c r="Y245" s="546">
        <f>IFERROR(IF(X245="",0,CEILING((X245/$H245),1)*$H245),"")</f>
        <v>9.9</v>
      </c>
      <c r="Z245" s="36">
        <f>IFERROR(IF(Y245=0,"",ROUNDUP(Y245/H245,0)*0.0059),"")</f>
        <v>5.8999999999999997E-2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10.727272727272727</v>
      </c>
      <c r="BN245" s="64">
        <f>IFERROR(Y245*I245/H245,"0")</f>
        <v>11.8</v>
      </c>
      <c r="BO245" s="64">
        <f>IFERROR(1/J245*(X245/H245),"0")</f>
        <v>4.208754208754209E-2</v>
      </c>
      <c r="BP245" s="64">
        <f>IFERROR(1/J245*(Y245/H245),"0")</f>
        <v>4.6296296296296294E-2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12.424242424242426</v>
      </c>
      <c r="Y246" s="547">
        <f>IFERROR(Y241/H241,"0")+IFERROR(Y242/H242,"0")+IFERROR(Y243/H243,"0")+IFERROR(Y244/H244,"0")+IFERROR(Y245/H245,"0")</f>
        <v>14</v>
      </c>
      <c r="Z246" s="547">
        <f>IFERROR(IF(Z241="",0,Z241),"0")+IFERROR(IF(Z242="",0,Z242),"0")+IFERROR(IF(Z243="",0,Z243),"0")+IFERROR(IF(Z244="",0,Z244),"0")+IFERROR(IF(Z245="",0,Z245),"0")</f>
        <v>8.2599999999999993E-2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12</v>
      </c>
      <c r="Y247" s="547">
        <f>IFERROR(SUM(Y241:Y245),"0")</f>
        <v>13.5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79</v>
      </c>
      <c r="Y268" s="546">
        <f>IFERROR(IF(X268="",0,CEILING((X268/$H268),1)*$H268),"")</f>
        <v>79.2</v>
      </c>
      <c r="Z268" s="36">
        <f>IFERROR(IF(Y268=0,"",ROUNDUP(Y268/H268,0)*0.00651),"")</f>
        <v>0.21482999999999999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87.295000000000002</v>
      </c>
      <c r="BN268" s="64">
        <f>IFERROR(Y268*I268/H268,"0")</f>
        <v>87.51600000000002</v>
      </c>
      <c r="BO268" s="64">
        <f>IFERROR(1/J268*(X268/H268),"0")</f>
        <v>0.18086080586080591</v>
      </c>
      <c r="BP268" s="64">
        <f>IFERROR(1/J268*(Y268/H268),"0")</f>
        <v>0.18131868131868134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43</v>
      </c>
      <c r="Y269" s="546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46.225000000000001</v>
      </c>
      <c r="BN269" s="64">
        <f>IFERROR(Y269*I269/H269,"0")</f>
        <v>46.44</v>
      </c>
      <c r="BO269" s="64">
        <f>IFERROR(1/J269*(X269/H269),"0")</f>
        <v>9.8443223443223454E-2</v>
      </c>
      <c r="BP269" s="64">
        <f>IFERROR(1/J269*(Y269/H269),"0")</f>
        <v>9.8901098901098911E-2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50.833333333333343</v>
      </c>
      <c r="Y270" s="547">
        <f>IFERROR(Y267/H267,"0")+IFERROR(Y268/H268,"0")+IFERROR(Y269/H269,"0")</f>
        <v>51</v>
      </c>
      <c r="Z270" s="547">
        <f>IFERROR(IF(Z267="",0,Z267),"0")+IFERROR(IF(Z268="",0,Z268),"0")+IFERROR(IF(Z269="",0,Z269),"0")</f>
        <v>0.33201000000000003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122</v>
      </c>
      <c r="Y271" s="547">
        <f>IFERROR(SUM(Y267:Y269),"0")</f>
        <v>122.4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40</v>
      </c>
      <c r="Y302" s="546">
        <f t="shared" si="27"/>
        <v>41.4</v>
      </c>
      <c r="Z302" s="36">
        <f>IFERROR(IF(Y302=0,"",ROUNDUP(Y302/H302,0)*0.00651),"")</f>
        <v>0.14973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45.06666666666667</v>
      </c>
      <c r="BN302" s="64">
        <f t="shared" si="29"/>
        <v>46.643999999999998</v>
      </c>
      <c r="BO302" s="64">
        <f t="shared" si="30"/>
        <v>0.12210012210012211</v>
      </c>
      <c r="BP302" s="64">
        <f t="shared" si="31"/>
        <v>0.1263736263736264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22.222222222222221</v>
      </c>
      <c r="Y303" s="547">
        <f>IFERROR(Y296/H296,"0")+IFERROR(Y297/H297,"0")+IFERROR(Y298/H298,"0")+IFERROR(Y299/H299,"0")+IFERROR(Y300/H300,"0")+IFERROR(Y301/H301,"0")+IFERROR(Y302/H302,"0")</f>
        <v>23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0.14973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40</v>
      </c>
      <c r="Y304" s="547">
        <f>IFERROR(SUM(Y296:Y302),"0")</f>
        <v>41.4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24</v>
      </c>
      <c r="Y310" s="546">
        <f>IFERROR(IF(X310="",0,CEILING((X310/$H310),1)*$H310),"")</f>
        <v>24.3</v>
      </c>
      <c r="Z310" s="36">
        <f>IFERROR(IF(Y310=0,"",ROUNDUP(Y310/H310,0)*0.00651),"")</f>
        <v>5.8590000000000003E-2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26.293333333333333</v>
      </c>
      <c r="BN310" s="64">
        <f>IFERROR(Y310*I310/H310,"0")</f>
        <v>26.622</v>
      </c>
      <c r="BO310" s="64">
        <f>IFERROR(1/J310*(X310/H310),"0")</f>
        <v>4.8840048840048833E-2</v>
      </c>
      <c r="BP310" s="64">
        <f>IFERROR(1/J310*(Y310/H310),"0")</f>
        <v>4.9450549450549455E-2</v>
      </c>
    </row>
    <row r="311" spans="1:68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8.8888888888888875</v>
      </c>
      <c r="Y311" s="547">
        <f>IFERROR(Y306/H306,"0")+IFERROR(Y307/H307,"0")+IFERROR(Y308/H308,"0")+IFERROR(Y309/H309,"0")+IFERROR(Y310/H310,"0")</f>
        <v>9</v>
      </c>
      <c r="Z311" s="547">
        <f>IFERROR(IF(Z306="",0,Z306),"0")+IFERROR(IF(Z307="",0,Z307),"0")+IFERROR(IF(Z308="",0,Z308),"0")+IFERROR(IF(Z309="",0,Z309),"0")+IFERROR(IF(Z310="",0,Z310),"0")</f>
        <v>5.8590000000000003E-2</v>
      </c>
      <c r="AA311" s="548"/>
      <c r="AB311" s="548"/>
      <c r="AC311" s="548"/>
    </row>
    <row r="312" spans="1:68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24</v>
      </c>
      <c r="Y312" s="547">
        <f>IFERROR(SUM(Y306:Y310),"0")</f>
        <v>24.3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76</v>
      </c>
      <c r="Y314" s="546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80.695714285714288</v>
      </c>
      <c r="BN314" s="64">
        <f>IFERROR(Y314*I314/H314,"0")</f>
        <v>89.19</v>
      </c>
      <c r="BO314" s="64">
        <f>IFERROR(1/J314*(X314/H314),"0")</f>
        <v>0.14136904761904762</v>
      </c>
      <c r="BP314" s="64">
        <f>IFERROR(1/J314*(Y314/H314),"0")</f>
        <v>0.15625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365</v>
      </c>
      <c r="Y315" s="546">
        <f>IFERROR(IF(X315="",0,CEILING((X315/$H315),1)*$H315),"")</f>
        <v>366.59999999999997</v>
      </c>
      <c r="Z315" s="36">
        <f>IFERROR(IF(Y315=0,"",ROUNDUP(Y315/H315,0)*0.01898),"")</f>
        <v>0.89205999999999996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389.2865384615385</v>
      </c>
      <c r="BN315" s="64">
        <f>IFERROR(Y315*I315/H315,"0")</f>
        <v>390.99300000000005</v>
      </c>
      <c r="BO315" s="64">
        <f>IFERROR(1/J315*(X315/H315),"0")</f>
        <v>0.73116987179487181</v>
      </c>
      <c r="BP315" s="64">
        <f>IFERROR(1/J315*(Y315/H315),"0")</f>
        <v>0.734375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94</v>
      </c>
      <c r="Y316" s="546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99.807857142857145</v>
      </c>
      <c r="BN316" s="64">
        <f>IFERROR(Y316*I316/H316,"0")</f>
        <v>107.02800000000001</v>
      </c>
      <c r="BO316" s="64">
        <f>IFERROR(1/J316*(X316/H316),"0")</f>
        <v>0.17485119047619047</v>
      </c>
      <c r="BP316" s="64">
        <f>IFERROR(1/J316*(Y316/H316),"0")</f>
        <v>0.1875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67.032967032967036</v>
      </c>
      <c r="Y317" s="547">
        <f>IFERROR(Y314/H314,"0")+IFERROR(Y315/H315,"0")+IFERROR(Y316/H316,"0")</f>
        <v>69</v>
      </c>
      <c r="Z317" s="547">
        <f>IFERROR(IF(Z314="",0,Z314),"0")+IFERROR(IF(Z315="",0,Z315),"0")+IFERROR(IF(Z316="",0,Z316),"0")</f>
        <v>1.30962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535</v>
      </c>
      <c r="Y318" s="547">
        <f>IFERROR(SUM(Y314:Y316),"0")</f>
        <v>551.4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10</v>
      </c>
      <c r="Y322" s="546">
        <f>IFERROR(IF(X322="",0,CEILING((X322/$H322),1)*$H322),"")</f>
        <v>10.199999999999999</v>
      </c>
      <c r="Z322" s="36">
        <f>IFERROR(IF(Y322=0,"",ROUNDUP(Y322/H322,0)*0.00651),"")</f>
        <v>2.6040000000000001E-2</v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11.588235294117649</v>
      </c>
      <c r="BN322" s="64">
        <f>IFERROR(Y322*I322/H322,"0")</f>
        <v>11.82</v>
      </c>
      <c r="BO322" s="64">
        <f>IFERROR(1/J322*(X322/H322),"0")</f>
        <v>2.1547080370609786E-2</v>
      </c>
      <c r="BP322" s="64">
        <f>IFERROR(1/J322*(Y322/H322),"0")</f>
        <v>2.197802197802198E-2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208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24</v>
      </c>
      <c r="Y323" s="546">
        <f>IFERROR(IF(X323="",0,CEILING((X323/$H323),1)*$H323),"")</f>
        <v>25.5</v>
      </c>
      <c r="Z323" s="36">
        <f>IFERROR(IF(Y323=0,"",ROUNDUP(Y323/H323,0)*0.00651),"")</f>
        <v>6.5100000000000005E-2</v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27.10588235294118</v>
      </c>
      <c r="BN323" s="64">
        <f>IFERROR(Y323*I323/H323,"0")</f>
        <v>28.8</v>
      </c>
      <c r="BO323" s="64">
        <f>IFERROR(1/J323*(X323/H323),"0")</f>
        <v>5.1712992889463481E-2</v>
      </c>
      <c r="BP323" s="64">
        <f>IFERROR(1/J323*(Y323/H323),"0")</f>
        <v>5.4945054945054951E-2</v>
      </c>
    </row>
    <row r="324" spans="1:68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13.333333333333334</v>
      </c>
      <c r="Y324" s="547">
        <f>IFERROR(Y320/H320,"0")+IFERROR(Y321/H321,"0")+IFERROR(Y322/H322,"0")+IFERROR(Y323/H323,"0")</f>
        <v>14</v>
      </c>
      <c r="Z324" s="547">
        <f>IFERROR(IF(Z320="",0,Z320),"0")+IFERROR(IF(Z321="",0,Z321),"0")+IFERROR(IF(Z322="",0,Z322),"0")+IFERROR(IF(Z323="",0,Z323),"0")</f>
        <v>9.1139999999999999E-2</v>
      </c>
      <c r="AA324" s="548"/>
      <c r="AB324" s="548"/>
      <c r="AC324" s="548"/>
    </row>
    <row r="325" spans="1:68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34</v>
      </c>
      <c r="Y325" s="547">
        <f>IFERROR(SUM(Y320:Y323),"0")</f>
        <v>35.700000000000003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18</v>
      </c>
      <c r="Y327" s="546">
        <f>IFERROR(IF(X327="",0,CEILING((X327/$H327),1)*$H327),"")</f>
        <v>18</v>
      </c>
      <c r="Z327" s="36">
        <f>IFERROR(IF(Y327=0,"",ROUNDUP(Y327/H327,0)*0.00474),"")</f>
        <v>4.2660000000000003E-2</v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20.160000000000004</v>
      </c>
      <c r="BN327" s="64">
        <f>IFERROR(Y327*I327/H327,"0")</f>
        <v>20.160000000000004</v>
      </c>
      <c r="BO327" s="64">
        <f>IFERROR(1/J327*(X327/H327),"0")</f>
        <v>3.7815126050420166E-2</v>
      </c>
      <c r="BP327" s="64">
        <f>IFERROR(1/J327*(Y327/H327),"0")</f>
        <v>3.7815126050420166E-2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15</v>
      </c>
      <c r="Y328" s="546">
        <f>IFERROR(IF(X328="",0,CEILING((X328/$H328),1)*$H328),"")</f>
        <v>16</v>
      </c>
      <c r="Z328" s="36">
        <f>IFERROR(IF(Y328=0,"",ROUNDUP(Y328/H328,0)*0.00474),"")</f>
        <v>3.7920000000000002E-2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16.8</v>
      </c>
      <c r="BN328" s="64">
        <f>IFERROR(Y328*I328/H328,"0")</f>
        <v>17.920000000000002</v>
      </c>
      <c r="BO328" s="64">
        <f>IFERROR(1/J328*(X328/H328),"0")</f>
        <v>3.1512605042016806E-2</v>
      </c>
      <c r="BP328" s="64">
        <f>IFERROR(1/J328*(Y328/H328),"0")</f>
        <v>3.3613445378151259E-2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21</v>
      </c>
      <c r="Y329" s="546">
        <f>IFERROR(IF(X329="",0,CEILING((X329/$H329),1)*$H329),"")</f>
        <v>22</v>
      </c>
      <c r="Z329" s="36">
        <f>IFERROR(IF(Y329=0,"",ROUNDUP(Y329/H329,0)*0.00474),"")</f>
        <v>5.2140000000000006E-2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23.520000000000003</v>
      </c>
      <c r="BN329" s="64">
        <f>IFERROR(Y329*I329/H329,"0")</f>
        <v>24.64</v>
      </c>
      <c r="BO329" s="64">
        <f>IFERROR(1/J329*(X329/H329),"0")</f>
        <v>4.4117647058823525E-2</v>
      </c>
      <c r="BP329" s="64">
        <f>IFERROR(1/J329*(Y329/H329),"0")</f>
        <v>4.6218487394957979E-2</v>
      </c>
    </row>
    <row r="330" spans="1:68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27</v>
      </c>
      <c r="Y330" s="547">
        <f>IFERROR(Y327/H327,"0")+IFERROR(Y328/H328,"0")+IFERROR(Y329/H329,"0")</f>
        <v>28</v>
      </c>
      <c r="Z330" s="547">
        <f>IFERROR(IF(Z327="",0,Z327),"0")+IFERROR(IF(Z328="",0,Z328),"0")+IFERROR(IF(Z329="",0,Z329),"0")</f>
        <v>0.13272</v>
      </c>
      <c r="AA330" s="548"/>
      <c r="AB330" s="548"/>
      <c r="AC330" s="548"/>
    </row>
    <row r="331" spans="1:68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54</v>
      </c>
      <c r="Y331" s="547">
        <f>IFERROR(SUM(Y327:Y329),"0")</f>
        <v>56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43</v>
      </c>
      <c r="Y334" s="546">
        <f>IFERROR(IF(X334="",0,CEILING((X334/$H334),1)*$H334),"")</f>
        <v>48.599999999999994</v>
      </c>
      <c r="Z334" s="36">
        <f>IFERROR(IF(Y334=0,"",ROUNDUP(Y334/H334,0)*0.01898),"")</f>
        <v>0.11388000000000001</v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45.755185185185184</v>
      </c>
      <c r="BN334" s="64">
        <f>IFERROR(Y334*I334/H334,"0")</f>
        <v>51.713999999999992</v>
      </c>
      <c r="BO334" s="64">
        <f>IFERROR(1/J334*(X334/H334),"0")</f>
        <v>8.2947530864197538E-2</v>
      </c>
      <c r="BP334" s="64">
        <f>IFERROR(1/J334*(Y334/H334),"0")</f>
        <v>9.375E-2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5.3086419753086425</v>
      </c>
      <c r="Y337" s="547">
        <f>IFERROR(Y334/H334,"0")+IFERROR(Y335/H335,"0")+IFERROR(Y336/H336,"0")</f>
        <v>6</v>
      </c>
      <c r="Z337" s="547">
        <f>IFERROR(IF(Z334="",0,Z334),"0")+IFERROR(IF(Z335="",0,Z335),"0")+IFERROR(IF(Z336="",0,Z336),"0")</f>
        <v>0.11388000000000001</v>
      </c>
      <c r="AA337" s="548"/>
      <c r="AB337" s="548"/>
      <c r="AC337" s="548"/>
    </row>
    <row r="338" spans="1:68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43</v>
      </c>
      <c r="Y338" s="547">
        <f>IFERROR(SUM(Y334:Y336),"0")</f>
        <v>48.599999999999994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633</v>
      </c>
      <c r="Y342" s="546">
        <f t="shared" ref="Y342:Y348" si="32">IFERROR(IF(X342="",0,CEILING((X342/$H342),1)*$H342),"")</f>
        <v>645</v>
      </c>
      <c r="Z342" s="36">
        <f>IFERROR(IF(Y342=0,"",ROUNDUP(Y342/H342,0)*0.02175),"")</f>
        <v>0.93524999999999991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653.25599999999997</v>
      </c>
      <c r="BN342" s="64">
        <f t="shared" ref="BN342:BN348" si="34">IFERROR(Y342*I342/H342,"0")</f>
        <v>665.64</v>
      </c>
      <c r="BO342" s="64">
        <f t="shared" ref="BO342:BO348" si="35">IFERROR(1/J342*(X342/H342),"0")</f>
        <v>0.87916666666666665</v>
      </c>
      <c r="BP342" s="64">
        <f t="shared" ref="BP342:BP348" si="36">IFERROR(1/J342*(Y342/H342),"0")</f>
        <v>0.89583333333333326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626</v>
      </c>
      <c r="Y343" s="546">
        <f t="shared" si="32"/>
        <v>630</v>
      </c>
      <c r="Z343" s="36">
        <f>IFERROR(IF(Y343=0,"",ROUNDUP(Y343/H343,0)*0.02175),"")</f>
        <v>0.91349999999999998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646.03199999999993</v>
      </c>
      <c r="BN343" s="64">
        <f t="shared" si="34"/>
        <v>650.16</v>
      </c>
      <c r="BO343" s="64">
        <f t="shared" si="35"/>
        <v>0.86944444444444446</v>
      </c>
      <c r="BP343" s="64">
        <f t="shared" si="36"/>
        <v>0.875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643</v>
      </c>
      <c r="Y344" s="546">
        <f t="shared" si="32"/>
        <v>645</v>
      </c>
      <c r="Z344" s="36">
        <f>IFERROR(IF(Y344=0,"",ROUNDUP(Y344/H344,0)*0.02175),"")</f>
        <v>0.93524999999999991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663.57599999999991</v>
      </c>
      <c r="BN344" s="64">
        <f t="shared" si="34"/>
        <v>665.64</v>
      </c>
      <c r="BO344" s="64">
        <f t="shared" si="35"/>
        <v>0.89305555555555549</v>
      </c>
      <c r="BP344" s="64">
        <f t="shared" si="36"/>
        <v>0.89583333333333326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367</v>
      </c>
      <c r="Y345" s="546">
        <f t="shared" si="32"/>
        <v>375</v>
      </c>
      <c r="Z345" s="36">
        <f>IFERROR(IF(Y345=0,"",ROUNDUP(Y345/H345,0)*0.02175),"")</f>
        <v>0.54374999999999996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378.74399999999997</v>
      </c>
      <c r="BN345" s="64">
        <f t="shared" si="34"/>
        <v>387</v>
      </c>
      <c r="BO345" s="64">
        <f t="shared" si="35"/>
        <v>0.50972222222222219</v>
      </c>
      <c r="BP345" s="64">
        <f t="shared" si="36"/>
        <v>0.52083333333333326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151.26666666666668</v>
      </c>
      <c r="Y349" s="547">
        <f>IFERROR(Y342/H342,"0")+IFERROR(Y343/H343,"0")+IFERROR(Y344/H344,"0")+IFERROR(Y345/H345,"0")+IFERROR(Y346/H346,"0")+IFERROR(Y347/H347,"0")+IFERROR(Y348/H348,"0")</f>
        <v>153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3.32775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2269</v>
      </c>
      <c r="Y350" s="547">
        <f>IFERROR(SUM(Y342:Y348),"0")</f>
        <v>2295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611</v>
      </c>
      <c r="Y352" s="546">
        <f>IFERROR(IF(X352="",0,CEILING((X352/$H352),1)*$H352),"")</f>
        <v>615</v>
      </c>
      <c r="Z352" s="36">
        <f>IFERROR(IF(Y352=0,"",ROUNDUP(Y352/H352,0)*0.02175),"")</f>
        <v>0.89174999999999993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630.55200000000002</v>
      </c>
      <c r="BN352" s="64">
        <f>IFERROR(Y352*I352/H352,"0")</f>
        <v>634.68000000000006</v>
      </c>
      <c r="BO352" s="64">
        <f>IFERROR(1/J352*(X352/H352),"0")</f>
        <v>0.84861111111111109</v>
      </c>
      <c r="BP352" s="64">
        <f>IFERROR(1/J352*(Y352/H352),"0")</f>
        <v>0.85416666666666663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40.733333333333334</v>
      </c>
      <c r="Y354" s="547">
        <f>IFERROR(Y352/H352,"0")+IFERROR(Y353/H353,"0")</f>
        <v>41</v>
      </c>
      <c r="Z354" s="547">
        <f>IFERROR(IF(Z352="",0,Z352),"0")+IFERROR(IF(Z353="",0,Z353),"0")</f>
        <v>0.89174999999999993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611</v>
      </c>
      <c r="Y355" s="547">
        <f>IFERROR(SUM(Y352:Y353),"0")</f>
        <v>615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6</v>
      </c>
      <c r="Y358" s="546">
        <f>IFERROR(IF(X358="",0,CEILING((X358/$H358),1)*$H358),"")</f>
        <v>9</v>
      </c>
      <c r="Z358" s="36">
        <f>IFERROR(IF(Y358=0,"",ROUNDUP(Y358/H358,0)*0.01898),"")</f>
        <v>1.898E-2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6.3460000000000001</v>
      </c>
      <c r="BN358" s="64">
        <f>IFERROR(Y358*I358/H358,"0")</f>
        <v>9.5190000000000001</v>
      </c>
      <c r="BO358" s="64">
        <f>IFERROR(1/J358*(X358/H358),"0")</f>
        <v>1.0416666666666666E-2</v>
      </c>
      <c r="BP358" s="64">
        <f>IFERROR(1/J358*(Y358/H358),"0")</f>
        <v>1.5625E-2</v>
      </c>
    </row>
    <row r="359" spans="1:68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0.66666666666666663</v>
      </c>
      <c r="Y359" s="547">
        <f>IFERROR(Y357/H357,"0")+IFERROR(Y358/H358,"0")</f>
        <v>1</v>
      </c>
      <c r="Z359" s="547">
        <f>IFERROR(IF(Z357="",0,Z357),"0")+IFERROR(IF(Z358="",0,Z358),"0")</f>
        <v>1.898E-2</v>
      </c>
      <c r="AA359" s="548"/>
      <c r="AB359" s="548"/>
      <c r="AC359" s="548"/>
    </row>
    <row r="360" spans="1:68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6</v>
      </c>
      <c r="Y360" s="547">
        <f>IFERROR(SUM(Y357:Y358),"0")</f>
        <v>9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153</v>
      </c>
      <c r="Y362" s="546">
        <f>IFERROR(IF(X362="",0,CEILING((X362/$H362),1)*$H362),"")</f>
        <v>153</v>
      </c>
      <c r="Z362" s="36">
        <f>IFERROR(IF(Y362=0,"",ROUNDUP(Y362/H362,0)*0.01898),"")</f>
        <v>0.32266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161.82299999999998</v>
      </c>
      <c r="BN362" s="64">
        <f>IFERROR(Y362*I362/H362,"0")</f>
        <v>161.82299999999998</v>
      </c>
      <c r="BO362" s="64">
        <f>IFERROR(1/J362*(X362/H362),"0")</f>
        <v>0.265625</v>
      </c>
      <c r="BP362" s="64">
        <f>IFERROR(1/J362*(Y362/H362),"0")</f>
        <v>0.265625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17</v>
      </c>
      <c r="Y363" s="547">
        <f>IFERROR(Y362/H362,"0")</f>
        <v>17</v>
      </c>
      <c r="Z363" s="547">
        <f>IFERROR(IF(Z362="",0,Z362),"0")</f>
        <v>0.32266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153</v>
      </c>
      <c r="Y364" s="547">
        <f>IFERROR(SUM(Y362:Y362),"0")</f>
        <v>153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5</v>
      </c>
      <c r="Y368" s="546">
        <f>IFERROR(IF(X368="",0,CEILING((X368/$H368),1)*$H368),"")</f>
        <v>12</v>
      </c>
      <c r="Z368" s="36">
        <f>IFERROR(IF(Y368=0,"",ROUNDUP(Y368/H368,0)*0.01898),"")</f>
        <v>1.898E-2</v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5.1812500000000004</v>
      </c>
      <c r="BN368" s="64">
        <f>IFERROR(Y368*I368/H368,"0")</f>
        <v>12.435</v>
      </c>
      <c r="BO368" s="64">
        <f>IFERROR(1/J368*(X368/H368),"0")</f>
        <v>6.510416666666667E-3</v>
      </c>
      <c r="BP368" s="64">
        <f>IFERROR(1/J368*(Y368/H368),"0")</f>
        <v>1.5625E-2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0.41666666666666669</v>
      </c>
      <c r="Y370" s="547">
        <f>IFERROR(Y367/H367,"0")+IFERROR(Y368/H368,"0")+IFERROR(Y369/H369,"0")</f>
        <v>1</v>
      </c>
      <c r="Z370" s="547">
        <f>IFERROR(IF(Z367="",0,Z367),"0")+IFERROR(IF(Z368="",0,Z368),"0")+IFERROR(IF(Z369="",0,Z369),"0")</f>
        <v>1.898E-2</v>
      </c>
      <c r="AA370" s="548"/>
      <c r="AB370" s="548"/>
      <c r="AC370" s="548"/>
    </row>
    <row r="371" spans="1:68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5</v>
      </c>
      <c r="Y371" s="547">
        <f>IFERROR(SUM(Y367:Y369),"0")</f>
        <v>12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616</v>
      </c>
      <c r="Y378" s="546">
        <f>IFERROR(IF(X378="",0,CEILING((X378/$H378),1)*$H378),"")</f>
        <v>621</v>
      </c>
      <c r="Z378" s="36">
        <f>IFERROR(IF(Y378=0,"",ROUNDUP(Y378/H378,0)*0.01898),"")</f>
        <v>1.30962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651.52266666666662</v>
      </c>
      <c r="BN378" s="64">
        <f>IFERROR(Y378*I378/H378,"0")</f>
        <v>656.81100000000004</v>
      </c>
      <c r="BO378" s="64">
        <f>IFERROR(1/J378*(X378/H378),"0")</f>
        <v>1.0694444444444444</v>
      </c>
      <c r="BP378" s="64">
        <f>IFERROR(1/J378*(Y378/H378),"0")</f>
        <v>1.078125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68.444444444444443</v>
      </c>
      <c r="Y380" s="547">
        <f>IFERROR(Y378/H378,"0")+IFERROR(Y379/H379,"0")</f>
        <v>69</v>
      </c>
      <c r="Z380" s="547">
        <f>IFERROR(IF(Z378="",0,Z378),"0")+IFERROR(IF(Z379="",0,Z379),"0")</f>
        <v>1.30962</v>
      </c>
      <c r="AA380" s="548"/>
      <c r="AB380" s="548"/>
      <c r="AC380" s="548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616</v>
      </c>
      <c r="Y381" s="547">
        <f>IFERROR(SUM(Y378:Y379),"0")</f>
        <v>621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80</v>
      </c>
      <c r="Y426" s="546">
        <f t="shared" ref="Y426:Y437" si="43">IFERROR(IF(X426="",0,CEILING((X426/$H426),1)*$H426),"")</f>
        <v>84.48</v>
      </c>
      <c r="Z426" s="36">
        <f t="shared" ref="Z426:Z432" si="44">IFERROR(IF(Y426=0,"",ROUNDUP(Y426/H426,0)*0.01196),"")</f>
        <v>0.19136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85.454545454545453</v>
      </c>
      <c r="BN426" s="64">
        <f t="shared" ref="BN426:BN437" si="46">IFERROR(Y426*I426/H426,"0")</f>
        <v>90.24</v>
      </c>
      <c r="BO426" s="64">
        <f t="shared" ref="BO426:BO437" si="47">IFERROR(1/J426*(X426/H426),"0")</f>
        <v>0.14568764568764569</v>
      </c>
      <c r="BP426" s="64">
        <f t="shared" ref="BP426:BP437" si="48">IFERROR(1/J426*(Y426/H426),"0")</f>
        <v>0.15384615384615385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82</v>
      </c>
      <c r="Y427" s="546">
        <f t="shared" si="43"/>
        <v>84.48</v>
      </c>
      <c r="Z427" s="36">
        <f t="shared" si="44"/>
        <v>0.19136</v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87.590909090909079</v>
      </c>
      <c r="BN427" s="64">
        <f t="shared" si="46"/>
        <v>90.24</v>
      </c>
      <c r="BO427" s="64">
        <f t="shared" si="47"/>
        <v>0.14932983682983683</v>
      </c>
      <c r="BP427" s="64">
        <f t="shared" si="48"/>
        <v>0.15384615384615385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513</v>
      </c>
      <c r="Y428" s="546">
        <f t="shared" si="43"/>
        <v>517.44000000000005</v>
      </c>
      <c r="Z428" s="36">
        <f t="shared" si="44"/>
        <v>1.17208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547.97727272727263</v>
      </c>
      <c r="BN428" s="64">
        <f t="shared" si="46"/>
        <v>552.72</v>
      </c>
      <c r="BO428" s="64">
        <f t="shared" si="47"/>
        <v>0.93422202797202802</v>
      </c>
      <c r="BP428" s="64">
        <f t="shared" si="48"/>
        <v>0.9423076923076924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329</v>
      </c>
      <c r="Y431" s="546">
        <f t="shared" si="43"/>
        <v>332.64000000000004</v>
      </c>
      <c r="Z431" s="36">
        <f t="shared" si="44"/>
        <v>0.75348000000000004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351.43181818181813</v>
      </c>
      <c r="BN431" s="64">
        <f t="shared" si="46"/>
        <v>355.32000000000005</v>
      </c>
      <c r="BO431" s="64">
        <f t="shared" si="47"/>
        <v>0.59914044289044288</v>
      </c>
      <c r="BP431" s="64">
        <f t="shared" si="48"/>
        <v>0.60576923076923084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190.15151515151516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193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2.3082799999999999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1004</v>
      </c>
      <c r="Y439" s="547">
        <f>IFERROR(SUM(Y426:Y437),"0")</f>
        <v>1019.0400000000002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239</v>
      </c>
      <c r="Y441" s="546">
        <f>IFERROR(IF(X441="",0,CEILING((X441/$H441),1)*$H441),"")</f>
        <v>242.88000000000002</v>
      </c>
      <c r="Z441" s="36">
        <f>IFERROR(IF(Y441=0,"",ROUNDUP(Y441/H441,0)*0.01196),"")</f>
        <v>0.55015999999999998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255.29545454545453</v>
      </c>
      <c r="BN441" s="64">
        <f>IFERROR(Y441*I441/H441,"0")</f>
        <v>259.44</v>
      </c>
      <c r="BO441" s="64">
        <f>IFERROR(1/J441*(X441/H441),"0")</f>
        <v>0.43524184149184153</v>
      </c>
      <c r="BP441" s="64">
        <f>IFERROR(1/J441*(Y441/H441),"0")</f>
        <v>0.44230769230769235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112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14</v>
      </c>
      <c r="Y443" s="546">
        <f>IFERROR(IF(X443="",0,CEILING((X443/$H443),1)*$H443),"")</f>
        <v>14.399999999999999</v>
      </c>
      <c r="Z443" s="36">
        <f>IFERROR(IF(Y443=0,"",ROUNDUP(Y443/H443,0)*0.00902),"")</f>
        <v>2.7060000000000001E-2</v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20.212499999999999</v>
      </c>
      <c r="BN443" s="64">
        <f>IFERROR(Y443*I443/H443,"0")</f>
        <v>20.79</v>
      </c>
      <c r="BO443" s="64">
        <f>IFERROR(1/J443*(X443/H443),"0")</f>
        <v>2.2095959595959599E-2</v>
      </c>
      <c r="BP443" s="64">
        <f>IFERROR(1/J443*(Y443/H443),"0")</f>
        <v>2.2727272727272728E-2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48.18181818181818</v>
      </c>
      <c r="Y444" s="547">
        <f>IFERROR(Y441/H441,"0")+IFERROR(Y442/H442,"0")+IFERROR(Y443/H443,"0")</f>
        <v>49</v>
      </c>
      <c r="Z444" s="547">
        <f>IFERROR(IF(Z441="",0,Z441),"0")+IFERROR(IF(Z442="",0,Z442),"0")+IFERROR(IF(Z443="",0,Z443),"0")</f>
        <v>0.57721999999999996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253</v>
      </c>
      <c r="Y445" s="547">
        <f>IFERROR(SUM(Y441:Y443),"0")</f>
        <v>257.28000000000003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132</v>
      </c>
      <c r="Y447" s="546">
        <f t="shared" ref="Y447:Y452" si="49">IFERROR(IF(X447="",0,CEILING((X447/$H447),1)*$H447),"")</f>
        <v>132</v>
      </c>
      <c r="Z447" s="36">
        <f>IFERROR(IF(Y447=0,"",ROUNDUP(Y447/H447,0)*0.01196),"")</f>
        <v>0.29899999999999999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140.99999999999997</v>
      </c>
      <c r="BN447" s="64">
        <f t="shared" ref="BN447:BN452" si="51">IFERROR(Y447*I447/H447,"0")</f>
        <v>140.99999999999997</v>
      </c>
      <c r="BO447" s="64">
        <f t="shared" ref="BO447:BO452" si="52">IFERROR(1/J447*(X447/H447),"0")</f>
        <v>0.24038461538461539</v>
      </c>
      <c r="BP447" s="64">
        <f t="shared" ref="BP447:BP452" si="53">IFERROR(1/J447*(Y447/H447),"0")</f>
        <v>0.24038461538461539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108</v>
      </c>
      <c r="Y448" s="546">
        <f t="shared" si="49"/>
        <v>110.88000000000001</v>
      </c>
      <c r="Z448" s="36">
        <f>IFERROR(IF(Y448=0,"",ROUNDUP(Y448/H448,0)*0.01196),"")</f>
        <v>0.25115999999999999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115.36363636363636</v>
      </c>
      <c r="BN448" s="64">
        <f t="shared" si="51"/>
        <v>118.44</v>
      </c>
      <c r="BO448" s="64">
        <f t="shared" si="52"/>
        <v>0.19667832167832167</v>
      </c>
      <c r="BP448" s="64">
        <f t="shared" si="53"/>
        <v>0.20192307692307693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225</v>
      </c>
      <c r="Y449" s="546">
        <f t="shared" si="49"/>
        <v>227.04000000000002</v>
      </c>
      <c r="Z449" s="36">
        <f>IFERROR(IF(Y449=0,"",ROUNDUP(Y449/H449,0)*0.01196),"")</f>
        <v>0.51427999999999996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240.34090909090909</v>
      </c>
      <c r="BN449" s="64">
        <f t="shared" si="51"/>
        <v>242.51999999999998</v>
      </c>
      <c r="BO449" s="64">
        <f t="shared" si="52"/>
        <v>0.40974650349650349</v>
      </c>
      <c r="BP449" s="64">
        <f t="shared" si="53"/>
        <v>0.41346153846153849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88.068181818181813</v>
      </c>
      <c r="Y453" s="547">
        <f>IFERROR(Y447/H447,"0")+IFERROR(Y448/H448,"0")+IFERROR(Y449/H449,"0")+IFERROR(Y450/H450,"0")+IFERROR(Y451/H451,"0")+IFERROR(Y452/H452,"0")</f>
        <v>89</v>
      </c>
      <c r="Z453" s="547">
        <f>IFERROR(IF(Z447="",0,Z447),"0")+IFERROR(IF(Z448="",0,Z448),"0")+IFERROR(IF(Z449="",0,Z449),"0")+IFERROR(IF(Z450="",0,Z450),"0")+IFERROR(IF(Z451="",0,Z451),"0")+IFERROR(IF(Z452="",0,Z452),"0")</f>
        <v>1.0644399999999998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465</v>
      </c>
      <c r="Y454" s="547">
        <f>IFERROR(SUM(Y447:Y452),"0")</f>
        <v>469.92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112</v>
      </c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112</v>
      </c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/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11999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12181.84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12685.636738323772</v>
      </c>
      <c r="Y496" s="547">
        <f>IFERROR(SUM(BN22:BN492),"0")</f>
        <v>12879.281000000001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21</v>
      </c>
      <c r="Y497" s="38">
        <f>ROUNDUP(SUM(BP22:BP492),0)</f>
        <v>22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13210.636738323772</v>
      </c>
      <c r="Y498" s="547">
        <f>GrossWeightTotalR+PalletQtyTotalR*25</f>
        <v>13429.281000000001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2251.7788532127611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2286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24.80622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191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66.600000000000009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454.6</v>
      </c>
      <c r="E505" s="46">
        <f>IFERROR(Y86*1,"0")+IFERROR(Y87*1,"0")+IFERROR(Y88*1,"0")+IFERROR(Y92*1,"0")+IFERROR(Y93*1,"0")+IFERROR(Y94*1,"0")+IFERROR(Y95*1,"0")</f>
        <v>901.8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772.5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953.1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2653.5000000000005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48.7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122.4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708.8</v>
      </c>
      <c r="S505" s="46">
        <f>IFERROR(Y334*1,"0")+IFERROR(Y335*1,"0")+IFERROR(Y336*1,"0")</f>
        <v>48.599999999999994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3072</v>
      </c>
      <c r="U505" s="46">
        <f>IFERROR(Y367*1,"0")+IFERROR(Y368*1,"0")+IFERROR(Y369*1,"0")+IFERROR(Y373*1,"0")+IFERROR(Y374*1,"0")+IFERROR(Y378*1,"0")+IFERROR(Y379*1,"0")+IFERROR(Y383*1,"0")</f>
        <v>633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1746.2400000000005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ZxotO3/Au5oZ3NrZKEllOugfji5e7cuCNS8WVrIOVyVkqXBA2Ub8UK8FdSFS2eC4Cr2fj6KC7d64doQMWFCf1w==" saltValue="MkkMyFWwFB8bd9S0TJqsO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2"/>
        <filter val="0,67"/>
        <filter val="1 004,00"/>
        <filter val="1 248,00"/>
        <filter val="1 375,00"/>
        <filter val="10,00"/>
        <filter val="107,00"/>
        <filter val="108,00"/>
        <filter val="11 999,00"/>
        <filter val="11,00"/>
        <filter val="11,11"/>
        <filter val="112,00"/>
        <filter val="115,00"/>
        <filter val="12 685,64"/>
        <filter val="12,00"/>
        <filter val="12,42"/>
        <filter val="122,00"/>
        <filter val="13 210,64"/>
        <filter val="13,33"/>
        <filter val="130,00"/>
        <filter val="132,00"/>
        <filter val="14,00"/>
        <filter val="144,00"/>
        <filter val="15,00"/>
        <filter val="151,00"/>
        <filter val="151,27"/>
        <filter val="153,00"/>
        <filter val="157,00"/>
        <filter val="16,00"/>
        <filter val="16,85"/>
        <filter val="17,00"/>
        <filter val="17,03"/>
        <filter val="18,00"/>
        <filter val="182,00"/>
        <filter val="190,15"/>
        <filter val="2 251,78"/>
        <filter val="2 269,00"/>
        <filter val="2,95"/>
        <filter val="202,00"/>
        <filter val="21"/>
        <filter val="21,00"/>
        <filter val="22,22"/>
        <filter val="221,00"/>
        <filter val="225,00"/>
        <filter val="23,00"/>
        <filter val="239,00"/>
        <filter val="24,00"/>
        <filter val="25,57"/>
        <filter val="253,00"/>
        <filter val="26,00"/>
        <filter val="27,00"/>
        <filter val="290,00"/>
        <filter val="291,00"/>
        <filter val="294,76"/>
        <filter val="3,00"/>
        <filter val="3,57"/>
        <filter val="3,88"/>
        <filter val="30,00"/>
        <filter val="301,00"/>
        <filter val="31,25"/>
        <filter val="310,00"/>
        <filter val="32,00"/>
        <filter val="329,00"/>
        <filter val="34,00"/>
        <filter val="342,00"/>
        <filter val="343,00"/>
        <filter val="365,00"/>
        <filter val="367,00"/>
        <filter val="368,00"/>
        <filter val="376,00"/>
        <filter val="380,00"/>
        <filter val="387,00"/>
        <filter val="39,00"/>
        <filter val="40,00"/>
        <filter val="40,73"/>
        <filter val="41,54"/>
        <filter val="418,00"/>
        <filter val="429,00"/>
        <filter val="43,00"/>
        <filter val="44,00"/>
        <filter val="440,00"/>
        <filter val="449,00"/>
        <filter val="46,00"/>
        <filter val="465,00"/>
        <filter val="47,00"/>
        <filter val="48,18"/>
        <filter val="482,10"/>
        <filter val="49,04"/>
        <filter val="5,00"/>
        <filter val="5,24"/>
        <filter val="5,31"/>
        <filter val="50,83"/>
        <filter val="513,00"/>
        <filter val="535,00"/>
        <filter val="54,00"/>
        <filter val="59,00"/>
        <filter val="6,00"/>
        <filter val="611,00"/>
        <filter val="616,00"/>
        <filter val="626,00"/>
        <filter val="63,00"/>
        <filter val="633,00"/>
        <filter val="64,00"/>
        <filter val="643,00"/>
        <filter val="67,03"/>
        <filter val="68,00"/>
        <filter val="68,44"/>
        <filter val="7,14"/>
        <filter val="75,00"/>
        <filter val="75,93"/>
        <filter val="76,00"/>
        <filter val="79,00"/>
        <filter val="8,89"/>
        <filter val="80,00"/>
        <filter val="81,85"/>
        <filter val="82,00"/>
        <filter val="88,07"/>
        <filter val="9,00"/>
        <filter val="918,00"/>
        <filter val="94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4:X316 X323 X334 X342:X345 X352 X378:X379 X426:X428 X431 X441 X443 X447:X449 X477: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hLGNWVW91w/aCefFcZ/EKbOALtcnbPupBxThU0x04h/+n0Y6MOwE6NyHY0pCAiOnCXhZCjM1oaoGUsJiD+rZyg==" saltValue="YLkdzfwq0wgmGMcKwbJl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