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C27832-B6DD-4A22-BB38-A37C118D73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80" i="1" l="1"/>
  <c r="BN80" i="1"/>
  <c r="Z80" i="1"/>
  <c r="BP116" i="1"/>
  <c r="BN116" i="1"/>
  <c r="Z116" i="1"/>
  <c r="BP182" i="1"/>
  <c r="BN182" i="1"/>
  <c r="Z182" i="1"/>
  <c r="BP186" i="1"/>
  <c r="BN186" i="1"/>
  <c r="Z186" i="1"/>
  <c r="BP207" i="1"/>
  <c r="BN207" i="1"/>
  <c r="Z207" i="1"/>
  <c r="BP251" i="1"/>
  <c r="BN251" i="1"/>
  <c r="Z251" i="1"/>
  <c r="BP296" i="1"/>
  <c r="BN296" i="1"/>
  <c r="Z296" i="1"/>
  <c r="BP316" i="1"/>
  <c r="BN316" i="1"/>
  <c r="Z316" i="1"/>
  <c r="BP344" i="1"/>
  <c r="BN344" i="1"/>
  <c r="Z344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9" i="1"/>
  <c r="BN29" i="1"/>
  <c r="Z56" i="1"/>
  <c r="BN56" i="1"/>
  <c r="BP68" i="1"/>
  <c r="BN68" i="1"/>
  <c r="Z68" i="1"/>
  <c r="BP100" i="1"/>
  <c r="BN100" i="1"/>
  <c r="Z100" i="1"/>
  <c r="BP161" i="1"/>
  <c r="BN161" i="1"/>
  <c r="Z161" i="1"/>
  <c r="BP198" i="1"/>
  <c r="BN198" i="1"/>
  <c r="Z198" i="1"/>
  <c r="BP223" i="1"/>
  <c r="BN223" i="1"/>
  <c r="Z223" i="1"/>
  <c r="Y270" i="1"/>
  <c r="BP267" i="1"/>
  <c r="BN267" i="1"/>
  <c r="Z267" i="1"/>
  <c r="BP306" i="1"/>
  <c r="BN306" i="1"/>
  <c r="Z306" i="1"/>
  <c r="BP327" i="1"/>
  <c r="BN327" i="1"/>
  <c r="Z327" i="1"/>
  <c r="BP358" i="1"/>
  <c r="BN358" i="1"/>
  <c r="Z35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Y78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X496" i="1"/>
  <c r="X498" i="1" s="1"/>
  <c r="X499" i="1"/>
  <c r="Z27" i="1"/>
  <c r="BN27" i="1"/>
  <c r="Z41" i="1"/>
  <c r="BN41" i="1"/>
  <c r="D505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Y82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5" i="1"/>
  <c r="BN205" i="1"/>
  <c r="Z209" i="1"/>
  <c r="BN209" i="1"/>
  <c r="Z221" i="1"/>
  <c r="BN221" i="1"/>
  <c r="Z225" i="1"/>
  <c r="BN225" i="1"/>
  <c r="Z244" i="1"/>
  <c r="BN244" i="1"/>
  <c r="Z253" i="1"/>
  <c r="BN253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P308" i="1"/>
  <c r="BN308" i="1"/>
  <c r="Z308" i="1"/>
  <c r="Y317" i="1"/>
  <c r="BP323" i="1"/>
  <c r="BN323" i="1"/>
  <c r="Z323" i="1"/>
  <c r="BP342" i="1"/>
  <c r="BN342" i="1"/>
  <c r="Z342" i="1"/>
  <c r="BP352" i="1"/>
  <c r="BN352" i="1"/>
  <c r="Z352" i="1"/>
  <c r="Y370" i="1"/>
  <c r="V505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75" i="1" l="1"/>
  <c r="Z488" i="1"/>
  <c r="Z459" i="1"/>
  <c r="Z349" i="1"/>
  <c r="Z330" i="1"/>
  <c r="Z317" i="1"/>
  <c r="Z69" i="1"/>
  <c r="Z303" i="1"/>
  <c r="Z370" i="1"/>
  <c r="Z211" i="1"/>
  <c r="Z453" i="1"/>
  <c r="Z479" i="1"/>
  <c r="Z416" i="1"/>
  <c r="Z127" i="1"/>
  <c r="Z117" i="1"/>
  <c r="Z104" i="1"/>
  <c r="Z96" i="1"/>
  <c r="Z89" i="1"/>
  <c r="Z77" i="1"/>
  <c r="Z63" i="1"/>
  <c r="Z57" i="1"/>
  <c r="Z293" i="1"/>
  <c r="Z173" i="1"/>
  <c r="Z474" i="1"/>
  <c r="Z438" i="1"/>
  <c r="Y497" i="1"/>
  <c r="Z199" i="1"/>
  <c r="Z444" i="1"/>
  <c r="Z399" i="1"/>
  <c r="Z246" i="1"/>
  <c r="Z230" i="1"/>
  <c r="Z43" i="1"/>
  <c r="Z31" i="1"/>
  <c r="Y499" i="1"/>
  <c r="Y496" i="1"/>
  <c r="Z167" i="1"/>
  <c r="Z143" i="1"/>
  <c r="Z110" i="1"/>
  <c r="Y495" i="1"/>
  <c r="Y498" i="1" l="1"/>
  <c r="Z500" i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<sst xmlns="http://schemas.openxmlformats.org/spreadsheetml/2006/main" count="2313" uniqueCount="775">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</sst>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0.375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240</v>
      </c>
      <c r="Y41" s="546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69.259259259259267</v>
      </c>
      <c r="Y43" s="547">
        <f>IFERROR(Y40/H40,"0")+IFERROR(Y41/H41,"0")+IFERROR(Y42/H42,"0")</f>
        <v>70</v>
      </c>
      <c r="Z43" s="547">
        <f>IFERROR(IF(Z40="",0,Z40),"0")+IFERROR(IF(Z41="",0,Z41),"0")+IFERROR(IF(Z42="",0,Z42),"0")</f>
        <v>0.73099999999999998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340</v>
      </c>
      <c r="Y44" s="547">
        <f>IFERROR(SUM(Y40:Y42),"0")</f>
        <v>348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320</v>
      </c>
      <c r="Y52" s="546">
        <f t="shared" si="0"/>
        <v>324</v>
      </c>
      <c r="Z52" s="36">
        <f>IFERROR(IF(Y52=0,"",ROUNDUP(Y52/H52,0)*0.01898),"")</f>
        <v>0.56940000000000002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332.88888888888886</v>
      </c>
      <c r="BN52" s="64">
        <f t="shared" si="2"/>
        <v>337.04999999999995</v>
      </c>
      <c r="BO52" s="64">
        <f t="shared" si="3"/>
        <v>0.46296296296296291</v>
      </c>
      <c r="BP52" s="64">
        <f t="shared" si="4"/>
        <v>0.46874999999999994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315</v>
      </c>
      <c r="Y56" s="546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99.629629629629619</v>
      </c>
      <c r="Y57" s="547">
        <f>IFERROR(Y51/H51,"0")+IFERROR(Y52/H52,"0")+IFERROR(Y53/H53,"0")+IFERROR(Y54/H54,"0")+IFERROR(Y55/H55,"0")+IFERROR(Y56/H56,"0")</f>
        <v>100</v>
      </c>
      <c r="Z57" s="547">
        <f>IFERROR(IF(Z51="",0,Z51),"0")+IFERROR(IF(Z52="",0,Z52),"0")+IFERROR(IF(Z53="",0,Z53),"0")+IFERROR(IF(Z54="",0,Z54),"0")+IFERROR(IF(Z55="",0,Z55),"0")+IFERROR(IF(Z56="",0,Z56),"0")</f>
        <v>1.2008000000000001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635</v>
      </c>
      <c r="Y58" s="547">
        <f>IFERROR(SUM(Y51:Y56),"0")</f>
        <v>639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150</v>
      </c>
      <c r="Y60" s="546">
        <f>IFERROR(IF(X60="",0,CEILING((X60/$H60),1)*$H60),"")</f>
        <v>151.20000000000002</v>
      </c>
      <c r="Z60" s="36">
        <f>IFERROR(IF(Y60=0,"",ROUNDUP(Y60/H60,0)*0.01898),"")</f>
        <v>0.26572000000000001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156.04166666666666</v>
      </c>
      <c r="BN60" s="64">
        <f>IFERROR(Y60*I60/H60,"0")</f>
        <v>157.29000000000002</v>
      </c>
      <c r="BO60" s="64">
        <f>IFERROR(1/J60*(X60/H60),"0")</f>
        <v>0.21701388888888887</v>
      </c>
      <c r="BP60" s="64">
        <f>IFERROR(1/J60*(Y60/H60),"0")</f>
        <v>0.21875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148.5</v>
      </c>
      <c r="Y62" s="546">
        <f>IFERROR(IF(X62="",0,CEILING((X62/$H62),1)*$H62),"")</f>
        <v>148.5</v>
      </c>
      <c r="Z62" s="36">
        <f>IFERROR(IF(Y62=0,"",ROUNDUP(Y62/H62,0)*0.00651),"")</f>
        <v>0.35805000000000003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158.4</v>
      </c>
      <c r="BN62" s="64">
        <f>IFERROR(Y62*I62/H62,"0")</f>
        <v>158.4</v>
      </c>
      <c r="BO62" s="64">
        <f>IFERROR(1/J62*(X62/H62),"0")</f>
        <v>0.30219780219780218</v>
      </c>
      <c r="BP62" s="64">
        <f>IFERROR(1/J62*(Y62/H62),"0")</f>
        <v>0.30219780219780218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68.888888888888886</v>
      </c>
      <c r="Y63" s="547">
        <f>IFERROR(Y60/H60,"0")+IFERROR(Y61/H61,"0")+IFERROR(Y62/H62,"0")</f>
        <v>69</v>
      </c>
      <c r="Z63" s="547">
        <f>IFERROR(IF(Z60="",0,Z60),"0")+IFERROR(IF(Z61="",0,Z61),"0")+IFERROR(IF(Z62="",0,Z62),"0")</f>
        <v>0.62377000000000005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298.5</v>
      </c>
      <c r="Y64" s="547">
        <f>IFERROR(SUM(Y60:Y62),"0")</f>
        <v>299.70000000000005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40</v>
      </c>
      <c r="Y80" s="546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5.1282051282051286</v>
      </c>
      <c r="Y82" s="547">
        <f>IFERROR(Y80/H80,"0")+IFERROR(Y81/H81,"0")</f>
        <v>6</v>
      </c>
      <c r="Z82" s="547">
        <f>IFERROR(IF(Z80="",0,Z80),"0")+IFERROR(IF(Z81="",0,Z81),"0")</f>
        <v>0.11388000000000001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40</v>
      </c>
      <c r="Y83" s="547">
        <f>IFERROR(SUM(Y80:Y81),"0")</f>
        <v>46.8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405</v>
      </c>
      <c r="Y88" s="546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99.259259259259267</v>
      </c>
      <c r="Y89" s="547">
        <f>IFERROR(Y86/H86,"0")+IFERROR(Y87/H87,"0")+IFERROR(Y88/H88,"0")</f>
        <v>100</v>
      </c>
      <c r="Z89" s="547">
        <f>IFERROR(IF(Z86="",0,Z86),"0")+IFERROR(IF(Z87="",0,Z87),"0")+IFERROR(IF(Z88="",0,Z88),"0")</f>
        <v>1.0016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505</v>
      </c>
      <c r="Y90" s="547">
        <f>IFERROR(SUM(Y86:Y88),"0")</f>
        <v>513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140</v>
      </c>
      <c r="Y92" s="546">
        <f>IFERROR(IF(X92="",0,CEILING((X92/$H92),1)*$H92),"")</f>
        <v>145.79999999999998</v>
      </c>
      <c r="Z92" s="36">
        <f>IFERROR(IF(Y92=0,"",ROUNDUP(Y92/H92,0)*0.01898),"")</f>
        <v>0.34164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148.97037037037035</v>
      </c>
      <c r="BN92" s="64">
        <f>IFERROR(Y92*I92/H92,"0")</f>
        <v>155.142</v>
      </c>
      <c r="BO92" s="64">
        <f>IFERROR(1/J92*(X92/H92),"0")</f>
        <v>0.27006172839506176</v>
      </c>
      <c r="BP92" s="64">
        <f>IFERROR(1/J92*(Y92/H92),"0")</f>
        <v>0.28125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405</v>
      </c>
      <c r="Y94" s="546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167.28395061728395</v>
      </c>
      <c r="Y96" s="547">
        <f>IFERROR(Y92/H92,"0")+IFERROR(Y93/H93,"0")+IFERROR(Y94/H94,"0")+IFERROR(Y95/H95,"0")</f>
        <v>168</v>
      </c>
      <c r="Z96" s="547">
        <f>IFERROR(IF(Z92="",0,Z92),"0")+IFERROR(IF(Z93="",0,Z93),"0")+IFERROR(IF(Z94="",0,Z94),"0")+IFERROR(IF(Z95="",0,Z95),"0")</f>
        <v>1.3181400000000001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545</v>
      </c>
      <c r="Y97" s="547">
        <f>IFERROR(SUM(Y92:Y95),"0")</f>
        <v>550.79999999999995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260</v>
      </c>
      <c r="Y100" s="546">
        <f>IFERROR(IF(X100="",0,CEILING((X100/$H100),1)*$H100),"")</f>
        <v>270</v>
      </c>
      <c r="Z100" s="36">
        <f>IFERROR(IF(Y100=0,"",ROUNDUP(Y100/H100,0)*0.01898),"")</f>
        <v>0.47450000000000003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270.47222222222217</v>
      </c>
      <c r="BN100" s="64">
        <f>IFERROR(Y100*I100/H100,"0")</f>
        <v>280.87499999999994</v>
      </c>
      <c r="BO100" s="64">
        <f>IFERROR(1/J100*(X100/H100),"0")</f>
        <v>0.37615740740740738</v>
      </c>
      <c r="BP100" s="64">
        <f>IFERROR(1/J100*(Y100/H100),"0")</f>
        <v>0.390625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450</v>
      </c>
      <c r="Y102" s="546">
        <f>IFERROR(IF(X102="",0,CEILING((X102/$H102),1)*$H102),"")</f>
        <v>450</v>
      </c>
      <c r="Z102" s="36">
        <f>IFERROR(IF(Y102=0,"",ROUNDUP(Y102/H102,0)*0.00902),"")</f>
        <v>0.90200000000000002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471</v>
      </c>
      <c r="BN102" s="64">
        <f>IFERROR(Y102*I102/H102,"0")</f>
        <v>471</v>
      </c>
      <c r="BO102" s="64">
        <f>IFERROR(1/J102*(X102/H102),"0")</f>
        <v>0.75757575757575757</v>
      </c>
      <c r="BP102" s="64">
        <f>IFERROR(1/J102*(Y102/H102),"0")</f>
        <v>0.75757575757575757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124.07407407407408</v>
      </c>
      <c r="Y104" s="547">
        <f>IFERROR(Y100/H100,"0")+IFERROR(Y101/H101,"0")+IFERROR(Y102/H102,"0")+IFERROR(Y103/H103,"0")</f>
        <v>125</v>
      </c>
      <c r="Z104" s="547">
        <f>IFERROR(IF(Z100="",0,Z100),"0")+IFERROR(IF(Z101="",0,Z101),"0")+IFERROR(IF(Z102="",0,Z102),"0")+IFERROR(IF(Z103="",0,Z103),"0")</f>
        <v>1.3765000000000001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710</v>
      </c>
      <c r="Y105" s="547">
        <f>IFERROR(SUM(Y100:Y103),"0")</f>
        <v>720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600</v>
      </c>
      <c r="Y113" s="546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270</v>
      </c>
      <c r="Y115" s="546">
        <f>IFERROR(IF(X115="",0,CEILING((X115/$H115),1)*$H115),"")</f>
        <v>270</v>
      </c>
      <c r="Z115" s="36">
        <f>IFERROR(IF(Y115=0,"",ROUNDUP(Y115/H115,0)*0.00651),"")</f>
        <v>0.65100000000000002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295.2</v>
      </c>
      <c r="BN115" s="64">
        <f>IFERROR(Y115*I115/H115,"0")</f>
        <v>295.2</v>
      </c>
      <c r="BO115" s="64">
        <f>IFERROR(1/J115*(X115/H115),"0")</f>
        <v>0.5494505494505495</v>
      </c>
      <c r="BP115" s="64">
        <f>IFERROR(1/J115*(Y115/H115),"0")</f>
        <v>0.5494505494505495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33</v>
      </c>
      <c r="Y116" s="546">
        <f>IFERROR(IF(X116="",0,CEILING((X116/$H116),1)*$H116),"")</f>
        <v>34.200000000000003</v>
      </c>
      <c r="Z116" s="36">
        <f>IFERROR(IF(Y116=0,"",ROUNDUP(Y116/H116,0)*0.00651),"")</f>
        <v>0.12369000000000001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36.300000000000004</v>
      </c>
      <c r="BN116" s="64">
        <f>IFERROR(Y116*I116/H116,"0")</f>
        <v>37.620000000000005</v>
      </c>
      <c r="BO116" s="64">
        <f>IFERROR(1/J116*(X116/H116),"0")</f>
        <v>0.10073260073260074</v>
      </c>
      <c r="BP116" s="64">
        <f>IFERROR(1/J116*(Y116/H116),"0")</f>
        <v>0.1043956043956044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192.40740740740742</v>
      </c>
      <c r="Y117" s="547">
        <f>IFERROR(Y113/H113,"0")+IFERROR(Y114/H114,"0")+IFERROR(Y115/H115,"0")+IFERROR(Y116/H116,"0")</f>
        <v>194</v>
      </c>
      <c r="Z117" s="547">
        <f>IFERROR(IF(Z113="",0,Z113),"0")+IFERROR(IF(Z114="",0,Z114),"0")+IFERROR(IF(Z115="",0,Z115),"0")+IFERROR(IF(Z116="",0,Z116),"0")</f>
        <v>2.1981899999999999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903</v>
      </c>
      <c r="Y118" s="547">
        <f>IFERROR(SUM(Y113:Y116),"0")</f>
        <v>911.7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82.5</v>
      </c>
      <c r="Y120" s="546">
        <f>IFERROR(IF(X120="",0,CEILING((X120/$H120),1)*$H120),"")</f>
        <v>83.16</v>
      </c>
      <c r="Z120" s="36">
        <f>IFERROR(IF(Y120=0,"",ROUNDUP(Y120/H120,0)*0.00651),"")</f>
        <v>0.27342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93.25</v>
      </c>
      <c r="BN120" s="64">
        <f>IFERROR(Y120*I120/H120,"0")</f>
        <v>93.995999999999995</v>
      </c>
      <c r="BO120" s="64">
        <f>IFERROR(1/J120*(X120/H120),"0")</f>
        <v>0.22893772893772893</v>
      </c>
      <c r="BP120" s="64">
        <f>IFERROR(1/J120*(Y120/H120),"0")</f>
        <v>0.23076923076923078</v>
      </c>
    </row>
    <row r="121" spans="1:68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41.666666666666664</v>
      </c>
      <c r="Y121" s="547">
        <f>IFERROR(Y120/H120,"0")</f>
        <v>42</v>
      </c>
      <c r="Z121" s="547">
        <f>IFERROR(IF(Z120="",0,Z120),"0")</f>
        <v>0.27342</v>
      </c>
      <c r="AA121" s="548"/>
      <c r="AB121" s="548"/>
      <c r="AC121" s="548"/>
    </row>
    <row r="122" spans="1:68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82.5</v>
      </c>
      <c r="Y122" s="547">
        <f>IFERROR(SUM(Y120:Y120),"0")</f>
        <v>83.16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60</v>
      </c>
      <c r="Y125" s="546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18.75</v>
      </c>
      <c r="Y127" s="547">
        <f>IFERROR(Y125/H125,"0")+IFERROR(Y126/H126,"0")</f>
        <v>19</v>
      </c>
      <c r="Z127" s="547">
        <f>IFERROR(IF(Z125="",0,Z125),"0")+IFERROR(IF(Z126="",0,Z126),"0")</f>
        <v>0.12369000000000001</v>
      </c>
      <c r="AA127" s="548"/>
      <c r="AB127" s="548"/>
      <c r="AC127" s="548"/>
    </row>
    <row r="128" spans="1:68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60</v>
      </c>
      <c r="Y128" s="547">
        <f>IFERROR(SUM(Y125:Y126),"0")</f>
        <v>60.800000000000004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79.2</v>
      </c>
      <c r="Y136" s="546">
        <f>IFERROR(IF(X136="",0,CEILING((X136/$H136),1)*$H136),"")</f>
        <v>79.2</v>
      </c>
      <c r="Z136" s="36">
        <f>IFERROR(IF(Y136=0,"",ROUNDUP(Y136/H136,0)*0.00651),"")</f>
        <v>0.1953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87.24</v>
      </c>
      <c r="BN136" s="64">
        <f>IFERROR(Y136*I136/H136,"0")</f>
        <v>87.24</v>
      </c>
      <c r="BO136" s="64">
        <f>IFERROR(1/J136*(X136/H136),"0")</f>
        <v>0.16483516483516486</v>
      </c>
      <c r="BP136" s="64">
        <f>IFERROR(1/J136*(Y136/H136),"0")</f>
        <v>0.16483516483516486</v>
      </c>
    </row>
    <row r="137" spans="1:68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30</v>
      </c>
      <c r="Y137" s="547">
        <f>IFERROR(Y135/H135,"0")+IFERROR(Y136/H136,"0")</f>
        <v>30</v>
      </c>
      <c r="Z137" s="547">
        <f>IFERROR(IF(Z135="",0,Z135),"0")+IFERROR(IF(Z136="",0,Z136),"0")</f>
        <v>0.1953</v>
      </c>
      <c r="AA137" s="548"/>
      <c r="AB137" s="548"/>
      <c r="AC137" s="548"/>
    </row>
    <row r="138" spans="1:68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79.2</v>
      </c>
      <c r="Y138" s="547">
        <f>IFERROR(SUM(Y135:Y136),"0")</f>
        <v>79.2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60</v>
      </c>
      <c r="Y158" s="546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63.857142857142854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0.10822510822510822</v>
      </c>
      <c r="BP158" s="64">
        <f t="shared" ref="BP158:BP166" si="9">IFERROR(1/J158*(Y158/H158),"0")</f>
        <v>0.11363636363636365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30</v>
      </c>
      <c r="Y159" s="546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100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62.999999999999993</v>
      </c>
      <c r="Y161" s="546">
        <f t="shared" si="5"/>
        <v>63</v>
      </c>
      <c r="Z161" s="36">
        <f>IFERROR(IF(Y161=0,"",ROUNDUP(Y161/H161,0)*0.00502),"")</f>
        <v>0.15060000000000001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66.899999999999991</v>
      </c>
      <c r="BN161" s="64">
        <f t="shared" si="7"/>
        <v>66.900000000000006</v>
      </c>
      <c r="BO161" s="64">
        <f t="shared" si="8"/>
        <v>0.12820512820512819</v>
      </c>
      <c r="BP161" s="64">
        <f t="shared" si="9"/>
        <v>0.12820512820512822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122.5</v>
      </c>
      <c r="Y162" s="546">
        <f t="shared" si="5"/>
        <v>123.9</v>
      </c>
      <c r="Z162" s="36">
        <f>IFERROR(IF(Y162=0,"",ROUNDUP(Y162/H162,0)*0.00502),"")</f>
        <v>0.29618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130.08333333333334</v>
      </c>
      <c r="BN162" s="64">
        <f t="shared" si="7"/>
        <v>131.57</v>
      </c>
      <c r="BO162" s="64">
        <f t="shared" si="8"/>
        <v>0.2492877492877493</v>
      </c>
      <c r="BP162" s="64">
        <f t="shared" si="9"/>
        <v>0.25213675213675218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70</v>
      </c>
      <c r="Y164" s="546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166.90476190476187</v>
      </c>
      <c r="Y167" s="547">
        <f>IFERROR(Y158/H158,"0")+IFERROR(Y159/H159,"0")+IFERROR(Y160/H160,"0")+IFERROR(Y161/H161,"0")+IFERROR(Y162/H162,"0")+IFERROR(Y163/H163,"0")+IFERROR(Y164/H164,"0")+IFERROR(Y165/H165,"0")+IFERROR(Y166/H166,"0")</f>
        <v>170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1.0414000000000001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445.5</v>
      </c>
      <c r="Y168" s="547">
        <f>IFERROR(SUM(Y158:Y166),"0")</f>
        <v>455.69999999999993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90</v>
      </c>
      <c r="Y191" s="546">
        <f t="shared" ref="Y191:Y198" si="10">IFERROR(IF(X191="",0,CEILING((X191/$H191),1)*$H191),"")</f>
        <v>91.800000000000011</v>
      </c>
      <c r="Z191" s="36">
        <f>IFERROR(IF(Y191=0,"",ROUNDUP(Y191/H191,0)*0.00902),"")</f>
        <v>0.15334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93.5</v>
      </c>
      <c r="BN191" s="64">
        <f t="shared" ref="BN191:BN198" si="12">IFERROR(Y191*I191/H191,"0")</f>
        <v>95.37</v>
      </c>
      <c r="BO191" s="64">
        <f t="shared" ref="BO191:BO198" si="13">IFERROR(1/J191*(X191/H191),"0")</f>
        <v>0.12626262626262624</v>
      </c>
      <c r="BP191" s="64">
        <f t="shared" ref="BP191:BP198" si="14">IFERROR(1/J191*(Y191/H191),"0")</f>
        <v>0.12878787878787878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210</v>
      </c>
      <c r="Y193" s="546">
        <f t="shared" si="10"/>
        <v>210.60000000000002</v>
      </c>
      <c r="Z193" s="36">
        <f>IFERROR(IF(Y193=0,"",ROUNDUP(Y193/H193,0)*0.00902),"")</f>
        <v>0.35177999999999998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218.16666666666669</v>
      </c>
      <c r="BN193" s="64">
        <f t="shared" si="12"/>
        <v>218.79000000000002</v>
      </c>
      <c r="BO193" s="64">
        <f t="shared" si="13"/>
        <v>0.2946127946127946</v>
      </c>
      <c r="BP193" s="64">
        <f t="shared" si="14"/>
        <v>0.29545454545454547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81</v>
      </c>
      <c r="Y195" s="546">
        <f t="shared" si="10"/>
        <v>81</v>
      </c>
      <c r="Z195" s="36">
        <f>IFERROR(IF(Y195=0,"",ROUNDUP(Y195/H195,0)*0.00502),"")</f>
        <v>0.22590000000000002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86.85</v>
      </c>
      <c r="BN195" s="64">
        <f t="shared" si="12"/>
        <v>86.85</v>
      </c>
      <c r="BO195" s="64">
        <f t="shared" si="13"/>
        <v>0.19230769230769232</v>
      </c>
      <c r="BP195" s="64">
        <f t="shared" si="14"/>
        <v>0.19230769230769232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51</v>
      </c>
      <c r="Y196" s="546">
        <f t="shared" si="10"/>
        <v>52.2</v>
      </c>
      <c r="Z196" s="36">
        <f>IFERROR(IF(Y196=0,"",ROUNDUP(Y196/H196,0)*0.00502),"")</f>
        <v>0.14558000000000001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53.833333333333329</v>
      </c>
      <c r="BN196" s="64">
        <f t="shared" si="12"/>
        <v>55.1</v>
      </c>
      <c r="BO196" s="64">
        <f t="shared" si="13"/>
        <v>0.12108262108262109</v>
      </c>
      <c r="BP196" s="64">
        <f t="shared" si="14"/>
        <v>0.12393162393162395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63</v>
      </c>
      <c r="Y197" s="546">
        <f t="shared" si="10"/>
        <v>63</v>
      </c>
      <c r="Z197" s="36">
        <f>IFERROR(IF(Y197=0,"",ROUNDUP(Y197/H197,0)*0.00502),"")</f>
        <v>0.1757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66.499999999999986</v>
      </c>
      <c r="BN197" s="64">
        <f t="shared" si="12"/>
        <v>66.499999999999986</v>
      </c>
      <c r="BO197" s="64">
        <f t="shared" si="13"/>
        <v>0.1495726495726496</v>
      </c>
      <c r="BP197" s="64">
        <f t="shared" si="14"/>
        <v>0.1495726495726496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54</v>
      </c>
      <c r="Y198" s="546">
        <f t="shared" si="10"/>
        <v>54</v>
      </c>
      <c r="Z198" s="36">
        <f>IFERROR(IF(Y198=0,"",ROUNDUP(Y198/H198,0)*0.00502),"")</f>
        <v>0.15060000000000001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56.999999999999993</v>
      </c>
      <c r="BN198" s="64">
        <f t="shared" si="12"/>
        <v>56.999999999999993</v>
      </c>
      <c r="BO198" s="64">
        <f t="shared" si="13"/>
        <v>0.12820512820512822</v>
      </c>
      <c r="BP198" s="64">
        <f t="shared" si="14"/>
        <v>0.12820512820512822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219.81481481481481</v>
      </c>
      <c r="Y199" s="547">
        <f>IFERROR(Y191/H191,"0")+IFERROR(Y192/H192,"0")+IFERROR(Y193/H193,"0")+IFERROR(Y194/H194,"0")+IFERROR(Y195/H195,"0")+IFERROR(Y196/H196,"0")+IFERROR(Y197/H197,"0")+IFERROR(Y198/H198,"0")</f>
        <v>222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1.4464399999999999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689</v>
      </c>
      <c r="Y200" s="547">
        <f>IFERROR(SUM(Y191:Y198),"0")</f>
        <v>698.40000000000009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300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317.89655172413796</v>
      </c>
      <c r="BN204" s="64">
        <f t="shared" si="17"/>
        <v>322.66500000000002</v>
      </c>
      <c r="BO204" s="64">
        <f t="shared" si="18"/>
        <v>0.53879310344827591</v>
      </c>
      <c r="BP204" s="64">
        <f t="shared" si="19"/>
        <v>0.546875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200</v>
      </c>
      <c r="Y205" s="546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168</v>
      </c>
      <c r="Y207" s="546">
        <f t="shared" si="15"/>
        <v>168</v>
      </c>
      <c r="Z207" s="36">
        <f t="shared" si="20"/>
        <v>0.45569999999999999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185.64000000000001</v>
      </c>
      <c r="BN207" s="64">
        <f t="shared" si="17"/>
        <v>185.64000000000001</v>
      </c>
      <c r="BO207" s="64">
        <f t="shared" si="18"/>
        <v>0.38461538461538464</v>
      </c>
      <c r="BP207" s="64">
        <f t="shared" si="19"/>
        <v>0.38461538461538464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108</v>
      </c>
      <c r="Y209" s="546">
        <f t="shared" si="15"/>
        <v>108</v>
      </c>
      <c r="Z209" s="36">
        <f t="shared" si="20"/>
        <v>0.29294999999999999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119.34</v>
      </c>
      <c r="BN209" s="64">
        <f t="shared" si="17"/>
        <v>119.34</v>
      </c>
      <c r="BO209" s="64">
        <f t="shared" si="18"/>
        <v>0.24725274725274726</v>
      </c>
      <c r="BP209" s="64">
        <f t="shared" si="19"/>
        <v>0.24725274725274726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200</v>
      </c>
      <c r="Y210" s="546">
        <f t="shared" si="15"/>
        <v>201.6</v>
      </c>
      <c r="Z210" s="36">
        <f t="shared" si="20"/>
        <v>0.54683999999999999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316.14942528735634</v>
      </c>
      <c r="Y211" s="547">
        <f>IFERROR(Y202/H202,"0")+IFERROR(Y203/H203,"0")+IFERROR(Y204/H204,"0")+IFERROR(Y205/H205,"0")+IFERROR(Y206/H206,"0")+IFERROR(Y207/H207,"0")+IFERROR(Y208/H208,"0")+IFERROR(Y209/H209,"0")+IFERROR(Y210/H210,"0")</f>
        <v>318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2.5066299999999999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976</v>
      </c>
      <c r="Y212" s="547">
        <f>IFERROR(SUM(Y202:Y210),"0")</f>
        <v>983.7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32</v>
      </c>
      <c r="Y214" s="546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28</v>
      </c>
      <c r="Y215" s="546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25</v>
      </c>
      <c r="Y216" s="547">
        <f>IFERROR(Y214/H214,"0")+IFERROR(Y215/H215,"0")</f>
        <v>26</v>
      </c>
      <c r="Z216" s="547">
        <f>IFERROR(IF(Z214="",0,Z214),"0")+IFERROR(IF(Z215="",0,Z215),"0")</f>
        <v>0.16925999999999999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60</v>
      </c>
      <c r="Y217" s="547">
        <f>IFERROR(SUM(Y214:Y215),"0")</f>
        <v>62.4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20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20.75</v>
      </c>
      <c r="BN221" s="64">
        <f t="shared" si="23"/>
        <v>24.07</v>
      </c>
      <c r="BO221" s="64">
        <f t="shared" si="24"/>
        <v>2.6939655172413795E-2</v>
      </c>
      <c r="BP221" s="64">
        <f t="shared" si="25"/>
        <v>3.125E-2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20</v>
      </c>
      <c r="Y223" s="546">
        <f t="shared" si="21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20.75</v>
      </c>
      <c r="BN223" s="64">
        <f t="shared" si="23"/>
        <v>24.07</v>
      </c>
      <c r="BO223" s="64">
        <f t="shared" si="24"/>
        <v>2.6939655172413795E-2</v>
      </c>
      <c r="BP223" s="64">
        <f t="shared" si="25"/>
        <v>3.125E-2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56</v>
      </c>
      <c r="Y224" s="546">
        <f t="shared" si="21"/>
        <v>56</v>
      </c>
      <c r="Z224" s="36">
        <f t="shared" ref="Z224:Z229" si="26">IFERROR(IF(Y224=0,"",ROUNDUP(Y224/H224,0)*0.00902),"")</f>
        <v>0.12628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58.94</v>
      </c>
      <c r="BN224" s="64">
        <f t="shared" si="23"/>
        <v>58.94</v>
      </c>
      <c r="BO224" s="64">
        <f t="shared" si="24"/>
        <v>0.10606060606060606</v>
      </c>
      <c r="BP224" s="64">
        <f t="shared" si="25"/>
        <v>0.10606060606060606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20</v>
      </c>
      <c r="Y228" s="546">
        <f t="shared" si="21"/>
        <v>20</v>
      </c>
      <c r="Z228" s="36">
        <f t="shared" si="26"/>
        <v>4.5100000000000001E-2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21.05</v>
      </c>
      <c r="BN228" s="64">
        <f t="shared" si="23"/>
        <v>21.05</v>
      </c>
      <c r="BO228" s="64">
        <f t="shared" si="24"/>
        <v>3.787878787878788E-2</v>
      </c>
      <c r="BP228" s="64">
        <f t="shared" si="25"/>
        <v>3.787878787878788E-2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22.448275862068964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0.24729999999999999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116</v>
      </c>
      <c r="Y231" s="547">
        <f>IFERROR(SUM(Y220:Y229),"0")</f>
        <v>122.4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40</v>
      </c>
      <c r="Y269" s="546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43</v>
      </c>
      <c r="BN269" s="64">
        <f>IFERROR(Y269*I269/H269,"0")</f>
        <v>43.86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16.666666666666668</v>
      </c>
      <c r="Y270" s="547">
        <f>IFERROR(Y267/H267,"0")+IFERROR(Y268/H268,"0")+IFERROR(Y269/H269,"0")</f>
        <v>17</v>
      </c>
      <c r="Z270" s="547">
        <f>IFERROR(IF(Z267="",0,Z267),"0")+IFERROR(IF(Z268="",0,Z268),"0")+IFERROR(IF(Z269="",0,Z269),"0")</f>
        <v>0.11067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40</v>
      </c>
      <c r="Y271" s="547">
        <f>IFERROR(SUM(Y267:Y269),"0")</f>
        <v>40.799999999999997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70</v>
      </c>
      <c r="Y300" s="546">
        <f t="shared" si="27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73.333333333333329</v>
      </c>
      <c r="BN300" s="64">
        <f t="shared" si="29"/>
        <v>74.8</v>
      </c>
      <c r="BO300" s="64">
        <f t="shared" si="30"/>
        <v>0.14245014245014245</v>
      </c>
      <c r="BP300" s="64">
        <f t="shared" si="31"/>
        <v>0.14529914529914531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30</v>
      </c>
      <c r="Y302" s="546">
        <f t="shared" si="27"/>
        <v>30.6</v>
      </c>
      <c r="Z302" s="36">
        <f>IFERROR(IF(Y302=0,"",ROUNDUP(Y302/H302,0)*0.00651),"")</f>
        <v>0.11067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33.800000000000004</v>
      </c>
      <c r="BN302" s="64">
        <f t="shared" si="29"/>
        <v>34.475999999999999</v>
      </c>
      <c r="BO302" s="64">
        <f t="shared" si="30"/>
        <v>9.1575091575091583E-2</v>
      </c>
      <c r="BP302" s="64">
        <f t="shared" si="31"/>
        <v>9.3406593406593408E-2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50</v>
      </c>
      <c r="Y303" s="547">
        <f>IFERROR(Y296/H296,"0")+IFERROR(Y297/H297,"0")+IFERROR(Y298/H298,"0")+IFERROR(Y299/H299,"0")+IFERROR(Y300/H300,"0")+IFERROR(Y301/H301,"0")+IFERROR(Y302/H302,"0")</f>
        <v>51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100</v>
      </c>
      <c r="Y304" s="547">
        <f>IFERROR(SUM(Y296:Y302),"0")</f>
        <v>102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40</v>
      </c>
      <c r="Y314" s="546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42.471428571428568</v>
      </c>
      <c r="BN314" s="64">
        <f>IFERROR(Y314*I314/H314,"0")</f>
        <v>44.594999999999999</v>
      </c>
      <c r="BO314" s="64">
        <f>IFERROR(1/J314*(X314/H314),"0")</f>
        <v>7.4404761904761904E-2</v>
      </c>
      <c r="BP314" s="64">
        <f>IFERROR(1/J314*(Y314/H314),"0")</f>
        <v>7.8125E-2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420</v>
      </c>
      <c r="Y315" s="546">
        <f>IFERROR(IF(X315="",0,CEILING((X315/$H315),1)*$H315),"")</f>
        <v>421.2</v>
      </c>
      <c r="Z315" s="36">
        <f>IFERROR(IF(Y315=0,"",ROUNDUP(Y315/H315,0)*0.01898),"")</f>
        <v>1.0249200000000001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447.94615384615389</v>
      </c>
      <c r="BN315" s="64">
        <f>IFERROR(Y315*I315/H315,"0")</f>
        <v>449.22600000000006</v>
      </c>
      <c r="BO315" s="64">
        <f>IFERROR(1/J315*(X315/H315),"0")</f>
        <v>0.84134615384615385</v>
      </c>
      <c r="BP315" s="64">
        <f>IFERROR(1/J315*(Y315/H315),"0")</f>
        <v>0.84375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300</v>
      </c>
      <c r="Y316" s="546">
        <f>IFERROR(IF(X316="",0,CEILING((X316/$H316),1)*$H316),"")</f>
        <v>302.40000000000003</v>
      </c>
      <c r="Z316" s="36">
        <f>IFERROR(IF(Y316=0,"",ROUNDUP(Y316/H316,0)*0.01898),"")</f>
        <v>0.68328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318.53571428571428</v>
      </c>
      <c r="BN316" s="64">
        <f>IFERROR(Y316*I316/H316,"0")</f>
        <v>321.084</v>
      </c>
      <c r="BO316" s="64">
        <f>IFERROR(1/J316*(X316/H316),"0")</f>
        <v>0.5580357142857143</v>
      </c>
      <c r="BP316" s="64">
        <f>IFERROR(1/J316*(Y316/H316),"0")</f>
        <v>0.5625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94.322344322344321</v>
      </c>
      <c r="Y317" s="547">
        <f>IFERROR(Y314/H314,"0")+IFERROR(Y315/H315,"0")+IFERROR(Y316/H316,"0")</f>
        <v>95</v>
      </c>
      <c r="Z317" s="547">
        <f>IFERROR(IF(Z314="",0,Z314),"0")+IFERROR(IF(Z315="",0,Z315),"0")+IFERROR(IF(Z316="",0,Z316),"0")</f>
        <v>1.8031000000000001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760</v>
      </c>
      <c r="Y318" s="547">
        <f>IFERROR(SUM(Y314:Y316),"0")</f>
        <v>765.6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595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666.39999999999986</v>
      </c>
      <c r="BN335" s="64">
        <f>IFERROR(Y335*I335/H335,"0")</f>
        <v>667.96799999999985</v>
      </c>
      <c r="BO335" s="64">
        <f>IFERROR(1/J335*(X335/H335),"0")</f>
        <v>1.5567765567765568</v>
      </c>
      <c r="BP335" s="64">
        <f>IFERROR(1/J335*(Y335/H335),"0")</f>
        <v>1.5604395604395607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315</v>
      </c>
      <c r="Y336" s="546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433.33333333333331</v>
      </c>
      <c r="Y337" s="547">
        <f>IFERROR(Y334/H334,"0")+IFERROR(Y335/H335,"0")+IFERROR(Y336/H336,"0")</f>
        <v>434</v>
      </c>
      <c r="Z337" s="547">
        <f>IFERROR(IF(Z334="",0,Z334),"0")+IFERROR(IF(Z335="",0,Z335),"0")+IFERROR(IF(Z336="",0,Z336),"0")</f>
        <v>2.8253400000000002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910</v>
      </c>
      <c r="Y338" s="547">
        <f>IFERROR(SUM(Y334:Y336),"0")</f>
        <v>911.4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1600</v>
      </c>
      <c r="Y342" s="546">
        <f t="shared" ref="Y342:Y348" si="32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1651.2</v>
      </c>
      <c r="BN342" s="64">
        <f t="shared" ref="BN342:BN348" si="34">IFERROR(Y342*I342/H342,"0")</f>
        <v>1656.3600000000001</v>
      </c>
      <c r="BO342" s="64">
        <f t="shared" ref="BO342:BO348" si="35">IFERROR(1/J342*(X342/H342),"0")</f>
        <v>2.2222222222222223</v>
      </c>
      <c r="BP342" s="64">
        <f t="shared" ref="BP342:BP348" si="36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1300</v>
      </c>
      <c r="Y343" s="546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720</v>
      </c>
      <c r="Y344" s="546">
        <f t="shared" si="32"/>
        <v>720</v>
      </c>
      <c r="Z344" s="36">
        <f>IFERROR(IF(Y344=0,"",ROUNDUP(Y344/H344,0)*0.02175),"")</f>
        <v>1.044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743.04000000000008</v>
      </c>
      <c r="BN344" s="64">
        <f t="shared" si="34"/>
        <v>743.04000000000008</v>
      </c>
      <c r="BO344" s="64">
        <f t="shared" si="35"/>
        <v>1</v>
      </c>
      <c r="BP344" s="64">
        <f t="shared" si="36"/>
        <v>1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308</v>
      </c>
      <c r="Y349" s="547">
        <f>IFERROR(Y342/H342,"0")+IFERROR(Y343/H343,"0")+IFERROR(Y344/H344,"0")+IFERROR(Y345/H345,"0")+IFERROR(Y346/H346,"0")+IFERROR(Y347/H347,"0")+IFERROR(Y348/H348,"0")</f>
        <v>309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6.7207500000000007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4620</v>
      </c>
      <c r="Y350" s="547">
        <f>IFERROR(SUM(Y342:Y348),"0")</f>
        <v>4635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1250</v>
      </c>
      <c r="Y352" s="546">
        <f>IFERROR(IF(X352="",0,CEILING((X352/$H352),1)*$H352),"")</f>
        <v>1260</v>
      </c>
      <c r="Z352" s="36">
        <f>IFERROR(IF(Y352=0,"",ROUNDUP(Y352/H352,0)*0.02175),"")</f>
        <v>1.827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1290</v>
      </c>
      <c r="BN352" s="64">
        <f>IFERROR(Y352*I352/H352,"0")</f>
        <v>1300.32</v>
      </c>
      <c r="BO352" s="64">
        <f>IFERROR(1/J352*(X352/H352),"0")</f>
        <v>1.7361111111111109</v>
      </c>
      <c r="BP352" s="64">
        <f>IFERROR(1/J352*(Y352/H352),"0")</f>
        <v>1.75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83.333333333333329</v>
      </c>
      <c r="Y354" s="547">
        <f>IFERROR(Y352/H352,"0")+IFERROR(Y353/H353,"0")</f>
        <v>84</v>
      </c>
      <c r="Z354" s="547">
        <f>IFERROR(IF(Z352="",0,Z352),"0")+IFERROR(IF(Z353="",0,Z353),"0")</f>
        <v>1.827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1250</v>
      </c>
      <c r="Y355" s="547">
        <f>IFERROR(SUM(Y352:Y353),"0")</f>
        <v>1260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70</v>
      </c>
      <c r="Y362" s="546">
        <f>IFERROR(IF(X362="",0,CEILING((X362/$H362),1)*$H362),"")</f>
        <v>72</v>
      </c>
      <c r="Z362" s="36">
        <f>IFERROR(IF(Y362=0,"",ROUNDUP(Y362/H362,0)*0.01898),"")</f>
        <v>0.15184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74.036666666666676</v>
      </c>
      <c r="BN362" s="64">
        <f>IFERROR(Y362*I362/H362,"0")</f>
        <v>76.152000000000001</v>
      </c>
      <c r="BO362" s="64">
        <f>IFERROR(1/J362*(X362/H362),"0")</f>
        <v>0.12152777777777778</v>
      </c>
      <c r="BP362" s="64">
        <f>IFERROR(1/J362*(Y362/H362),"0")</f>
        <v>0.125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7.7777777777777777</v>
      </c>
      <c r="Y363" s="547">
        <f>IFERROR(Y362/H362,"0")</f>
        <v>8</v>
      </c>
      <c r="Z363" s="547">
        <f>IFERROR(IF(Z362="",0,Z362),"0")</f>
        <v>0.15184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70</v>
      </c>
      <c r="Y364" s="547">
        <f>IFERROR(SUM(Y362:Y362),"0")</f>
        <v>72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60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5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60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10.5</v>
      </c>
      <c r="Y394" s="546">
        <f t="shared" si="37"/>
        <v>10.5</v>
      </c>
      <c r="Z394" s="36">
        <f t="shared" si="42"/>
        <v>2.5100000000000001E-2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11.149999999999999</v>
      </c>
      <c r="BN394" s="64">
        <f t="shared" si="39"/>
        <v>11.149999999999999</v>
      </c>
      <c r="BO394" s="64">
        <f t="shared" si="40"/>
        <v>2.1367521367521368E-2</v>
      </c>
      <c r="BP394" s="64">
        <f t="shared" si="41"/>
        <v>2.1367521367521368E-2</v>
      </c>
    </row>
    <row r="395" spans="1:68" ht="37.5" hidden="1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52.5</v>
      </c>
      <c r="Y397" s="546">
        <f t="shared" si="37"/>
        <v>52.5</v>
      </c>
      <c r="Z397" s="36">
        <f t="shared" si="42"/>
        <v>0.1255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55.75</v>
      </c>
      <c r="BN397" s="64">
        <f t="shared" si="39"/>
        <v>55.75</v>
      </c>
      <c r="BO397" s="64">
        <f t="shared" si="40"/>
        <v>0.10683760683760685</v>
      </c>
      <c r="BP397" s="64">
        <f t="shared" si="41"/>
        <v>0.10683760683760685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0.15060000000000001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63</v>
      </c>
      <c r="Y400" s="547">
        <f>IFERROR(SUM(Y389:Y398),"0")</f>
        <v>63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7</v>
      </c>
      <c r="Y415" s="546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3.333333333333333</v>
      </c>
      <c r="Y416" s="547">
        <f>IFERROR(Y412/H412,"0")+IFERROR(Y413/H413,"0")+IFERROR(Y414/H414,"0")+IFERROR(Y415/H415,"0")</f>
        <v>4</v>
      </c>
      <c r="Z416" s="547">
        <f>IFERROR(IF(Z412="",0,Z412),"0")+IFERROR(IF(Z413="",0,Z413),"0")+IFERROR(IF(Z414="",0,Z414),"0")+IFERROR(IF(Z415="",0,Z415),"0")</f>
        <v>2.0080000000000001E-2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7</v>
      </c>
      <c r="Y417" s="547">
        <f>IFERROR(SUM(Y412:Y415),"0")</f>
        <v>8.4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30</v>
      </c>
      <c r="Y420" s="546">
        <f>IFERROR(IF(X420="",0,CEILING((X420/$H420),1)*$H420),"")</f>
        <v>30</v>
      </c>
      <c r="Z420" s="36">
        <f>IFERROR(IF(Y420=0,"",ROUNDUP(Y420/H420,0)*0.00651),"")</f>
        <v>0.16275000000000001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52.5</v>
      </c>
      <c r="BN420" s="64">
        <f>IFERROR(Y420*I420/H420,"0")</f>
        <v>52.5</v>
      </c>
      <c r="BO420" s="64">
        <f>IFERROR(1/J420*(X420/H420),"0")</f>
        <v>0.13736263736263737</v>
      </c>
      <c r="BP420" s="64">
        <f>IFERROR(1/J420*(Y420/H420),"0")</f>
        <v>0.13736263736263737</v>
      </c>
    </row>
    <row r="421" spans="1:68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25</v>
      </c>
      <c r="Y421" s="547">
        <f>IFERROR(Y420/H420,"0")</f>
        <v>25</v>
      </c>
      <c r="Z421" s="547">
        <f>IFERROR(IF(Z420="",0,Z420),"0")</f>
        <v>0.16275000000000001</v>
      </c>
      <c r="AA421" s="548"/>
      <c r="AB421" s="548"/>
      <c r="AC421" s="548"/>
    </row>
    <row r="422" spans="1:68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30</v>
      </c>
      <c r="Y422" s="547">
        <f>IFERROR(SUM(Y420:Y420),"0")</f>
        <v>30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130</v>
      </c>
      <c r="Y426" s="546">
        <f t="shared" ref="Y426:Y437" si="43">IFERROR(IF(X426="",0,CEILING((X426/$H426),1)*$H426),"")</f>
        <v>132</v>
      </c>
      <c r="Z426" s="36">
        <f t="shared" ref="Z426:Z432" si="44">IFERROR(IF(Y426=0,"",ROUNDUP(Y426/H426,0)*0.01196),"")</f>
        <v>0.29899999999999999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138.86363636363635</v>
      </c>
      <c r="BN426" s="64">
        <f t="shared" ref="BN426:BN437" si="46">IFERROR(Y426*I426/H426,"0")</f>
        <v>140.99999999999997</v>
      </c>
      <c r="BO426" s="64">
        <f t="shared" ref="BO426:BO437" si="47">IFERROR(1/J426*(X426/H426),"0")</f>
        <v>0.23674242424242425</v>
      </c>
      <c r="BP426" s="64">
        <f t="shared" ref="BP426:BP437" si="48">IFERROR(1/J426*(Y426/H426),"0")</f>
        <v>0.24038461538461539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190</v>
      </c>
      <c r="Y428" s="546">
        <f t="shared" si="43"/>
        <v>190.08</v>
      </c>
      <c r="Z428" s="36">
        <f t="shared" si="44"/>
        <v>0.43056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202.95454545454544</v>
      </c>
      <c r="BN428" s="64">
        <f t="shared" si="46"/>
        <v>203.04000000000002</v>
      </c>
      <c r="BO428" s="64">
        <f t="shared" si="47"/>
        <v>0.34600815850815853</v>
      </c>
      <c r="BP428" s="64">
        <f t="shared" si="48"/>
        <v>0.34615384615384615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160</v>
      </c>
      <c r="Y431" s="546">
        <f t="shared" si="43"/>
        <v>163.68</v>
      </c>
      <c r="Z431" s="36">
        <f t="shared" si="44"/>
        <v>0.37075999999999998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170.90909090909091</v>
      </c>
      <c r="BN431" s="64">
        <f t="shared" si="46"/>
        <v>174.84</v>
      </c>
      <c r="BO431" s="64">
        <f t="shared" si="47"/>
        <v>0.29137529137529139</v>
      </c>
      <c r="BP431" s="64">
        <f t="shared" si="48"/>
        <v>0.29807692307692307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180</v>
      </c>
      <c r="Y434" s="546">
        <f t="shared" si="43"/>
        <v>182.4</v>
      </c>
      <c r="Z434" s="36">
        <f>IFERROR(IF(Y434=0,"",ROUNDUP(Y434/H434,0)*0.00902),"")</f>
        <v>0.34276000000000001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259.875</v>
      </c>
      <c r="BN434" s="64">
        <f t="shared" si="46"/>
        <v>263.33999999999997</v>
      </c>
      <c r="BO434" s="64">
        <f t="shared" si="47"/>
        <v>0.28409090909090912</v>
      </c>
      <c r="BP434" s="64">
        <f t="shared" si="48"/>
        <v>0.2878787878787879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210</v>
      </c>
      <c r="Y437" s="546">
        <f t="shared" si="43"/>
        <v>211.2</v>
      </c>
      <c r="Z437" s="36">
        <f>IFERROR(IF(Y437=0,"",ROUNDUP(Y437/H437,0)*0.00937),"")</f>
        <v>0.41227999999999998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304.5</v>
      </c>
      <c r="BN437" s="64">
        <f t="shared" si="46"/>
        <v>306.24</v>
      </c>
      <c r="BO437" s="64">
        <f t="shared" si="47"/>
        <v>0.36458333333333331</v>
      </c>
      <c r="BP437" s="64">
        <f t="shared" si="48"/>
        <v>0.36666666666666664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172.15909090909091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174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1.8553599999999999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870</v>
      </c>
      <c r="Y439" s="547">
        <f>IFERROR(SUM(Y426:Y437),"0")</f>
        <v>879.36000000000013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100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106.81818181818181</v>
      </c>
      <c r="BN441" s="64">
        <f>IFERROR(Y441*I441/H441,"0")</f>
        <v>107.16</v>
      </c>
      <c r="BO441" s="64">
        <f>IFERROR(1/J441*(X441/H441),"0")</f>
        <v>0.18210955710955709</v>
      </c>
      <c r="BP441" s="64">
        <f>IFERROR(1/J441*(Y441/H441),"0")</f>
        <v>0.18269230769230771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18.939393939393938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100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20</v>
      </c>
      <c r="Y447" s="546">
        <f t="shared" ref="Y447:Y452" si="49"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21.363636363636363</v>
      </c>
      <c r="BN447" s="64">
        <f t="shared" ref="BN447:BN452" si="51">IFERROR(Y447*I447/H447,"0")</f>
        <v>22.56</v>
      </c>
      <c r="BO447" s="64">
        <f t="shared" ref="BO447:BO452" si="52">IFERROR(1/J447*(X447/H447),"0")</f>
        <v>3.6421911421911424E-2</v>
      </c>
      <c r="BP447" s="64">
        <f t="shared" ref="BP447:BP452" si="53">IFERROR(1/J447*(Y447/H447),"0")</f>
        <v>3.8461538461538464E-2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30</v>
      </c>
      <c r="Y448" s="546">
        <f t="shared" si="49"/>
        <v>31.68</v>
      </c>
      <c r="Z448" s="36">
        <f>IFERROR(IF(Y448=0,"",ROUNDUP(Y448/H448,0)*0.01196),"")</f>
        <v>7.1760000000000004E-2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32.04545454545454</v>
      </c>
      <c r="BN448" s="64">
        <f t="shared" si="51"/>
        <v>33.839999999999996</v>
      </c>
      <c r="BO448" s="64">
        <f t="shared" si="52"/>
        <v>5.4632867132867136E-2</v>
      </c>
      <c r="BP448" s="64">
        <f t="shared" si="53"/>
        <v>5.7692307692307696E-2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110</v>
      </c>
      <c r="Y449" s="546">
        <f t="shared" si="49"/>
        <v>110.88000000000001</v>
      </c>
      <c r="Z449" s="36">
        <f>IFERROR(IF(Y449=0,"",ROUNDUP(Y449/H449,0)*0.01196),"")</f>
        <v>0.25115999999999999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117.49999999999999</v>
      </c>
      <c r="BN449" s="64">
        <f t="shared" si="51"/>
        <v>118.44</v>
      </c>
      <c r="BO449" s="64">
        <f t="shared" si="52"/>
        <v>0.20032051282051283</v>
      </c>
      <c r="BP449" s="64">
        <f t="shared" si="53"/>
        <v>0.20192307692307693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60</v>
      </c>
      <c r="Y450" s="546">
        <f t="shared" si="49"/>
        <v>62.4</v>
      </c>
      <c r="Z450" s="36">
        <f>IFERROR(IF(Y450=0,"",ROUNDUP(Y450/H450,0)*0.00902),"")</f>
        <v>0.11726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86.625</v>
      </c>
      <c r="BN450" s="64">
        <f t="shared" si="51"/>
        <v>90.089999999999989</v>
      </c>
      <c r="BO450" s="64">
        <f t="shared" si="52"/>
        <v>9.4696969696969696E-2</v>
      </c>
      <c r="BP450" s="64">
        <f t="shared" si="53"/>
        <v>9.8484848484848481E-2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36</v>
      </c>
      <c r="Y451" s="546">
        <f t="shared" si="49"/>
        <v>38.4</v>
      </c>
      <c r="Z451" s="36">
        <f>IFERROR(IF(Y451=0,"",ROUNDUP(Y451/H451,0)*0.00902),"")</f>
        <v>7.2160000000000002E-2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50.175000000000004</v>
      </c>
      <c r="BN451" s="64">
        <f t="shared" si="51"/>
        <v>53.52</v>
      </c>
      <c r="BO451" s="64">
        <f t="shared" si="52"/>
        <v>5.6818181818181823E-2</v>
      </c>
      <c r="BP451" s="64">
        <f t="shared" si="53"/>
        <v>6.0606060606060608E-2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66</v>
      </c>
      <c r="Y452" s="546">
        <f t="shared" si="49"/>
        <v>67.2</v>
      </c>
      <c r="Z452" s="36">
        <f>IFERROR(IF(Y452=0,"",ROUNDUP(Y452/H452,0)*0.00902),"")</f>
        <v>0.12628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91.987500000000011</v>
      </c>
      <c r="BN452" s="64">
        <f t="shared" si="51"/>
        <v>93.660000000000011</v>
      </c>
      <c r="BO452" s="64">
        <f t="shared" si="52"/>
        <v>0.10416666666666667</v>
      </c>
      <c r="BP452" s="64">
        <f t="shared" si="53"/>
        <v>0.10606060606060608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64.053030303030297</v>
      </c>
      <c r="Y453" s="547">
        <f>IFERROR(Y447/H447,"0")+IFERROR(Y448/H448,"0")+IFERROR(Y449/H449,"0")+IFERROR(Y450/H450,"0")+IFERROR(Y451/H451,"0")+IFERROR(Y452/H452,"0")</f>
        <v>66</v>
      </c>
      <c r="Z453" s="547">
        <f>IFERROR(IF(Z447="",0,Z447),"0")+IFERROR(IF(Z448="",0,Z448),"0")+IFERROR(IF(Z449="",0,Z449),"0")+IFERROR(IF(Z450="",0,Z450),"0")+IFERROR(IF(Z451="",0,Z451),"0")+IFERROR(IF(Z452="",0,Z452),"0")</f>
        <v>0.68646000000000007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322</v>
      </c>
      <c r="Y454" s="547">
        <f>IFERROR(SUM(Y447:Y452),"0")</f>
        <v>331.68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1800</v>
      </c>
      <c r="Y482" s="546">
        <f>IFERROR(IF(X482="",0,CEILING((X482/$H482),1)*$H482),"")</f>
        <v>1800</v>
      </c>
      <c r="Z482" s="36">
        <f>IFERROR(IF(Y482=0,"",ROUNDUP(Y482/H482,0)*0.01898),"")</f>
        <v>3.7960000000000003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1903.8000000000002</v>
      </c>
      <c r="BN482" s="64">
        <f>IFERROR(Y482*I482/H482,"0")</f>
        <v>1903.8000000000002</v>
      </c>
      <c r="BO482" s="64">
        <f>IFERROR(1/J482*(X482/H482),"0")</f>
        <v>3.125</v>
      </c>
      <c r="BP482" s="64">
        <f>IFERROR(1/J482*(Y482/H482),"0")</f>
        <v>3.125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200</v>
      </c>
      <c r="Y483" s="547">
        <f>IFERROR(Y482/H482,"0")</f>
        <v>200</v>
      </c>
      <c r="Z483" s="547">
        <f>IFERROR(IF(Z482="",0,Z482),"0")</f>
        <v>3.7960000000000003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1800</v>
      </c>
      <c r="Y484" s="547">
        <f>IFERROR(SUM(Y482:Y482),"0")</f>
        <v>1800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17521.7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17670.72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18720.62652554661</v>
      </c>
      <c r="Y496" s="547">
        <f>IFERROR(SUM(BN22:BN492),"0")</f>
        <v>18881.107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31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19495.62652554661</v>
      </c>
      <c r="Y498" s="547">
        <f>GrossWeightTotalR+PalletQtyTotalR*25</f>
        <v>19656.107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3191.0829227179811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3216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35.365389999999998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348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985.5</v>
      </c>
      <c r="E505" s="46">
        <f>IFERROR(Y86*1,"0")+IFERROR(Y87*1,"0")+IFERROR(Y88*1,"0")+IFERROR(Y92*1,"0")+IFERROR(Y93*1,"0")+IFERROR(Y94*1,"0")+IFERROR(Y95*1,"0")</f>
        <v>1063.8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1714.8600000000001</v>
      </c>
      <c r="G505" s="46">
        <f>IFERROR(Y125*1,"0")+IFERROR(Y126*1,"0")+IFERROR(Y130*1,"0")+IFERROR(Y131*1,"0")+IFERROR(Y135*1,"0")+IFERROR(Y136*1,"0")</f>
        <v>176.4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455.69999999999993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1744.4999999999998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122.4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40.799999999999997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867.60000000000014</v>
      </c>
      <c r="S505" s="46">
        <f>IFERROR(Y334*1,"0")+IFERROR(Y335*1,"0")+IFERROR(Y336*1,"0")</f>
        <v>911.4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5967</v>
      </c>
      <c r="U505" s="46">
        <f>IFERROR(Y367*1,"0")+IFERROR(Y368*1,"0")+IFERROR(Y369*1,"0")+IFERROR(Y373*1,"0")+IFERROR(Y374*1,"0")+IFERROR(Y378*1,"0")+IFERROR(Y379*1,"0")+IFERROR(Y383*1,"0")</f>
        <v>60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63</v>
      </c>
      <c r="W505" s="46">
        <f>IFERROR(Y408*1,"0")+IFERROR(Y412*1,"0")+IFERROR(Y413*1,"0")+IFERROR(Y414*1,"0")+IFERROR(Y415*1,"0")</f>
        <v>8.4</v>
      </c>
      <c r="X505" s="46">
        <f>IFERROR(Y420*1,"0")</f>
        <v>30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1311.3600000000006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1800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50,00"/>
        <filter val="1 300,00"/>
        <filter val="1 600,00"/>
        <filter val="1 800,00"/>
        <filter val="10,50"/>
        <filter val="100,00"/>
        <filter val="108,00"/>
        <filter val="110,00"/>
        <filter val="116,00"/>
        <filter val="12,50"/>
        <filter val="122,50"/>
        <filter val="124,07"/>
        <filter val="130,00"/>
        <filter val="140,00"/>
        <filter val="148,50"/>
        <filter val="150,00"/>
        <filter val="16,67"/>
        <filter val="160,00"/>
        <filter val="166,90"/>
        <filter val="167,28"/>
        <filter val="168,00"/>
        <filter val="17 521,70"/>
        <filter val="172,16"/>
        <filter val="18 720,63"/>
        <filter val="18,75"/>
        <filter val="18,94"/>
        <filter val="180,00"/>
        <filter val="19 495,63"/>
        <filter val="190,00"/>
        <filter val="192,41"/>
        <filter val="20,00"/>
        <filter val="200,00"/>
        <filter val="210,00"/>
        <filter val="219,81"/>
        <filter val="22,45"/>
        <filter val="240,00"/>
        <filter val="25,00"/>
        <filter val="260,00"/>
        <filter val="270,00"/>
        <filter val="28,00"/>
        <filter val="298,50"/>
        <filter val="3 191,08"/>
        <filter val="3,33"/>
        <filter val="30,00"/>
        <filter val="300,00"/>
        <filter val="308,00"/>
        <filter val="31"/>
        <filter val="315,00"/>
        <filter val="316,15"/>
        <filter val="32,00"/>
        <filter val="320,00"/>
        <filter val="322,00"/>
        <filter val="33,00"/>
        <filter val="340,00"/>
        <filter val="35,00"/>
        <filter val="36,00"/>
        <filter val="4 620,00"/>
        <filter val="40,00"/>
        <filter val="405,00"/>
        <filter val="41,67"/>
        <filter val="420,00"/>
        <filter val="433,33"/>
        <filter val="445,50"/>
        <filter val="450,00"/>
        <filter val="5,00"/>
        <filter val="5,13"/>
        <filter val="50,00"/>
        <filter val="505,00"/>
        <filter val="51,00"/>
        <filter val="52,50"/>
        <filter val="54,00"/>
        <filter val="545,00"/>
        <filter val="56,00"/>
        <filter val="595,00"/>
        <filter val="60,00"/>
        <filter val="600,00"/>
        <filter val="63,00"/>
        <filter val="635,00"/>
        <filter val="64,05"/>
        <filter val="66,00"/>
        <filter val="68,89"/>
        <filter val="689,00"/>
        <filter val="69,26"/>
        <filter val="7,00"/>
        <filter val="7,78"/>
        <filter val="70,00"/>
        <filter val="710,00"/>
        <filter val="720,00"/>
        <filter val="760,00"/>
        <filter val="79,20"/>
        <filter val="81,00"/>
        <filter val="82,50"/>
        <filter val="83,33"/>
        <filter val="870,00"/>
        <filter val="90,00"/>
        <filter val="903,00"/>
        <filter val="910,00"/>
        <filter val="94,32"/>
        <filter val="976,00"/>
        <filter val="99,26"/>
        <filter val="99,63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