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2A1820-1572-4A51-8CB0-16BE3253D9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Z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N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93" i="1" l="1"/>
  <c r="BN193" i="1"/>
  <c r="Z193" i="1"/>
  <c r="BP227" i="1"/>
  <c r="BN227" i="1"/>
  <c r="Z227" i="1"/>
  <c r="BP260" i="1"/>
  <c r="BN260" i="1"/>
  <c r="Z260" i="1"/>
  <c r="BP298" i="1"/>
  <c r="BN298" i="1"/>
  <c r="Z298" i="1"/>
  <c r="BP320" i="1"/>
  <c r="BN320" i="1"/>
  <c r="Z320" i="1"/>
  <c r="BP334" i="1"/>
  <c r="BN334" i="1"/>
  <c r="Z334" i="1"/>
  <c r="Y364" i="1"/>
  <c r="Y363" i="1"/>
  <c r="BP362" i="1"/>
  <c r="BN362" i="1"/>
  <c r="Z362" i="1"/>
  <c r="Z363" i="1" s="1"/>
  <c r="BP367" i="1"/>
  <c r="BN367" i="1"/>
  <c r="Z367" i="1"/>
  <c r="Z370" i="1" s="1"/>
  <c r="BP398" i="1"/>
  <c r="BN398" i="1"/>
  <c r="Z398" i="1"/>
  <c r="BP434" i="1"/>
  <c r="BN434" i="1"/>
  <c r="Z434" i="1"/>
  <c r="BP464" i="1"/>
  <c r="BN464" i="1"/>
  <c r="Z464" i="1"/>
  <c r="Z22" i="1"/>
  <c r="Z23" i="1" s="1"/>
  <c r="BN22" i="1"/>
  <c r="BP22" i="1"/>
  <c r="Z26" i="1"/>
  <c r="BN26" i="1"/>
  <c r="Y31" i="1"/>
  <c r="Z42" i="1"/>
  <c r="BN42" i="1"/>
  <c r="Z55" i="1"/>
  <c r="BN55" i="1"/>
  <c r="Z75" i="1"/>
  <c r="BN75" i="1"/>
  <c r="Z92" i="1"/>
  <c r="BN92" i="1"/>
  <c r="Y97" i="1"/>
  <c r="Z107" i="1"/>
  <c r="Z109" i="1"/>
  <c r="BN109" i="1"/>
  <c r="Z130" i="1"/>
  <c r="BN130" i="1"/>
  <c r="Y133" i="1"/>
  <c r="Z154" i="1"/>
  <c r="Z155" i="1" s="1"/>
  <c r="BN154" i="1"/>
  <c r="BP154" i="1"/>
  <c r="Z158" i="1"/>
  <c r="BN158" i="1"/>
  <c r="BP162" i="1"/>
  <c r="BN162" i="1"/>
  <c r="BP172" i="1"/>
  <c r="BN172" i="1"/>
  <c r="Z172" i="1"/>
  <c r="Y211" i="1"/>
  <c r="BP205" i="1"/>
  <c r="BN205" i="1"/>
  <c r="Z205" i="1"/>
  <c r="BP242" i="1"/>
  <c r="BN242" i="1"/>
  <c r="Z242" i="1"/>
  <c r="P505" i="1"/>
  <c r="Y275" i="1"/>
  <c r="BP274" i="1"/>
  <c r="BN274" i="1"/>
  <c r="Z274" i="1"/>
  <c r="Z275" i="1" s="1"/>
  <c r="Y280" i="1"/>
  <c r="Y279" i="1"/>
  <c r="BP278" i="1"/>
  <c r="BN278" i="1"/>
  <c r="Z278" i="1"/>
  <c r="Z279" i="1" s="1"/>
  <c r="Q505" i="1"/>
  <c r="Y284" i="1"/>
  <c r="BP283" i="1"/>
  <c r="BN283" i="1"/>
  <c r="Z283" i="1"/>
  <c r="Z284" i="1" s="1"/>
  <c r="BP288" i="1"/>
  <c r="BN288" i="1"/>
  <c r="Z288" i="1"/>
  <c r="BP308" i="1"/>
  <c r="BN308" i="1"/>
  <c r="Z308" i="1"/>
  <c r="BP321" i="1"/>
  <c r="BN321" i="1"/>
  <c r="Z321" i="1"/>
  <c r="BP346" i="1"/>
  <c r="BN346" i="1"/>
  <c r="Z346" i="1"/>
  <c r="BP390" i="1"/>
  <c r="BN390" i="1"/>
  <c r="Z390" i="1"/>
  <c r="X505" i="1"/>
  <c r="Y421" i="1"/>
  <c r="BP420" i="1"/>
  <c r="BN420" i="1"/>
  <c r="Z420" i="1"/>
  <c r="Z421" i="1" s="1"/>
  <c r="BP426" i="1"/>
  <c r="BN426" i="1"/>
  <c r="Z426" i="1"/>
  <c r="BP450" i="1"/>
  <c r="BN450" i="1"/>
  <c r="Z450" i="1"/>
  <c r="BP477" i="1"/>
  <c r="BN477" i="1"/>
  <c r="Z477" i="1"/>
  <c r="Y43" i="1"/>
  <c r="Y117" i="1"/>
  <c r="BP113" i="1"/>
  <c r="BN113" i="1"/>
  <c r="Z113" i="1"/>
  <c r="BP136" i="1"/>
  <c r="BN136" i="1"/>
  <c r="Z136" i="1"/>
  <c r="BP160" i="1"/>
  <c r="BN160" i="1"/>
  <c r="Z160" i="1"/>
  <c r="Y174" i="1"/>
  <c r="BP170" i="1"/>
  <c r="BN170" i="1"/>
  <c r="Z170" i="1"/>
  <c r="Y200" i="1"/>
  <c r="BP191" i="1"/>
  <c r="BN191" i="1"/>
  <c r="Z191" i="1"/>
  <c r="BP203" i="1"/>
  <c r="BN203" i="1"/>
  <c r="Z203" i="1"/>
  <c r="BP215" i="1"/>
  <c r="BN215" i="1"/>
  <c r="Z215" i="1"/>
  <c r="BP225" i="1"/>
  <c r="BN225" i="1"/>
  <c r="Z225" i="1"/>
  <c r="BP253" i="1"/>
  <c r="BN253" i="1"/>
  <c r="Z253" i="1"/>
  <c r="BP269" i="1"/>
  <c r="BN269" i="1"/>
  <c r="Z269" i="1"/>
  <c r="Y304" i="1"/>
  <c r="BP296" i="1"/>
  <c r="BN296" i="1"/>
  <c r="Z296" i="1"/>
  <c r="X499" i="1"/>
  <c r="X495" i="1"/>
  <c r="Y32" i="1"/>
  <c r="Z28" i="1"/>
  <c r="BN28" i="1"/>
  <c r="Z34" i="1"/>
  <c r="Z35" i="1" s="1"/>
  <c r="BN34" i="1"/>
  <c r="BP34" i="1"/>
  <c r="Y35" i="1"/>
  <c r="Z40" i="1"/>
  <c r="BN40" i="1"/>
  <c r="Z53" i="1"/>
  <c r="BN53" i="1"/>
  <c r="Z61" i="1"/>
  <c r="BN61" i="1"/>
  <c r="Z73" i="1"/>
  <c r="BN73" i="1"/>
  <c r="Z81" i="1"/>
  <c r="BN81" i="1"/>
  <c r="Z88" i="1"/>
  <c r="BN88" i="1"/>
  <c r="Y96" i="1"/>
  <c r="Z94" i="1"/>
  <c r="BN94" i="1"/>
  <c r="F505" i="1"/>
  <c r="Z103" i="1"/>
  <c r="BN103" i="1"/>
  <c r="Y111" i="1"/>
  <c r="BP107" i="1"/>
  <c r="G505" i="1"/>
  <c r="BP126" i="1"/>
  <c r="BN126" i="1"/>
  <c r="Z126" i="1"/>
  <c r="BP148" i="1"/>
  <c r="BN148" i="1"/>
  <c r="Z148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5" i="1"/>
  <c r="BN195" i="1"/>
  <c r="Z195" i="1"/>
  <c r="BP207" i="1"/>
  <c r="BN207" i="1"/>
  <c r="Z207" i="1"/>
  <c r="BP221" i="1"/>
  <c r="BN221" i="1"/>
  <c r="Z221" i="1"/>
  <c r="BP244" i="1"/>
  <c r="BN244" i="1"/>
  <c r="Z244" i="1"/>
  <c r="BP262" i="1"/>
  <c r="BN262" i="1"/>
  <c r="Z262" i="1"/>
  <c r="BP290" i="1"/>
  <c r="BN290" i="1"/>
  <c r="Z290" i="1"/>
  <c r="BP300" i="1"/>
  <c r="BN300" i="1"/>
  <c r="Z300" i="1"/>
  <c r="BP310" i="1"/>
  <c r="BN310" i="1"/>
  <c r="Z310" i="1"/>
  <c r="BP323" i="1"/>
  <c r="BN323" i="1"/>
  <c r="Z323" i="1"/>
  <c r="BP336" i="1"/>
  <c r="BN336" i="1"/>
  <c r="Z336" i="1"/>
  <c r="BP348" i="1"/>
  <c r="BN348" i="1"/>
  <c r="Z348" i="1"/>
  <c r="BP369" i="1"/>
  <c r="BN369" i="1"/>
  <c r="Z369" i="1"/>
  <c r="Y376" i="1"/>
  <c r="Y375" i="1"/>
  <c r="BP373" i="1"/>
  <c r="BN373" i="1"/>
  <c r="Z373" i="1"/>
  <c r="BP392" i="1"/>
  <c r="BN392" i="1"/>
  <c r="Z392" i="1"/>
  <c r="Y404" i="1"/>
  <c r="BP402" i="1"/>
  <c r="BN402" i="1"/>
  <c r="Z402" i="1"/>
  <c r="BP428" i="1"/>
  <c r="BN428" i="1"/>
  <c r="Z428" i="1"/>
  <c r="BP436" i="1"/>
  <c r="BN436" i="1"/>
  <c r="Z436" i="1"/>
  <c r="BP452" i="1"/>
  <c r="BN452" i="1"/>
  <c r="Z452" i="1"/>
  <c r="BP466" i="1"/>
  <c r="BN466" i="1"/>
  <c r="Z466" i="1"/>
  <c r="BP487" i="1"/>
  <c r="BN487" i="1"/>
  <c r="Z487" i="1"/>
  <c r="Y110" i="1"/>
  <c r="Y118" i="1"/>
  <c r="Y132" i="1"/>
  <c r="Y150" i="1"/>
  <c r="Y167" i="1"/>
  <c r="Y173" i="1"/>
  <c r="Y184" i="1"/>
  <c r="L505" i="1"/>
  <c r="Y264" i="1"/>
  <c r="R505" i="1"/>
  <c r="Y312" i="1"/>
  <c r="BP306" i="1"/>
  <c r="BN306" i="1"/>
  <c r="Z306" i="1"/>
  <c r="BP316" i="1"/>
  <c r="BN316" i="1"/>
  <c r="Z316" i="1"/>
  <c r="BP329" i="1"/>
  <c r="BN329" i="1"/>
  <c r="Z329" i="1"/>
  <c r="BP344" i="1"/>
  <c r="BN344" i="1"/>
  <c r="Z344" i="1"/>
  <c r="BP358" i="1"/>
  <c r="BN358" i="1"/>
  <c r="Z358" i="1"/>
  <c r="Y370" i="1"/>
  <c r="BP374" i="1"/>
  <c r="BN374" i="1"/>
  <c r="Z374" i="1"/>
  <c r="BP378" i="1"/>
  <c r="BN378" i="1"/>
  <c r="Z378" i="1"/>
  <c r="BP396" i="1"/>
  <c r="BN396" i="1"/>
  <c r="Z396" i="1"/>
  <c r="BP415" i="1"/>
  <c r="BN415" i="1"/>
  <c r="Z415" i="1"/>
  <c r="BP432" i="1"/>
  <c r="BN432" i="1"/>
  <c r="Z432" i="1"/>
  <c r="BP448" i="1"/>
  <c r="BN448" i="1"/>
  <c r="Z448" i="1"/>
  <c r="BP458" i="1"/>
  <c r="BN458" i="1"/>
  <c r="Z458" i="1"/>
  <c r="BP473" i="1"/>
  <c r="BN473" i="1"/>
  <c r="Z473" i="1"/>
  <c r="Y318" i="1"/>
  <c r="Y325" i="1"/>
  <c r="Y331" i="1"/>
  <c r="Y468" i="1"/>
  <c r="H9" i="1"/>
  <c r="A10" i="1"/>
  <c r="B505" i="1"/>
  <c r="X496" i="1"/>
  <c r="X497" i="1"/>
  <c r="Y24" i="1"/>
  <c r="Z27" i="1"/>
  <c r="BN27" i="1"/>
  <c r="BP27" i="1"/>
  <c r="Z29" i="1"/>
  <c r="BN29" i="1"/>
  <c r="BP41" i="1"/>
  <c r="BN41" i="1"/>
  <c r="Z41" i="1"/>
  <c r="Z43" i="1" s="1"/>
  <c r="BP54" i="1"/>
  <c r="BN54" i="1"/>
  <c r="Z54" i="1"/>
  <c r="BP62" i="1"/>
  <c r="BN62" i="1"/>
  <c r="Z62" i="1"/>
  <c r="Y70" i="1"/>
  <c r="Y69" i="1"/>
  <c r="BP66" i="1"/>
  <c r="BN66" i="1"/>
  <c r="Z66" i="1"/>
  <c r="F9" i="1"/>
  <c r="J9" i="1"/>
  <c r="BP52" i="1"/>
  <c r="BN52" i="1"/>
  <c r="Z52" i="1"/>
  <c r="BP56" i="1"/>
  <c r="BN56" i="1"/>
  <c r="Z56" i="1"/>
  <c r="Y58" i="1"/>
  <c r="Y63" i="1"/>
  <c r="BP60" i="1"/>
  <c r="BN60" i="1"/>
  <c r="Z60" i="1"/>
  <c r="Z63" i="1" s="1"/>
  <c r="C505" i="1"/>
  <c r="Y44" i="1"/>
  <c r="D505" i="1"/>
  <c r="Y57" i="1"/>
  <c r="Z68" i="1"/>
  <c r="BN68" i="1"/>
  <c r="Z72" i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5" i="1"/>
  <c r="Z87" i="1"/>
  <c r="Z89" i="1" s="1"/>
  <c r="BN87" i="1"/>
  <c r="BP87" i="1"/>
  <c r="Y90" i="1"/>
  <c r="Z93" i="1"/>
  <c r="BN93" i="1"/>
  <c r="BP93" i="1"/>
  <c r="Z95" i="1"/>
  <c r="BN95" i="1"/>
  <c r="Z100" i="1"/>
  <c r="BN100" i="1"/>
  <c r="BP100" i="1"/>
  <c r="Z102" i="1"/>
  <c r="BN102" i="1"/>
  <c r="Y105" i="1"/>
  <c r="Z108" i="1"/>
  <c r="BN108" i="1"/>
  <c r="BP108" i="1"/>
  <c r="Z114" i="1"/>
  <c r="BN114" i="1"/>
  <c r="BP114" i="1"/>
  <c r="Z116" i="1"/>
  <c r="BN116" i="1"/>
  <c r="Z120" i="1"/>
  <c r="Z121" i="1" s="1"/>
  <c r="BN120" i="1"/>
  <c r="BP120" i="1"/>
  <c r="Y121" i="1"/>
  <c r="Z125" i="1"/>
  <c r="BN125" i="1"/>
  <c r="BP125" i="1"/>
  <c r="Y128" i="1"/>
  <c r="Z131" i="1"/>
  <c r="BN131" i="1"/>
  <c r="BP131" i="1"/>
  <c r="Z135" i="1"/>
  <c r="Z137" i="1" s="1"/>
  <c r="BN135" i="1"/>
  <c r="BP135" i="1"/>
  <c r="Y138" i="1"/>
  <c r="H505" i="1"/>
  <c r="Y144" i="1"/>
  <c r="Z147" i="1"/>
  <c r="Z149" i="1" s="1"/>
  <c r="BN147" i="1"/>
  <c r="BP147" i="1"/>
  <c r="I505" i="1"/>
  <c r="Y156" i="1"/>
  <c r="Z159" i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5" i="1"/>
  <c r="Z182" i="1"/>
  <c r="Z183" i="1" s="1"/>
  <c r="BN182" i="1"/>
  <c r="BP182" i="1"/>
  <c r="Y183" i="1"/>
  <c r="Z186" i="1"/>
  <c r="Z188" i="1" s="1"/>
  <c r="BN186" i="1"/>
  <c r="BP186" i="1"/>
  <c r="Y189" i="1"/>
  <c r="Z192" i="1"/>
  <c r="BN192" i="1"/>
  <c r="Z194" i="1"/>
  <c r="BN194" i="1"/>
  <c r="Z196" i="1"/>
  <c r="BN196" i="1"/>
  <c r="Z198" i="1"/>
  <c r="BN198" i="1"/>
  <c r="Y199" i="1"/>
  <c r="Z202" i="1"/>
  <c r="BN202" i="1"/>
  <c r="BP202" i="1"/>
  <c r="BP208" i="1"/>
  <c r="BN208" i="1"/>
  <c r="Z208" i="1"/>
  <c r="K505" i="1"/>
  <c r="Y230" i="1"/>
  <c r="BP220" i="1"/>
  <c r="BN220" i="1"/>
  <c r="Z220" i="1"/>
  <c r="BP224" i="1"/>
  <c r="BN224" i="1"/>
  <c r="Z224" i="1"/>
  <c r="BP228" i="1"/>
  <c r="BN228" i="1"/>
  <c r="Z228" i="1"/>
  <c r="BP243" i="1"/>
  <c r="BN243" i="1"/>
  <c r="Z243" i="1"/>
  <c r="Y104" i="1"/>
  <c r="Y127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BP222" i="1"/>
  <c r="BN222" i="1"/>
  <c r="Z222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Y247" i="1"/>
  <c r="Y256" i="1"/>
  <c r="Y263" i="1"/>
  <c r="Y270" i="1"/>
  <c r="Y293" i="1"/>
  <c r="Y303" i="1"/>
  <c r="Y311" i="1"/>
  <c r="Y317" i="1"/>
  <c r="Y324" i="1"/>
  <c r="Y330" i="1"/>
  <c r="Y337" i="1"/>
  <c r="Y349" i="1"/>
  <c r="BP353" i="1"/>
  <c r="BN353" i="1"/>
  <c r="Z353" i="1"/>
  <c r="Z354" i="1" s="1"/>
  <c r="Y355" i="1"/>
  <c r="Y360" i="1"/>
  <c r="BP357" i="1"/>
  <c r="BN357" i="1"/>
  <c r="Z357" i="1"/>
  <c r="Z359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V505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O505" i="1"/>
  <c r="Z268" i="1"/>
  <c r="Z270" i="1" s="1"/>
  <c r="BN268" i="1"/>
  <c r="Y271" i="1"/>
  <c r="Y276" i="1"/>
  <c r="Y285" i="1"/>
  <c r="Z289" i="1"/>
  <c r="BN289" i="1"/>
  <c r="Z291" i="1"/>
  <c r="BN291" i="1"/>
  <c r="Y294" i="1"/>
  <c r="Z297" i="1"/>
  <c r="BN297" i="1"/>
  <c r="Z299" i="1"/>
  <c r="BN299" i="1"/>
  <c r="Z301" i="1"/>
  <c r="BN301" i="1"/>
  <c r="Z307" i="1"/>
  <c r="BN307" i="1"/>
  <c r="Z309" i="1"/>
  <c r="BN309" i="1"/>
  <c r="Z315" i="1"/>
  <c r="BN315" i="1"/>
  <c r="Z322" i="1"/>
  <c r="Z324" i="1" s="1"/>
  <c r="BN322" i="1"/>
  <c r="Z328" i="1"/>
  <c r="Z330" i="1" s="1"/>
  <c r="BN328" i="1"/>
  <c r="S505" i="1"/>
  <c r="Z335" i="1"/>
  <c r="Z337" i="1" s="1"/>
  <c r="BN335" i="1"/>
  <c r="Y338" i="1"/>
  <c r="T505" i="1"/>
  <c r="Z343" i="1"/>
  <c r="BN343" i="1"/>
  <c r="Z345" i="1"/>
  <c r="BN345" i="1"/>
  <c r="Z347" i="1"/>
  <c r="BN347" i="1"/>
  <c r="Y350" i="1"/>
  <c r="Y354" i="1"/>
  <c r="Y359" i="1"/>
  <c r="BP368" i="1"/>
  <c r="BN368" i="1"/>
  <c r="Z368" i="1"/>
  <c r="Y380" i="1"/>
  <c r="BP391" i="1"/>
  <c r="BN391" i="1"/>
  <c r="Z391" i="1"/>
  <c r="BP395" i="1"/>
  <c r="BN395" i="1"/>
  <c r="Z395" i="1"/>
  <c r="Y399" i="1"/>
  <c r="BP403" i="1"/>
  <c r="BN403" i="1"/>
  <c r="Z403" i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BP472" i="1"/>
  <c r="BN472" i="1"/>
  <c r="Z472" i="1"/>
  <c r="Y479" i="1"/>
  <c r="Y494" i="1"/>
  <c r="Z468" i="1" l="1"/>
  <c r="Z404" i="1"/>
  <c r="Z317" i="1"/>
  <c r="Z263" i="1"/>
  <c r="Z255" i="1"/>
  <c r="Z216" i="1"/>
  <c r="Z132" i="1"/>
  <c r="Z127" i="1"/>
  <c r="Z110" i="1"/>
  <c r="Z104" i="1"/>
  <c r="Z77" i="1"/>
  <c r="Z31" i="1"/>
  <c r="Z311" i="1"/>
  <c r="Z303" i="1"/>
  <c r="Z167" i="1"/>
  <c r="Y496" i="1"/>
  <c r="Z375" i="1"/>
  <c r="Z349" i="1"/>
  <c r="Z293" i="1"/>
  <c r="Z199" i="1"/>
  <c r="Z117" i="1"/>
  <c r="Z96" i="1"/>
  <c r="Y499" i="1"/>
  <c r="Z57" i="1"/>
  <c r="Y497" i="1"/>
  <c r="Z399" i="1"/>
  <c r="Z230" i="1"/>
  <c r="Z211" i="1"/>
  <c r="Z453" i="1"/>
  <c r="Z474" i="1"/>
  <c r="Z438" i="1"/>
  <c r="Z444" i="1"/>
  <c r="Z246" i="1"/>
  <c r="Z69" i="1"/>
  <c r="Y495" i="1"/>
  <c r="X498" i="1"/>
  <c r="Z500" i="1" l="1"/>
  <c r="Y498" i="1"/>
</calcChain>
</file>

<file path=xl/sharedStrings.xml><?xml version="1.0" encoding="utf-8"?>
<sst xmlns="http://schemas.openxmlformats.org/spreadsheetml/2006/main" count="2306" uniqueCount="774">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</sst>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45950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0.45833333333333331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221</v>
      </c>
      <c r="Y40" s="546">
        <f>IFERROR(IF(X40="",0,CEILING((X40/$H40),1)*$H40),"")</f>
        <v>226.8</v>
      </c>
      <c r="Z40" s="36">
        <f>IFERROR(IF(Y40=0,"",ROUNDUP(Y40/H40,0)*0.01898),"")</f>
        <v>0.39857999999999999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229.90138888888887</v>
      </c>
      <c r="BN40" s="64">
        <f>IFERROR(Y40*I40/H40,"0")</f>
        <v>235.93499999999997</v>
      </c>
      <c r="BO40" s="64">
        <f>IFERROR(1/J40*(X40/H40),"0")</f>
        <v>0.31973379629629628</v>
      </c>
      <c r="BP40" s="64">
        <f>IFERROR(1/J40*(Y40/H40),"0")</f>
        <v>0.328125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20.462962962962962</v>
      </c>
      <c r="Y43" s="547">
        <f>IFERROR(Y40/H40,"0")+IFERROR(Y41/H41,"0")+IFERROR(Y42/H42,"0")</f>
        <v>21</v>
      </c>
      <c r="Z43" s="547">
        <f>IFERROR(IF(Z40="",0,Z40),"0")+IFERROR(IF(Z41="",0,Z41),"0")+IFERROR(IF(Z42="",0,Z42),"0")</f>
        <v>0.39857999999999999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221</v>
      </c>
      <c r="Y44" s="547">
        <f>IFERROR(SUM(Y40:Y42),"0")</f>
        <v>226.8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43</v>
      </c>
      <c r="Y51" s="546">
        <f t="shared" ref="Y51:Y56" si="0">IFERROR(IF(X51="",0,CEILING((X51/$H51),1)*$H51),"")</f>
        <v>44.8</v>
      </c>
      <c r="Z51" s="36">
        <f>IFERROR(IF(Y51=0,"",ROUNDUP(Y51/H51,0)*0.01898),"")</f>
        <v>7.5920000000000001E-2</v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44.67008928571429</v>
      </c>
      <c r="BN51" s="64">
        <f t="shared" ref="BN51:BN56" si="2">IFERROR(Y51*I51/H51,"0")</f>
        <v>46.54</v>
      </c>
      <c r="BO51" s="64">
        <f t="shared" ref="BO51:BO56" si="3">IFERROR(1/J51*(X51/H51),"0")</f>
        <v>5.9988839285714288E-2</v>
      </c>
      <c r="BP51" s="64">
        <f t="shared" ref="BP51:BP56" si="4">IFERROR(1/J51*(Y51/H51),"0")</f>
        <v>6.25E-2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98</v>
      </c>
      <c r="Y52" s="546">
        <f t="shared" si="0"/>
        <v>108</v>
      </c>
      <c r="Z52" s="36">
        <f>IFERROR(IF(Y52=0,"",ROUNDUP(Y52/H52,0)*0.01898),"")</f>
        <v>0.1898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101.94722222222221</v>
      </c>
      <c r="BN52" s="64">
        <f t="shared" si="2"/>
        <v>112.34999999999998</v>
      </c>
      <c r="BO52" s="64">
        <f t="shared" si="3"/>
        <v>0.14178240740740738</v>
      </c>
      <c r="BP52" s="64">
        <f t="shared" si="4"/>
        <v>0.15625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12.913359788359788</v>
      </c>
      <c r="Y57" s="547">
        <f>IFERROR(Y51/H51,"0")+IFERROR(Y52/H52,"0")+IFERROR(Y53/H53,"0")+IFERROR(Y54/H54,"0")+IFERROR(Y55/H55,"0")+IFERROR(Y56/H56,"0")</f>
        <v>14</v>
      </c>
      <c r="Z57" s="547">
        <f>IFERROR(IF(Z51="",0,Z51),"0")+IFERROR(IF(Z52="",0,Z52),"0")+IFERROR(IF(Z53="",0,Z53),"0")+IFERROR(IF(Z54="",0,Z54),"0")+IFERROR(IF(Z55="",0,Z55),"0")+IFERROR(IF(Z56="",0,Z56),"0")</f>
        <v>0.26572000000000001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141</v>
      </c>
      <c r="Y58" s="547">
        <f>IFERROR(SUM(Y51:Y56),"0")</f>
        <v>152.80000000000001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72</v>
      </c>
      <c r="Y60" s="546">
        <f>IFERROR(IF(X60="",0,CEILING((X60/$H60),1)*$H60),"")</f>
        <v>75.600000000000009</v>
      </c>
      <c r="Z60" s="36">
        <f>IFERROR(IF(Y60=0,"",ROUNDUP(Y60/H60,0)*0.01898),"")</f>
        <v>0.13286000000000001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74.899999999999991</v>
      </c>
      <c r="BN60" s="64">
        <f>IFERROR(Y60*I60/H60,"0")</f>
        <v>78.64500000000001</v>
      </c>
      <c r="BO60" s="64">
        <f>IFERROR(1/J60*(X60/H60),"0")</f>
        <v>0.10416666666666666</v>
      </c>
      <c r="BP60" s="64">
        <f>IFERROR(1/J60*(Y60/H60),"0")</f>
        <v>0.109375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6.6666666666666661</v>
      </c>
      <c r="Y63" s="547">
        <f>IFERROR(Y60/H60,"0")+IFERROR(Y61/H61,"0")+IFERROR(Y62/H62,"0")</f>
        <v>7</v>
      </c>
      <c r="Z63" s="547">
        <f>IFERROR(IF(Z60="",0,Z60),"0")+IFERROR(IF(Z61="",0,Z61),"0")+IFERROR(IF(Z62="",0,Z62),"0")</f>
        <v>0.13286000000000001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72</v>
      </c>
      <c r="Y64" s="547">
        <f>IFERROR(SUM(Y60:Y62),"0")</f>
        <v>75.600000000000009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17</v>
      </c>
      <c r="Y80" s="546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17.948076923076925</v>
      </c>
      <c r="BN80" s="64">
        <f>IFERROR(Y80*I80/H80,"0")</f>
        <v>24.704999999999998</v>
      </c>
      <c r="BO80" s="64">
        <f>IFERROR(1/J80*(X80/H80),"0")</f>
        <v>3.4054487179487183E-2</v>
      </c>
      <c r="BP80" s="64">
        <f>IFERROR(1/J80*(Y80/H80),"0")</f>
        <v>4.6875E-2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2.1794871794871797</v>
      </c>
      <c r="Y82" s="547">
        <f>IFERROR(Y80/H80,"0")+IFERROR(Y81/H81,"0")</f>
        <v>3</v>
      </c>
      <c r="Z82" s="547">
        <f>IFERROR(IF(Z80="",0,Z80),"0")+IFERROR(IF(Z81="",0,Z81),"0")</f>
        <v>5.6940000000000004E-2</v>
      </c>
      <c r="AA82" s="548"/>
      <c r="AB82" s="548"/>
      <c r="AC82" s="548"/>
    </row>
    <row r="83" spans="1:68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17</v>
      </c>
      <c r="Y83" s="547">
        <f>IFERROR(SUM(Y80:Y81),"0")</f>
        <v>23.4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202</v>
      </c>
      <c r="Y86" s="546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210.13611111111109</v>
      </c>
      <c r="BN86" s="64">
        <f>IFERROR(Y86*I86/H86,"0")</f>
        <v>213.46499999999997</v>
      </c>
      <c r="BO86" s="64">
        <f>IFERROR(1/J86*(X86/H86),"0")</f>
        <v>0.29224537037037035</v>
      </c>
      <c r="BP86" s="64">
        <f>IFERROR(1/J86*(Y86/H86),"0")</f>
        <v>0.296875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21</v>
      </c>
      <c r="Y88" s="546">
        <f>IFERROR(IF(X88="",0,CEILING((X88/$H88),1)*$H88),"")</f>
        <v>22.5</v>
      </c>
      <c r="Z88" s="36">
        <f>IFERROR(IF(Y88=0,"",ROUNDUP(Y88/H88,0)*0.00902),"")</f>
        <v>4.5100000000000001E-2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21.98</v>
      </c>
      <c r="BN88" s="64">
        <f>IFERROR(Y88*I88/H88,"0")</f>
        <v>23.549999999999997</v>
      </c>
      <c r="BO88" s="64">
        <f>IFERROR(1/J88*(X88/H88),"0")</f>
        <v>3.5353535353535359E-2</v>
      </c>
      <c r="BP88" s="64">
        <f>IFERROR(1/J88*(Y88/H88),"0")</f>
        <v>3.787878787878788E-2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23.37037037037037</v>
      </c>
      <c r="Y89" s="547">
        <f>IFERROR(Y86/H86,"0")+IFERROR(Y87/H87,"0")+IFERROR(Y88/H88,"0")</f>
        <v>24</v>
      </c>
      <c r="Z89" s="547">
        <f>IFERROR(IF(Z86="",0,Z86),"0")+IFERROR(IF(Z87="",0,Z87),"0")+IFERROR(IF(Z88="",0,Z88),"0")</f>
        <v>0.40571999999999997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223</v>
      </c>
      <c r="Y90" s="547">
        <f>IFERROR(SUM(Y86:Y88),"0")</f>
        <v>227.70000000000002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49</v>
      </c>
      <c r="Y92" s="546">
        <f>IFERROR(IF(X92="",0,CEILING((X92/$H92),1)*$H92),"")</f>
        <v>56.699999999999996</v>
      </c>
      <c r="Z92" s="36">
        <f>IFERROR(IF(Y92=0,"",ROUNDUP(Y92/H92,0)*0.01898),"")</f>
        <v>0.13286000000000001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52.139629629629631</v>
      </c>
      <c r="BN92" s="64">
        <f>IFERROR(Y92*I92/H92,"0")</f>
        <v>60.332999999999991</v>
      </c>
      <c r="BO92" s="64">
        <f>IFERROR(1/J92*(X92/H92),"0")</f>
        <v>9.4521604938271608E-2</v>
      </c>
      <c r="BP92" s="64">
        <f>IFERROR(1/J92*(Y92/H92),"0")</f>
        <v>0.109375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222</v>
      </c>
      <c r="Y94" s="546">
        <f>IFERROR(IF(X94="",0,CEILING((X94/$H94),1)*$H94),"")</f>
        <v>224.10000000000002</v>
      </c>
      <c r="Z94" s="36">
        <f>IFERROR(IF(Y94=0,"",ROUNDUP(Y94/H94,0)*0.00651),"")</f>
        <v>0.54032999999999998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242.71999999999997</v>
      </c>
      <c r="BN94" s="64">
        <f>IFERROR(Y94*I94/H94,"0")</f>
        <v>245.01600000000002</v>
      </c>
      <c r="BO94" s="64">
        <f>IFERROR(1/J94*(X94/H94),"0")</f>
        <v>0.45177045177045178</v>
      </c>
      <c r="BP94" s="64">
        <f>IFERROR(1/J94*(Y94/H94),"0")</f>
        <v>0.45604395604395609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88.271604938271594</v>
      </c>
      <c r="Y96" s="547">
        <f>IFERROR(Y92/H92,"0")+IFERROR(Y93/H93,"0")+IFERROR(Y94/H94,"0")+IFERROR(Y95/H95,"0")</f>
        <v>90</v>
      </c>
      <c r="Z96" s="547">
        <f>IFERROR(IF(Z92="",0,Z92),"0")+IFERROR(IF(Z93="",0,Z93),"0")+IFERROR(IF(Z94="",0,Z94),"0")+IFERROR(IF(Z95="",0,Z95),"0")</f>
        <v>0.67318999999999996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271</v>
      </c>
      <c r="Y97" s="547">
        <f>IFERROR(SUM(Y92:Y95),"0")</f>
        <v>280.8</v>
      </c>
      <c r="Z97" s="37"/>
      <c r="AA97" s="548"/>
      <c r="AB97" s="548"/>
      <c r="AC97" s="548"/>
    </row>
    <row r="98" spans="1:68" ht="16.5" hidden="1" customHeight="1" x14ac:dyDescent="0.25">
      <c r="A98" s="562" t="s">
        <v>192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457</v>
      </c>
      <c r="Y100" s="546">
        <f>IFERROR(IF(X100="",0,CEILING((X100/$H100),1)*$H100),"")</f>
        <v>464.40000000000003</v>
      </c>
      <c r="Z100" s="36">
        <f>IFERROR(IF(Y100=0,"",ROUNDUP(Y100/H100,0)*0.01898),"")</f>
        <v>0.81613999999999998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475.40694444444438</v>
      </c>
      <c r="BN100" s="64">
        <f>IFERROR(Y100*I100/H100,"0")</f>
        <v>483.10500000000002</v>
      </c>
      <c r="BO100" s="64">
        <f>IFERROR(1/J100*(X100/H100),"0")</f>
        <v>0.6611689814814814</v>
      </c>
      <c r="BP100" s="64">
        <f>IFERROR(1/J100*(Y100/H100),"0")</f>
        <v>0.671875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42.31481481481481</v>
      </c>
      <c r="Y104" s="547">
        <f>IFERROR(Y100/H100,"0")+IFERROR(Y101/H101,"0")+IFERROR(Y102/H102,"0")+IFERROR(Y103/H103,"0")</f>
        <v>43</v>
      </c>
      <c r="Z104" s="547">
        <f>IFERROR(IF(Z100="",0,Z100),"0")+IFERROR(IF(Z101="",0,Z101),"0")+IFERROR(IF(Z102="",0,Z102),"0")+IFERROR(IF(Z103="",0,Z103),"0")</f>
        <v>0.81613999999999998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457</v>
      </c>
      <c r="Y105" s="547">
        <f>IFERROR(SUM(Y100:Y103),"0")</f>
        <v>464.40000000000003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21</v>
      </c>
      <c r="Y109" s="546">
        <f>IFERROR(IF(X109="",0,CEILING((X109/$H109),1)*$H109),"")</f>
        <v>21.599999999999998</v>
      </c>
      <c r="Z109" s="36">
        <f>IFERROR(IF(Y109=0,"",ROUNDUP(Y109/H109,0)*0.00651),"")</f>
        <v>5.8590000000000003E-2</v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22.574999999999999</v>
      </c>
      <c r="BN109" s="64">
        <f>IFERROR(Y109*I109/H109,"0")</f>
        <v>23.22</v>
      </c>
      <c r="BO109" s="64">
        <f>IFERROR(1/J109*(X109/H109),"0")</f>
        <v>4.807692307692308E-2</v>
      </c>
      <c r="BP109" s="64">
        <f>IFERROR(1/J109*(Y109/H109),"0")</f>
        <v>4.9450549450549455E-2</v>
      </c>
    </row>
    <row r="110" spans="1:68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8.75</v>
      </c>
      <c r="Y110" s="547">
        <f>IFERROR(Y107/H107,"0")+IFERROR(Y108/H108,"0")+IFERROR(Y109/H109,"0")</f>
        <v>9</v>
      </c>
      <c r="Z110" s="547">
        <f>IFERROR(IF(Z107="",0,Z107),"0")+IFERROR(IF(Z108="",0,Z108),"0")+IFERROR(IF(Z109="",0,Z109),"0")</f>
        <v>5.8590000000000003E-2</v>
      </c>
      <c r="AA110" s="548"/>
      <c r="AB110" s="548"/>
      <c r="AC110" s="548"/>
    </row>
    <row r="111" spans="1:68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21</v>
      </c>
      <c r="Y111" s="547">
        <f>IFERROR(SUM(Y107:Y109),"0")</f>
        <v>21.599999999999998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134</v>
      </c>
      <c r="Y115" s="546">
        <f>IFERROR(IF(X115="",0,CEILING((X115/$H115),1)*$H115),"")</f>
        <v>135</v>
      </c>
      <c r="Z115" s="36">
        <f>IFERROR(IF(Y115=0,"",ROUNDUP(Y115/H115,0)*0.00651),"")</f>
        <v>0.32550000000000001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146.50666666666666</v>
      </c>
      <c r="BN115" s="64">
        <f>IFERROR(Y115*I115/H115,"0")</f>
        <v>147.6</v>
      </c>
      <c r="BO115" s="64">
        <f>IFERROR(1/J115*(X115/H115),"0")</f>
        <v>0.27269027269027268</v>
      </c>
      <c r="BP115" s="64">
        <f>IFERROR(1/J115*(Y115/H115),"0")</f>
        <v>0.27472527472527475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49.629629629629626</v>
      </c>
      <c r="Y117" s="547">
        <f>IFERROR(Y113/H113,"0")+IFERROR(Y114/H114,"0")+IFERROR(Y115/H115,"0")+IFERROR(Y116/H116,"0")</f>
        <v>50</v>
      </c>
      <c r="Z117" s="547">
        <f>IFERROR(IF(Z113="",0,Z113),"0")+IFERROR(IF(Z114="",0,Z114),"0")+IFERROR(IF(Z115="",0,Z115),"0")+IFERROR(IF(Z116="",0,Z116),"0")</f>
        <v>0.32550000000000001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134</v>
      </c>
      <c r="Y118" s="547">
        <f>IFERROR(SUM(Y113:Y116),"0")</f>
        <v>135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22</v>
      </c>
      <c r="Y158" s="546">
        <f t="shared" ref="Y158:Y166" si="5">IFERROR(IF(X158="",0,CEILING((X158/$H158),1)*$H158),"")</f>
        <v>25.200000000000003</v>
      </c>
      <c r="Z158" s="36">
        <f>IFERROR(IF(Y158=0,"",ROUNDUP(Y158/H158,0)*0.00902),"")</f>
        <v>5.4120000000000001E-2</v>
      </c>
      <c r="AA158" s="56"/>
      <c r="AB158" s="57"/>
      <c r="AC158" s="191" t="s">
        <v>257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23.414285714285711</v>
      </c>
      <c r="BN158" s="64">
        <f t="shared" ref="BN158:BN166" si="7">IFERROR(Y158*I158/H158,"0")</f>
        <v>26.82</v>
      </c>
      <c r="BO158" s="64">
        <f t="shared" ref="BO158:BO166" si="8">IFERROR(1/J158*(X158/H158),"0")</f>
        <v>3.9682539682539687E-2</v>
      </c>
      <c r="BP158" s="64">
        <f t="shared" ref="BP158:BP166" si="9">IFERROR(1/J158*(Y158/H158),"0")</f>
        <v>4.5454545454545456E-2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32</v>
      </c>
      <c r="Y160" s="546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33.6</v>
      </c>
      <c r="BN160" s="64">
        <f t="shared" si="7"/>
        <v>35.28</v>
      </c>
      <c r="BO160" s="64">
        <f t="shared" si="8"/>
        <v>5.772005772005772E-2</v>
      </c>
      <c r="BP160" s="64">
        <f t="shared" si="9"/>
        <v>6.0606060606060608E-2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37</v>
      </c>
      <c r="Y161" s="546">
        <f t="shared" si="5"/>
        <v>37.800000000000004</v>
      </c>
      <c r="Z161" s="36">
        <f>IFERROR(IF(Y161=0,"",ROUNDUP(Y161/H161,0)*0.00502),"")</f>
        <v>9.0359999999999996E-2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39.290476190476191</v>
      </c>
      <c r="BN161" s="64">
        <f t="shared" si="7"/>
        <v>40.14</v>
      </c>
      <c r="BO161" s="64">
        <f t="shared" si="8"/>
        <v>7.5295075295075287E-2</v>
      </c>
      <c r="BP161" s="64">
        <f t="shared" si="9"/>
        <v>7.6923076923076927E-2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3</v>
      </c>
      <c r="Y163" s="546">
        <f t="shared" si="5"/>
        <v>3.6</v>
      </c>
      <c r="Z163" s="36">
        <f>IFERROR(IF(Y163=0,"",ROUNDUP(Y163/H163,0)*0.00502),"")</f>
        <v>1.004E-2</v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3.2166666666666668</v>
      </c>
      <c r="BN163" s="64">
        <f t="shared" si="7"/>
        <v>3.8599999999999994</v>
      </c>
      <c r="BO163" s="64">
        <f t="shared" si="8"/>
        <v>7.1225071225071226E-3</v>
      </c>
      <c r="BP163" s="64">
        <f t="shared" si="9"/>
        <v>8.5470085470085479E-3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61</v>
      </c>
      <c r="Y164" s="546">
        <f t="shared" si="5"/>
        <v>63</v>
      </c>
      <c r="Z164" s="36">
        <f>IFERROR(IF(Y164=0,"",ROUNDUP(Y164/H164,0)*0.00502),"")</f>
        <v>0.15060000000000001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63.904761904761912</v>
      </c>
      <c r="BN164" s="64">
        <f t="shared" si="7"/>
        <v>66.000000000000014</v>
      </c>
      <c r="BO164" s="64">
        <f t="shared" si="8"/>
        <v>0.12413512413512415</v>
      </c>
      <c r="BP164" s="64">
        <f t="shared" si="9"/>
        <v>0.12820512820512822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61.19047619047619</v>
      </c>
      <c r="Y167" s="547">
        <f>IFERROR(Y158/H158,"0")+IFERROR(Y159/H159,"0")+IFERROR(Y160/H160,"0")+IFERROR(Y161/H161,"0")+IFERROR(Y162/H162,"0")+IFERROR(Y163/H163,"0")+IFERROR(Y164/H164,"0")+IFERROR(Y165/H165,"0")+IFERROR(Y166/H166,"0")</f>
        <v>64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0.37728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155</v>
      </c>
      <c r="Y168" s="547">
        <f>IFERROR(SUM(Y158:Y166),"0")</f>
        <v>163.19999999999999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3</v>
      </c>
      <c r="Y171" s="546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3.4523809523809521</v>
      </c>
      <c r="BN171" s="64">
        <f>IFERROR(Y171*I171/H171,"0")</f>
        <v>4.3499999999999996</v>
      </c>
      <c r="BO171" s="64">
        <f>IFERROR(1/J171*(X171/H171),"0")</f>
        <v>1.1022927689594356E-2</v>
      </c>
      <c r="BP171" s="64">
        <f>IFERROR(1/J171*(Y171/H171),"0")</f>
        <v>1.3888888888888888E-2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8</v>
      </c>
      <c r="Y172" s="546">
        <f>IFERROR(IF(X172="",0,CEILING((X172/$H172),1)*$H172),"")</f>
        <v>8.82</v>
      </c>
      <c r="Z172" s="36">
        <f>IFERROR(IF(Y172=0,"",ROUNDUP(Y172/H172,0)*0.0059),"")</f>
        <v>4.1299999999999996E-2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9.2063492063492056</v>
      </c>
      <c r="BN172" s="64">
        <f>IFERROR(Y172*I172/H172,"0")</f>
        <v>10.15</v>
      </c>
      <c r="BO172" s="64">
        <f>IFERROR(1/J172*(X172/H172),"0")</f>
        <v>2.9394473838918279E-2</v>
      </c>
      <c r="BP172" s="64">
        <f>IFERROR(1/J172*(Y172/H172),"0")</f>
        <v>3.2407407407407406E-2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8.7301587301587293</v>
      </c>
      <c r="Y173" s="547">
        <f>IFERROR(Y170/H170,"0")+IFERROR(Y171/H171,"0")+IFERROR(Y172/H172,"0")</f>
        <v>10</v>
      </c>
      <c r="Z173" s="547">
        <f>IFERROR(IF(Z170="",0,Z170),"0")+IFERROR(IF(Z171="",0,Z171),"0")+IFERROR(IF(Z172="",0,Z172),"0")</f>
        <v>5.8999999999999997E-2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11</v>
      </c>
      <c r="Y174" s="547">
        <f>IFERROR(SUM(Y170:Y172),"0")</f>
        <v>12.600000000000001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9</v>
      </c>
      <c r="Y176" s="546">
        <f>IFERROR(IF(X176="",0,CEILING((X176/$H176),1)*$H176),"")</f>
        <v>10.08</v>
      </c>
      <c r="Z176" s="36">
        <f>IFERROR(IF(Y176=0,"",ROUNDUP(Y176/H176,0)*0.0059),"")</f>
        <v>4.7199999999999999E-2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10.357142857142856</v>
      </c>
      <c r="BN176" s="64">
        <f>IFERROR(Y176*I176/H176,"0")</f>
        <v>11.6</v>
      </c>
      <c r="BO176" s="64">
        <f>IFERROR(1/J176*(X176/H176),"0")</f>
        <v>3.3068783068783067E-2</v>
      </c>
      <c r="BP176" s="64">
        <f>IFERROR(1/J176*(Y176/H176),"0")</f>
        <v>3.7037037037037035E-2</v>
      </c>
    </row>
    <row r="177" spans="1:68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7.1428571428571432</v>
      </c>
      <c r="Y177" s="547">
        <f>IFERROR(Y176/H176,"0")</f>
        <v>8</v>
      </c>
      <c r="Z177" s="547">
        <f>IFERROR(IF(Z176="",0,Z176),"0")</f>
        <v>4.7199999999999999E-2</v>
      </c>
      <c r="AA177" s="548"/>
      <c r="AB177" s="548"/>
      <c r="AC177" s="548"/>
    </row>
    <row r="178" spans="1:68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9</v>
      </c>
      <c r="Y178" s="547">
        <f>IFERROR(SUM(Y176:Y176),"0")</f>
        <v>10.08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85</v>
      </c>
      <c r="Y192" s="546">
        <f t="shared" si="10"/>
        <v>86.4</v>
      </c>
      <c r="Z192" s="36">
        <f>IFERROR(IF(Y192=0,"",ROUNDUP(Y192/H192,0)*0.00902),"")</f>
        <v>0.14432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88.305555555555557</v>
      </c>
      <c r="BN192" s="64">
        <f t="shared" si="12"/>
        <v>89.76</v>
      </c>
      <c r="BO192" s="64">
        <f t="shared" si="13"/>
        <v>0.11924803591470258</v>
      </c>
      <c r="BP192" s="64">
        <f t="shared" si="14"/>
        <v>0.12121212121212122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142</v>
      </c>
      <c r="Y194" s="546">
        <f t="shared" si="10"/>
        <v>145.80000000000001</v>
      </c>
      <c r="Z194" s="36">
        <f>IFERROR(IF(Y194=0,"",ROUNDUP(Y194/H194,0)*0.00902),"")</f>
        <v>0.24354000000000001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147.52222222222221</v>
      </c>
      <c r="BN194" s="64">
        <f t="shared" si="12"/>
        <v>151.47</v>
      </c>
      <c r="BO194" s="64">
        <f t="shared" si="13"/>
        <v>0.19921436588103253</v>
      </c>
      <c r="BP194" s="64">
        <f t="shared" si="14"/>
        <v>0.20454545454545456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10</v>
      </c>
      <c r="Y195" s="546">
        <f t="shared" si="10"/>
        <v>10.8</v>
      </c>
      <c r="Z195" s="36">
        <f>IFERROR(IF(Y195=0,"",ROUNDUP(Y195/H195,0)*0.00502),"")</f>
        <v>3.0120000000000001E-2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10.722222222222223</v>
      </c>
      <c r="BN195" s="64">
        <f t="shared" si="12"/>
        <v>11.58</v>
      </c>
      <c r="BO195" s="64">
        <f t="shared" si="13"/>
        <v>2.3741690408357077E-2</v>
      </c>
      <c r="BP195" s="64">
        <f t="shared" si="14"/>
        <v>2.5641025641025644E-2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14</v>
      </c>
      <c r="Y196" s="546">
        <f t="shared" si="10"/>
        <v>14.4</v>
      </c>
      <c r="Z196" s="36">
        <f>IFERROR(IF(Y196=0,"",ROUNDUP(Y196/H196,0)*0.00502),"")</f>
        <v>4.0160000000000001E-2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14.777777777777777</v>
      </c>
      <c r="BN196" s="64">
        <f t="shared" si="12"/>
        <v>15.2</v>
      </c>
      <c r="BO196" s="64">
        <f t="shared" si="13"/>
        <v>3.3238366571699908E-2</v>
      </c>
      <c r="BP196" s="64">
        <f t="shared" si="14"/>
        <v>3.4188034188034191E-2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5</v>
      </c>
      <c r="Y198" s="546">
        <f t="shared" si="10"/>
        <v>5.4</v>
      </c>
      <c r="Z198" s="36">
        <f>IFERROR(IF(Y198=0,"",ROUNDUP(Y198/H198,0)*0.00502),"")</f>
        <v>1.506E-2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5.2777777777777777</v>
      </c>
      <c r="BN198" s="64">
        <f t="shared" si="12"/>
        <v>5.7</v>
      </c>
      <c r="BO198" s="64">
        <f t="shared" si="13"/>
        <v>1.1870845204178538E-2</v>
      </c>
      <c r="BP198" s="64">
        <f t="shared" si="14"/>
        <v>1.2820512820512822E-2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58.148148148148152</v>
      </c>
      <c r="Y199" s="547">
        <f>IFERROR(Y191/H191,"0")+IFERROR(Y192/H192,"0")+IFERROR(Y193/H193,"0")+IFERROR(Y194/H194,"0")+IFERROR(Y195/H195,"0")+IFERROR(Y196/H196,"0")+IFERROR(Y197/H197,"0")+IFERROR(Y198/H198,"0")</f>
        <v>60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0.47320000000000001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256</v>
      </c>
      <c r="Y200" s="547">
        <f>IFERROR(SUM(Y191:Y198),"0")</f>
        <v>262.8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77</v>
      </c>
      <c r="Y204" s="546">
        <f t="shared" si="15"/>
        <v>78.3</v>
      </c>
      <c r="Z204" s="36">
        <f>IFERROR(IF(Y204=0,"",ROUNDUP(Y204/H204,0)*0.01898),"")</f>
        <v>0.17082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81.593448275862073</v>
      </c>
      <c r="BN204" s="64">
        <f t="shared" si="17"/>
        <v>82.971000000000004</v>
      </c>
      <c r="BO204" s="64">
        <f t="shared" si="18"/>
        <v>0.13829022988505749</v>
      </c>
      <c r="BP204" s="64">
        <f t="shared" si="19"/>
        <v>0.140625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155</v>
      </c>
      <c r="Y205" s="546">
        <f t="shared" si="15"/>
        <v>156</v>
      </c>
      <c r="Z205" s="36">
        <f t="shared" ref="Z205:Z210" si="20">IFERROR(IF(Y205=0,"",ROUNDUP(Y205/H205,0)*0.00651),"")</f>
        <v>0.42315000000000003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172.4375</v>
      </c>
      <c r="BN205" s="64">
        <f t="shared" si="17"/>
        <v>173.55</v>
      </c>
      <c r="BO205" s="64">
        <f t="shared" si="18"/>
        <v>0.35485347985347993</v>
      </c>
      <c r="BP205" s="64">
        <f t="shared" si="19"/>
        <v>0.35714285714285715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80</v>
      </c>
      <c r="Y209" s="546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114</v>
      </c>
      <c r="Y210" s="546">
        <f t="shared" si="15"/>
        <v>115.19999999999999</v>
      </c>
      <c r="Z210" s="36">
        <f t="shared" si="20"/>
        <v>0.31247999999999998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126.25500000000001</v>
      </c>
      <c r="BN210" s="64">
        <f t="shared" si="17"/>
        <v>127.584</v>
      </c>
      <c r="BO210" s="64">
        <f t="shared" si="18"/>
        <v>0.26098901098901101</v>
      </c>
      <c r="BP210" s="64">
        <f t="shared" si="19"/>
        <v>0.26373626373626374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154.26724137931035</v>
      </c>
      <c r="Y211" s="547">
        <f>IFERROR(Y202/H202,"0")+IFERROR(Y203/H203,"0")+IFERROR(Y204/H204,"0")+IFERROR(Y205/H205,"0")+IFERROR(Y206/H206,"0")+IFERROR(Y207/H207,"0")+IFERROR(Y208/H208,"0")+IFERROR(Y209/H209,"0")+IFERROR(Y210/H210,"0")</f>
        <v>156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1.1277900000000001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426</v>
      </c>
      <c r="Y212" s="547">
        <f>IFERROR(SUM(Y202:Y210),"0")</f>
        <v>431.09999999999997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4</v>
      </c>
      <c r="Y214" s="546">
        <f>IFERROR(IF(X214="",0,CEILING((X214/$H214),1)*$H214),"")</f>
        <v>4.8</v>
      </c>
      <c r="Z214" s="36">
        <f>IFERROR(IF(Y214=0,"",ROUNDUP(Y214/H214,0)*0.00651),"")</f>
        <v>1.302E-2</v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4.4200000000000008</v>
      </c>
      <c r="BN214" s="64">
        <f>IFERROR(Y214*I214/H214,"0")</f>
        <v>5.3040000000000003</v>
      </c>
      <c r="BO214" s="64">
        <f>IFERROR(1/J214*(X214/H214),"0")</f>
        <v>9.1575091575091579E-3</v>
      </c>
      <c r="BP214" s="64">
        <f>IFERROR(1/J214*(Y214/H214),"0")</f>
        <v>1.098901098901099E-2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1.6666666666666667</v>
      </c>
      <c r="Y216" s="547">
        <f>IFERROR(Y214/H214,"0")+IFERROR(Y215/H215,"0")</f>
        <v>2</v>
      </c>
      <c r="Z216" s="547">
        <f>IFERROR(IF(Z214="",0,Z214),"0")+IFERROR(IF(Z215="",0,Z215),"0")</f>
        <v>1.302E-2</v>
      </c>
      <c r="AA216" s="548"/>
      <c r="AB216" s="548"/>
      <c r="AC216" s="548"/>
    </row>
    <row r="217" spans="1:68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4</v>
      </c>
      <c r="Y217" s="547">
        <f>IFERROR(SUM(Y214:Y215),"0")</f>
        <v>4.8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4</v>
      </c>
      <c r="Y221" s="546">
        <f t="shared" si="21"/>
        <v>11.6</v>
      </c>
      <c r="Z221" s="36">
        <f>IFERROR(IF(Y221=0,"",ROUNDUP(Y221/H221,0)*0.01898),"")</f>
        <v>1.898E-2</v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4.1500000000000004</v>
      </c>
      <c r="BN221" s="64">
        <f t="shared" si="23"/>
        <v>12.035</v>
      </c>
      <c r="BO221" s="64">
        <f t="shared" si="24"/>
        <v>5.387931034482759E-3</v>
      </c>
      <c r="BP221" s="64">
        <f t="shared" si="25"/>
        <v>1.5625E-2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0.34482758620689657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1.898E-2</v>
      </c>
      <c r="AA230" s="548"/>
      <c r="AB230" s="548"/>
      <c r="AC230" s="548"/>
    </row>
    <row r="231" spans="1:68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4</v>
      </c>
      <c r="Y231" s="547">
        <f>IFERROR(SUM(Y220:Y229),"0")</f>
        <v>11.6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11</v>
      </c>
      <c r="Y237" s="546">
        <f>IFERROR(IF(X237="",0,CEILING((X237/$H237),1)*$H237),"")</f>
        <v>12.6</v>
      </c>
      <c r="Z237" s="36">
        <f>IFERROR(IF(Y237=0,"",ROUNDUP(Y237/H237,0)*0.0059),"")</f>
        <v>4.1299999999999996E-2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12.069444444444445</v>
      </c>
      <c r="BN237" s="64">
        <f>IFERROR(Y237*I237/H237,"0")</f>
        <v>13.825000000000001</v>
      </c>
      <c r="BO237" s="64">
        <f>IFERROR(1/J237*(X237/H237),"0")</f>
        <v>2.8292181069958844E-2</v>
      </c>
      <c r="BP237" s="64">
        <f>IFERROR(1/J237*(Y237/H237),"0")</f>
        <v>3.2407407407407406E-2</v>
      </c>
    </row>
    <row r="238" spans="1:68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6.1111111111111107</v>
      </c>
      <c r="Y238" s="547">
        <f>IFERROR(Y237/H237,"0")</f>
        <v>7</v>
      </c>
      <c r="Z238" s="547">
        <f>IFERROR(IF(Z237="",0,Z237),"0")</f>
        <v>4.1299999999999996E-2</v>
      </c>
      <c r="AA238" s="548"/>
      <c r="AB238" s="548"/>
      <c r="AC238" s="548"/>
    </row>
    <row r="239" spans="1:68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11</v>
      </c>
      <c r="Y239" s="547">
        <f>IFERROR(SUM(Y237:Y237),"0")</f>
        <v>12.6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16</v>
      </c>
      <c r="Y268" s="546">
        <f>IFERROR(IF(X268="",0,CEILING((X268/$H268),1)*$H268),"")</f>
        <v>16.8</v>
      </c>
      <c r="Z268" s="36">
        <f>IFERROR(IF(Y268=0,"",ROUNDUP(Y268/H268,0)*0.00651),"")</f>
        <v>4.5569999999999999E-2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17.680000000000003</v>
      </c>
      <c r="BN268" s="64">
        <f>IFERROR(Y268*I268/H268,"0")</f>
        <v>18.564000000000004</v>
      </c>
      <c r="BO268" s="64">
        <f>IFERROR(1/J268*(X268/H268),"0")</f>
        <v>3.6630036630036632E-2</v>
      </c>
      <c r="BP268" s="64">
        <f>IFERROR(1/J268*(Y268/H268),"0")</f>
        <v>3.8461538461538471E-2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6.666666666666667</v>
      </c>
      <c r="Y270" s="547">
        <f>IFERROR(Y267/H267,"0")+IFERROR(Y268/H268,"0")+IFERROR(Y269/H269,"0")</f>
        <v>7.0000000000000009</v>
      </c>
      <c r="Z270" s="547">
        <f>IFERROR(IF(Z267="",0,Z267),"0")+IFERROR(IF(Z268="",0,Z268),"0")+IFERROR(IF(Z269="",0,Z269),"0")</f>
        <v>4.5569999999999999E-2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16</v>
      </c>
      <c r="Y271" s="547">
        <f>IFERROR(SUM(Y267:Y269),"0")</f>
        <v>16.8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idden="1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214</v>
      </c>
      <c r="Y315" s="546">
        <f>IFERROR(IF(X315="",0,CEILING((X315/$H315),1)*$H315),"")</f>
        <v>218.4</v>
      </c>
      <c r="Z315" s="36">
        <f>IFERROR(IF(Y315=0,"",ROUNDUP(Y315/H315,0)*0.01898),"")</f>
        <v>0.53144000000000002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228.23923076923077</v>
      </c>
      <c r="BN315" s="64">
        <f>IFERROR(Y315*I315/H315,"0")</f>
        <v>232.93200000000004</v>
      </c>
      <c r="BO315" s="64">
        <f>IFERROR(1/J315*(X315/H315),"0")</f>
        <v>0.42868589743589747</v>
      </c>
      <c r="BP315" s="64">
        <f>IFERROR(1/J315*(Y315/H315),"0")</f>
        <v>0.4375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27.435897435897438</v>
      </c>
      <c r="Y317" s="547">
        <f>IFERROR(Y314/H314,"0")+IFERROR(Y315/H315,"0")+IFERROR(Y316/H316,"0")</f>
        <v>28</v>
      </c>
      <c r="Z317" s="547">
        <f>IFERROR(IF(Z314="",0,Z314),"0")+IFERROR(IF(Z315="",0,Z315),"0")+IFERROR(IF(Z316="",0,Z316),"0")</f>
        <v>0.53144000000000002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214</v>
      </c>
      <c r="Y318" s="547">
        <f>IFERROR(SUM(Y314:Y316),"0")</f>
        <v>218.4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13</v>
      </c>
      <c r="Y327" s="546">
        <f>IFERROR(IF(X327="",0,CEILING((X327/$H327),1)*$H327),"")</f>
        <v>14</v>
      </c>
      <c r="Z327" s="36">
        <f>IFERROR(IF(Y327=0,"",ROUNDUP(Y327/H327,0)*0.00474),"")</f>
        <v>3.3180000000000001E-2</v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14.560000000000002</v>
      </c>
      <c r="BN327" s="64">
        <f>IFERROR(Y327*I327/H327,"0")</f>
        <v>15.680000000000001</v>
      </c>
      <c r="BO327" s="64">
        <f>IFERROR(1/J327*(X327/H327),"0")</f>
        <v>2.7310924369747899E-2</v>
      </c>
      <c r="BP327" s="64">
        <f>IFERROR(1/J327*(Y327/H327),"0")</f>
        <v>2.9411764705882353E-2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11</v>
      </c>
      <c r="Y328" s="546">
        <f>IFERROR(IF(X328="",0,CEILING((X328/$H328),1)*$H328),"")</f>
        <v>12</v>
      </c>
      <c r="Z328" s="36">
        <f>IFERROR(IF(Y328=0,"",ROUNDUP(Y328/H328,0)*0.00474),"")</f>
        <v>2.844E-2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12.32</v>
      </c>
      <c r="BN328" s="64">
        <f>IFERROR(Y328*I328/H328,"0")</f>
        <v>13.440000000000001</v>
      </c>
      <c r="BO328" s="64">
        <f>IFERROR(1/J328*(X328/H328),"0")</f>
        <v>2.3109243697478989E-2</v>
      </c>
      <c r="BP328" s="64">
        <f>IFERROR(1/J328*(Y328/H328),"0")</f>
        <v>2.5210084033613446E-2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12</v>
      </c>
      <c r="Y330" s="547">
        <f>IFERROR(Y327/H327,"0")+IFERROR(Y328/H328,"0")+IFERROR(Y329/H329,"0")</f>
        <v>13</v>
      </c>
      <c r="Z330" s="547">
        <f>IFERROR(IF(Z327="",0,Z327),"0")+IFERROR(IF(Z328="",0,Z328),"0")+IFERROR(IF(Z329="",0,Z329),"0")</f>
        <v>6.1620000000000001E-2</v>
      </c>
      <c r="AA330" s="548"/>
      <c r="AB330" s="548"/>
      <c r="AC330" s="548"/>
    </row>
    <row r="331" spans="1:68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24</v>
      </c>
      <c r="Y331" s="547">
        <f>IFERROR(SUM(Y327:Y329),"0")</f>
        <v>26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509</v>
      </c>
      <c r="Y342" s="546">
        <f t="shared" ref="Y342:Y348" si="32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525.28800000000001</v>
      </c>
      <c r="BN342" s="64">
        <f t="shared" ref="BN342:BN348" si="34">IFERROR(Y342*I342/H342,"0")</f>
        <v>526.32000000000005</v>
      </c>
      <c r="BO342" s="64">
        <f t="shared" ref="BO342:BO348" si="35">IFERROR(1/J342*(X342/H342),"0")</f>
        <v>0.70694444444444438</v>
      </c>
      <c r="BP342" s="64">
        <f t="shared" ref="BP342:BP348" si="36">IFERROR(1/J342*(Y342/H342),"0")</f>
        <v>0.70833333333333326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hidden="1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632</v>
      </c>
      <c r="Y345" s="546">
        <f t="shared" si="32"/>
        <v>645</v>
      </c>
      <c r="Z345" s="36">
        <f>IFERROR(IF(Y345=0,"",ROUNDUP(Y345/H345,0)*0.02175),"")</f>
        <v>0.93524999999999991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652.22400000000005</v>
      </c>
      <c r="BN345" s="64">
        <f t="shared" si="34"/>
        <v>665.64</v>
      </c>
      <c r="BO345" s="64">
        <f t="shared" si="35"/>
        <v>0.87777777777777777</v>
      </c>
      <c r="BP345" s="64">
        <f t="shared" si="36"/>
        <v>0.89583333333333326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76.066666666666663</v>
      </c>
      <c r="Y349" s="547">
        <f>IFERROR(Y342/H342,"0")+IFERROR(Y343/H343,"0")+IFERROR(Y344/H344,"0")+IFERROR(Y345/H345,"0")+IFERROR(Y346/H346,"0")+IFERROR(Y347/H347,"0")+IFERROR(Y348/H348,"0")</f>
        <v>77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1.67475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1141</v>
      </c>
      <c r="Y350" s="547">
        <f>IFERROR(SUM(Y342:Y348),"0")</f>
        <v>1155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hidden="1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hidden="1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103</v>
      </c>
      <c r="Y367" s="546">
        <f>IFERROR(IF(X367="",0,CEILING((X367/$H367),1)*$H367),"")</f>
        <v>108</v>
      </c>
      <c r="Z367" s="36">
        <f>IFERROR(IF(Y367=0,"",ROUNDUP(Y367/H367,0)*0.01898),"")</f>
        <v>0.1898</v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107.14861111111109</v>
      </c>
      <c r="BN367" s="64">
        <f>IFERROR(Y367*I367/H367,"0")</f>
        <v>112.34999999999998</v>
      </c>
      <c r="BO367" s="64">
        <f>IFERROR(1/J367*(X367/H367),"0")</f>
        <v>0.14901620370370369</v>
      </c>
      <c r="BP367" s="64">
        <f>IFERROR(1/J367*(Y367/H367),"0")</f>
        <v>0.15625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9.5370370370370363</v>
      </c>
      <c r="Y370" s="547">
        <f>IFERROR(Y367/H367,"0")+IFERROR(Y368/H368,"0")+IFERROR(Y369/H369,"0")</f>
        <v>10</v>
      </c>
      <c r="Z370" s="547">
        <f>IFERROR(IF(Z367="",0,Z367),"0")+IFERROR(IF(Z368="",0,Z368),"0")+IFERROR(IF(Z369="",0,Z369),"0")</f>
        <v>0.1898</v>
      </c>
      <c r="AA370" s="548"/>
      <c r="AB370" s="548"/>
      <c r="AC370" s="548"/>
    </row>
    <row r="371" spans="1:68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103</v>
      </c>
      <c r="Y371" s="547">
        <f>IFERROR(SUM(Y367:Y369),"0")</f>
        <v>108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1989</v>
      </c>
      <c r="Y378" s="546">
        <f>IFERROR(IF(X378="",0,CEILING((X378/$H378),1)*$H378),"")</f>
        <v>1989</v>
      </c>
      <c r="Z378" s="36">
        <f>IFERROR(IF(Y378=0,"",ROUNDUP(Y378/H378,0)*0.01898),"")</f>
        <v>4.1945800000000002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2103.6990000000001</v>
      </c>
      <c r="BN378" s="64">
        <f>IFERROR(Y378*I378/H378,"0")</f>
        <v>2103.6990000000001</v>
      </c>
      <c r="BO378" s="64">
        <f>IFERROR(1/J378*(X378/H378),"0")</f>
        <v>3.453125</v>
      </c>
      <c r="BP378" s="64">
        <f>IFERROR(1/J378*(Y378/H378),"0")</f>
        <v>3.453125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221</v>
      </c>
      <c r="Y380" s="547">
        <f>IFERROR(Y378/H378,"0")+IFERROR(Y379/H379,"0")</f>
        <v>221</v>
      </c>
      <c r="Z380" s="547">
        <f>IFERROR(IF(Z378="",0,Z378),"0")+IFERROR(IF(Z379="",0,Z379),"0")</f>
        <v>4.1945800000000002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1989</v>
      </c>
      <c r="Y381" s="547">
        <f>IFERROR(SUM(Y378:Y379),"0")</f>
        <v>1989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227</v>
      </c>
      <c r="Y426" s="546">
        <f t="shared" ref="Y426:Y437" si="43">IFERROR(IF(X426="",0,CEILING((X426/$H426),1)*$H426),"")</f>
        <v>227.04000000000002</v>
      </c>
      <c r="Z426" s="36">
        <f t="shared" ref="Z426:Z432" si="44">IFERROR(IF(Y426=0,"",ROUNDUP(Y426/H426,0)*0.01196),"")</f>
        <v>0.51427999999999996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242.47727272727272</v>
      </c>
      <c r="BN426" s="64">
        <f t="shared" ref="BN426:BN437" si="46">IFERROR(Y426*I426/H426,"0")</f>
        <v>242.51999999999998</v>
      </c>
      <c r="BO426" s="64">
        <f t="shared" ref="BO426:BO437" si="47">IFERROR(1/J426*(X426/H426),"0")</f>
        <v>0.41338869463869465</v>
      </c>
      <c r="BP426" s="64">
        <f t="shared" ref="BP426:BP437" si="48">IFERROR(1/J426*(Y426/H426),"0")</f>
        <v>0.41346153846153849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350</v>
      </c>
      <c r="Y428" s="546">
        <f t="shared" si="43"/>
        <v>353.76</v>
      </c>
      <c r="Z428" s="36">
        <f t="shared" si="44"/>
        <v>0.80132000000000003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373.86363636363637</v>
      </c>
      <c r="BN428" s="64">
        <f t="shared" si="46"/>
        <v>377.87999999999994</v>
      </c>
      <c r="BO428" s="64">
        <f t="shared" si="47"/>
        <v>0.63738344988344986</v>
      </c>
      <c r="BP428" s="64">
        <f t="shared" si="48"/>
        <v>0.64423076923076927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482</v>
      </c>
      <c r="Y431" s="546">
        <f t="shared" si="43"/>
        <v>485.76000000000005</v>
      </c>
      <c r="Z431" s="36">
        <f t="shared" si="44"/>
        <v>1.10032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514.86363636363637</v>
      </c>
      <c r="BN431" s="64">
        <f t="shared" si="46"/>
        <v>518.88</v>
      </c>
      <c r="BO431" s="64">
        <f t="shared" si="47"/>
        <v>0.87776806526806528</v>
      </c>
      <c r="BP431" s="64">
        <f t="shared" si="48"/>
        <v>0.88461538461538469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24</v>
      </c>
      <c r="Y434" s="546">
        <f t="shared" si="43"/>
        <v>24</v>
      </c>
      <c r="Z434" s="36">
        <f>IFERROR(IF(Y434=0,"",ROUNDUP(Y434/H434,0)*0.00902),"")</f>
        <v>4.5100000000000001E-2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34.65</v>
      </c>
      <c r="BN434" s="64">
        <f t="shared" si="46"/>
        <v>34.65</v>
      </c>
      <c r="BO434" s="64">
        <f t="shared" si="47"/>
        <v>3.787878787878788E-2</v>
      </c>
      <c r="BP434" s="64">
        <f t="shared" si="48"/>
        <v>3.787878787878788E-2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205.56818181818181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207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2.46102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1083</v>
      </c>
      <c r="Y439" s="547">
        <f>IFERROR(SUM(Y426:Y437),"0")</f>
        <v>1090.56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1045</v>
      </c>
      <c r="Y441" s="546">
        <f>IFERROR(IF(X441="",0,CEILING((X441/$H441),1)*$H441),"")</f>
        <v>1045.44</v>
      </c>
      <c r="Z441" s="36">
        <f>IFERROR(IF(Y441=0,"",ROUNDUP(Y441/H441,0)*0.01196),"")</f>
        <v>2.36808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1116.2499999999998</v>
      </c>
      <c r="BN441" s="64">
        <f>IFERROR(Y441*I441/H441,"0")</f>
        <v>1116.72</v>
      </c>
      <c r="BO441" s="64">
        <f>IFERROR(1/J441*(X441/H441),"0")</f>
        <v>1.9030448717948718</v>
      </c>
      <c r="BP441" s="64">
        <f>IFERROR(1/J441*(Y441/H441),"0")</f>
        <v>1.903846153846154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22</v>
      </c>
      <c r="Y443" s="546">
        <f>IFERROR(IF(X443="",0,CEILING((X443/$H443),1)*$H443),"")</f>
        <v>24</v>
      </c>
      <c r="Z443" s="36">
        <f>IFERROR(IF(Y443=0,"",ROUNDUP(Y443/H443,0)*0.00902),"")</f>
        <v>4.5100000000000001E-2</v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31.762499999999996</v>
      </c>
      <c r="BN443" s="64">
        <f>IFERROR(Y443*I443/H443,"0")</f>
        <v>34.65</v>
      </c>
      <c r="BO443" s="64">
        <f>IFERROR(1/J443*(X443/H443),"0")</f>
        <v>3.4722222222222231E-2</v>
      </c>
      <c r="BP443" s="64">
        <f>IFERROR(1/J443*(Y443/H443),"0")</f>
        <v>3.787878787878788E-2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202.5</v>
      </c>
      <c r="Y444" s="547">
        <f>IFERROR(Y441/H441,"0")+IFERROR(Y442/H442,"0")+IFERROR(Y443/H443,"0")</f>
        <v>203</v>
      </c>
      <c r="Z444" s="547">
        <f>IFERROR(IF(Z441="",0,Z441),"0")+IFERROR(IF(Z442="",0,Z442),"0")+IFERROR(IF(Z443="",0,Z443),"0")</f>
        <v>2.4131800000000001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1067</v>
      </c>
      <c r="Y445" s="547">
        <f>IFERROR(SUM(Y441:Y443),"0")</f>
        <v>1069.44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262</v>
      </c>
      <c r="Y447" s="546">
        <f t="shared" ref="Y447:Y452" si="49">IFERROR(IF(X447="",0,CEILING((X447/$H447),1)*$H447),"")</f>
        <v>264</v>
      </c>
      <c r="Z447" s="36">
        <f>IFERROR(IF(Y447=0,"",ROUNDUP(Y447/H447,0)*0.01196),"")</f>
        <v>0.59799999999999998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279.86363636363632</v>
      </c>
      <c r="BN447" s="64">
        <f t="shared" ref="BN447:BN452" si="51">IFERROR(Y447*I447/H447,"0")</f>
        <v>281.99999999999994</v>
      </c>
      <c r="BO447" s="64">
        <f t="shared" ref="BO447:BO452" si="52">IFERROR(1/J447*(X447/H447),"0")</f>
        <v>0.47712703962703962</v>
      </c>
      <c r="BP447" s="64">
        <f t="shared" ref="BP447:BP452" si="53">IFERROR(1/J447*(Y447/H447),"0")</f>
        <v>0.48076923076923078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277</v>
      </c>
      <c r="Y448" s="546">
        <f t="shared" si="49"/>
        <v>279.84000000000003</v>
      </c>
      <c r="Z448" s="36">
        <f>IFERROR(IF(Y448=0,"",ROUNDUP(Y448/H448,0)*0.01196),"")</f>
        <v>0.63388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295.88636363636363</v>
      </c>
      <c r="BN448" s="64">
        <f t="shared" si="51"/>
        <v>298.92</v>
      </c>
      <c r="BO448" s="64">
        <f t="shared" si="52"/>
        <v>0.50444347319347316</v>
      </c>
      <c r="BP448" s="64">
        <f t="shared" si="53"/>
        <v>0.50961538461538469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852</v>
      </c>
      <c r="Y449" s="546">
        <f t="shared" si="49"/>
        <v>855.36</v>
      </c>
      <c r="Z449" s="36">
        <f>IFERROR(IF(Y449=0,"",ROUNDUP(Y449/H449,0)*0.01196),"")</f>
        <v>1.9375200000000001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910.09090909090901</v>
      </c>
      <c r="BN449" s="64">
        <f t="shared" si="51"/>
        <v>913.67999999999984</v>
      </c>
      <c r="BO449" s="64">
        <f t="shared" si="52"/>
        <v>1.5515734265734265</v>
      </c>
      <c r="BP449" s="64">
        <f t="shared" si="53"/>
        <v>1.5576923076923077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263.44696969696969</v>
      </c>
      <c r="Y453" s="547">
        <f>IFERROR(Y447/H447,"0")+IFERROR(Y448/H448,"0")+IFERROR(Y449/H449,"0")+IFERROR(Y450/H450,"0")+IFERROR(Y451/H451,"0")+IFERROR(Y452/H452,"0")</f>
        <v>265</v>
      </c>
      <c r="Z453" s="547">
        <f>IFERROR(IF(Z447="",0,Z447),"0")+IFERROR(IF(Z448="",0,Z448),"0")+IFERROR(IF(Z449="",0,Z449),"0")+IFERROR(IF(Z450="",0,Z450),"0")+IFERROR(IF(Z451="",0,Z451),"0")+IFERROR(IF(Z452="",0,Z452),"0")</f>
        <v>3.1694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1391</v>
      </c>
      <c r="Y454" s="547">
        <f>IFERROR(SUM(Y447:Y452),"0")</f>
        <v>1399.2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9461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9589.2800000000007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10044.070937365475</v>
      </c>
      <c r="Y496" s="547">
        <f>IFERROR(SUM(BN22:BN492),"0")</f>
        <v>10180.335999999999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17</v>
      </c>
      <c r="Y497" s="38">
        <f>ROUNDUP(SUM(BP22:BP492),0)</f>
        <v>17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10469.070937365475</v>
      </c>
      <c r="Y498" s="547">
        <f>GrossWeightTotalR+PalletQtyTotalR*25</f>
        <v>10605.335999999999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1576.3818026269175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1600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20.032369999999997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192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226.8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251.80000000000004</v>
      </c>
      <c r="E505" s="46">
        <f>IFERROR(Y86*1,"0")+IFERROR(Y87*1,"0")+IFERROR(Y88*1,"0")+IFERROR(Y92*1,"0")+IFERROR(Y93*1,"0")+IFERROR(Y94*1,"0")+IFERROR(Y95*1,"0")</f>
        <v>508.50000000000006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621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185.88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698.7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24.2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16.8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244.4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1155</v>
      </c>
      <c r="U505" s="46">
        <f>IFERROR(Y367*1,"0")+IFERROR(Y368*1,"0")+IFERROR(Y369*1,"0")+IFERROR(Y373*1,"0")+IFERROR(Y374*1,"0")+IFERROR(Y378*1,"0")+IFERROR(Y379*1,"0")+IFERROR(Y383*1,"0")</f>
        <v>2097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3559.2000000000003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HOsmP8JNPNJoPhg3Zeok63miIwVaQUps4YOvs0tfZ3gtHVTitwpt0o+pWmxBojEznqubtx8kS/i1AV0YLzDJZw==" saltValue="i+jk+fAGqeAYYilPi5bpq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4"/>
        <filter val="1 045,00"/>
        <filter val="1 067,00"/>
        <filter val="1 083,00"/>
        <filter val="1 141,00"/>
        <filter val="1 391,00"/>
        <filter val="1 576,38"/>
        <filter val="1 989,00"/>
        <filter val="1,67"/>
        <filter val="10 044,07"/>
        <filter val="10 469,07"/>
        <filter val="10,00"/>
        <filter val="103,00"/>
        <filter val="11,00"/>
        <filter val="114,00"/>
        <filter val="12,00"/>
        <filter val="12,91"/>
        <filter val="13,00"/>
        <filter val="134,00"/>
        <filter val="14,00"/>
        <filter val="141,00"/>
        <filter val="142,00"/>
        <filter val="154,27"/>
        <filter val="155,00"/>
        <filter val="16,00"/>
        <filter val="17"/>
        <filter val="17,00"/>
        <filter val="2,18"/>
        <filter val="20,46"/>
        <filter val="202,00"/>
        <filter val="202,50"/>
        <filter val="205,57"/>
        <filter val="21,00"/>
        <filter val="214,00"/>
        <filter val="22,00"/>
        <filter val="221,00"/>
        <filter val="222,00"/>
        <filter val="223,00"/>
        <filter val="227,00"/>
        <filter val="23,37"/>
        <filter val="24,00"/>
        <filter val="256,00"/>
        <filter val="262,00"/>
        <filter val="263,45"/>
        <filter val="27,44"/>
        <filter val="271,00"/>
        <filter val="277,00"/>
        <filter val="3,00"/>
        <filter val="32,00"/>
        <filter val="350,00"/>
        <filter val="37,00"/>
        <filter val="4,00"/>
        <filter val="42,31"/>
        <filter val="426,00"/>
        <filter val="43,00"/>
        <filter val="457,00"/>
        <filter val="482,00"/>
        <filter val="49,00"/>
        <filter val="49,63"/>
        <filter val="5,00"/>
        <filter val="509,00"/>
        <filter val="58,15"/>
        <filter val="6,11"/>
        <filter val="6,67"/>
        <filter val="61,00"/>
        <filter val="61,19"/>
        <filter val="632,00"/>
        <filter val="7,14"/>
        <filter val="72,00"/>
        <filter val="76,07"/>
        <filter val="77,00"/>
        <filter val="8,00"/>
        <filter val="8,73"/>
        <filter val="8,75"/>
        <filter val="80,00"/>
        <filter val="85,00"/>
        <filter val="852,00"/>
        <filter val="88,27"/>
        <filter val="9 461,00"/>
        <filter val="9,00"/>
        <filter val="9,54"/>
        <filter val="98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7 X306 X315 X322:X323 X335:X336 X342:X345 X352 X368 X373 X378:X379 X392 X426:X428 X431 X441 X443 X447:X449 X466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VvnN2cHETap3asHGPwuHrReotIahqUjTbS20HgnI8L4adPIWhKk5LkC2a6pc0lMfv0He+nUnDdQZxdTLlkcyzQ==" saltValue="w1WtzLCy9OkjdI9jrI4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2025-10-17T11:00:28Z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