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5A2F3B-4140-47A3-82AF-701B48A6F3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N298" i="1"/>
  <c r="BM298" i="1"/>
  <c r="Z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Z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Y174" i="1" s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Z88" i="1" s="1"/>
  <c r="P88" i="1"/>
  <c r="BO87" i="1"/>
  <c r="BM87" i="1"/>
  <c r="Y87" i="1"/>
  <c r="BP87" i="1" s="1"/>
  <c r="P87" i="1"/>
  <c r="BO86" i="1"/>
  <c r="BM86" i="1"/>
  <c r="Y86" i="1"/>
  <c r="Y90" i="1" s="1"/>
  <c r="P86" i="1"/>
  <c r="X83" i="1"/>
  <c r="X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7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5" i="1" s="1"/>
  <c r="X23" i="1"/>
  <c r="BO22" i="1"/>
  <c r="X497" i="1" s="1"/>
  <c r="BM22" i="1"/>
  <c r="Y22" i="1"/>
  <c r="B505" i="1" s="1"/>
  <c r="P22" i="1"/>
  <c r="H10" i="1"/>
  <c r="A9" i="1"/>
  <c r="A10" i="1" s="1"/>
  <c r="D7" i="1"/>
  <c r="Q6" i="1"/>
  <c r="P2" i="1"/>
  <c r="BP108" i="1" l="1"/>
  <c r="BN108" i="1"/>
  <c r="Z108" i="1"/>
  <c r="BP147" i="1"/>
  <c r="BN147" i="1"/>
  <c r="Z147" i="1"/>
  <c r="BP192" i="1"/>
  <c r="BN192" i="1"/>
  <c r="Z192" i="1"/>
  <c r="BP209" i="1"/>
  <c r="BN209" i="1"/>
  <c r="Z209" i="1"/>
  <c r="BP253" i="1"/>
  <c r="BN253" i="1"/>
  <c r="Z253" i="1"/>
  <c r="BP292" i="1"/>
  <c r="BN292" i="1"/>
  <c r="Z292" i="1"/>
  <c r="BP316" i="1"/>
  <c r="BN316" i="1"/>
  <c r="Z316" i="1"/>
  <c r="BP344" i="1"/>
  <c r="BN344" i="1"/>
  <c r="Z344" i="1"/>
  <c r="Y376" i="1"/>
  <c r="Y375" i="1"/>
  <c r="BP373" i="1"/>
  <c r="BN373" i="1"/>
  <c r="Z373" i="1"/>
  <c r="BP396" i="1"/>
  <c r="BN396" i="1"/>
  <c r="Z396" i="1"/>
  <c r="BP432" i="1"/>
  <c r="BN432" i="1"/>
  <c r="Z432" i="1"/>
  <c r="BP458" i="1"/>
  <c r="BN458" i="1"/>
  <c r="Z458" i="1"/>
  <c r="Z28" i="1"/>
  <c r="BN28" i="1"/>
  <c r="Z46" i="1"/>
  <c r="Z47" i="1" s="1"/>
  <c r="BN46" i="1"/>
  <c r="BP46" i="1"/>
  <c r="Y47" i="1"/>
  <c r="Z51" i="1"/>
  <c r="BN51" i="1"/>
  <c r="BP93" i="1"/>
  <c r="BN93" i="1"/>
  <c r="Z93" i="1"/>
  <c r="BP131" i="1"/>
  <c r="BN131" i="1"/>
  <c r="Z131" i="1"/>
  <c r="BP135" i="1"/>
  <c r="BN135" i="1"/>
  <c r="Z135" i="1"/>
  <c r="BP165" i="1"/>
  <c r="BN165" i="1"/>
  <c r="Z165" i="1"/>
  <c r="BP202" i="1"/>
  <c r="BN202" i="1"/>
  <c r="Z202" i="1"/>
  <c r="BP221" i="1"/>
  <c r="BN221" i="1"/>
  <c r="Z221" i="1"/>
  <c r="BP269" i="1"/>
  <c r="BN269" i="1"/>
  <c r="Z269" i="1"/>
  <c r="BP306" i="1"/>
  <c r="BN306" i="1"/>
  <c r="Z306" i="1"/>
  <c r="BP327" i="1"/>
  <c r="BN327" i="1"/>
  <c r="Z327" i="1"/>
  <c r="BP358" i="1"/>
  <c r="BN358" i="1"/>
  <c r="Z358" i="1"/>
  <c r="BP374" i="1"/>
  <c r="BN374" i="1"/>
  <c r="Z374" i="1"/>
  <c r="BP378" i="1"/>
  <c r="BN378" i="1"/>
  <c r="Z378" i="1"/>
  <c r="BP415" i="1"/>
  <c r="BN415" i="1"/>
  <c r="Z415" i="1"/>
  <c r="BP448" i="1"/>
  <c r="BN448" i="1"/>
  <c r="Z448" i="1"/>
  <c r="BP487" i="1"/>
  <c r="BN487" i="1"/>
  <c r="Z487" i="1"/>
  <c r="Y144" i="1"/>
  <c r="Y270" i="1"/>
  <c r="BP302" i="1"/>
  <c r="BN302" i="1"/>
  <c r="Z302" i="1"/>
  <c r="Y318" i="1"/>
  <c r="BP314" i="1"/>
  <c r="BN314" i="1"/>
  <c r="Z314" i="1"/>
  <c r="BP329" i="1"/>
  <c r="BN329" i="1"/>
  <c r="Z329" i="1"/>
  <c r="BP334" i="1"/>
  <c r="BN334" i="1"/>
  <c r="Z334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4" i="1"/>
  <c r="BN394" i="1"/>
  <c r="Z394" i="1"/>
  <c r="BP413" i="1"/>
  <c r="BN413" i="1"/>
  <c r="Z413" i="1"/>
  <c r="BP430" i="1"/>
  <c r="BN430" i="1"/>
  <c r="Z430" i="1"/>
  <c r="BP442" i="1"/>
  <c r="BN442" i="1"/>
  <c r="Z442" i="1"/>
  <c r="BP456" i="1"/>
  <c r="BN456" i="1"/>
  <c r="Z456" i="1"/>
  <c r="BP477" i="1"/>
  <c r="BN477" i="1"/>
  <c r="Z477" i="1"/>
  <c r="X496" i="1"/>
  <c r="X498" i="1" s="1"/>
  <c r="X499" i="1"/>
  <c r="Z26" i="1"/>
  <c r="BN26" i="1"/>
  <c r="BP26" i="1"/>
  <c r="Z30" i="1"/>
  <c r="BN30" i="1"/>
  <c r="Y43" i="1"/>
  <c r="Z42" i="1"/>
  <c r="BN42" i="1"/>
  <c r="Y58" i="1"/>
  <c r="Z53" i="1"/>
  <c r="BN53" i="1"/>
  <c r="Z61" i="1"/>
  <c r="BN61" i="1"/>
  <c r="Z95" i="1"/>
  <c r="BN95" i="1"/>
  <c r="Z102" i="1"/>
  <c r="BN102" i="1"/>
  <c r="Y111" i="1"/>
  <c r="Z114" i="1"/>
  <c r="BN114" i="1"/>
  <c r="Z120" i="1"/>
  <c r="Z121" i="1" s="1"/>
  <c r="BN120" i="1"/>
  <c r="BP120" i="1"/>
  <c r="Y121" i="1"/>
  <c r="Z125" i="1"/>
  <c r="BN125" i="1"/>
  <c r="Z159" i="1"/>
  <c r="BN159" i="1"/>
  <c r="Z163" i="1"/>
  <c r="BN163" i="1"/>
  <c r="Z171" i="1"/>
  <c r="BN171" i="1"/>
  <c r="Z186" i="1"/>
  <c r="BN186" i="1"/>
  <c r="BP186" i="1"/>
  <c r="Z194" i="1"/>
  <c r="BN194" i="1"/>
  <c r="Z198" i="1"/>
  <c r="BN198" i="1"/>
  <c r="Z207" i="1"/>
  <c r="BN207" i="1"/>
  <c r="Z215" i="1"/>
  <c r="BN215" i="1"/>
  <c r="Z223" i="1"/>
  <c r="BN223" i="1"/>
  <c r="Z227" i="1"/>
  <c r="BN227" i="1"/>
  <c r="Z242" i="1"/>
  <c r="BN242" i="1"/>
  <c r="Z251" i="1"/>
  <c r="BN251" i="1"/>
  <c r="Z260" i="1"/>
  <c r="BN260" i="1"/>
  <c r="Z267" i="1"/>
  <c r="BN267" i="1"/>
  <c r="Z290" i="1"/>
  <c r="BN290" i="1"/>
  <c r="Z296" i="1"/>
  <c r="BN296" i="1"/>
  <c r="Y303" i="1"/>
  <c r="BP308" i="1"/>
  <c r="BN308" i="1"/>
  <c r="Z308" i="1"/>
  <c r="Y317" i="1"/>
  <c r="BP323" i="1"/>
  <c r="BN323" i="1"/>
  <c r="Z323" i="1"/>
  <c r="BP342" i="1"/>
  <c r="BN342" i="1"/>
  <c r="Z342" i="1"/>
  <c r="BP352" i="1"/>
  <c r="BN352" i="1"/>
  <c r="Z352" i="1"/>
  <c r="Y370" i="1"/>
  <c r="V505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P426" i="1"/>
  <c r="BN426" i="1"/>
  <c r="Z426" i="1"/>
  <c r="BP434" i="1"/>
  <c r="BN434" i="1"/>
  <c r="Z434" i="1"/>
  <c r="BP450" i="1"/>
  <c r="BN450" i="1"/>
  <c r="Z450" i="1"/>
  <c r="Y468" i="1"/>
  <c r="BP464" i="1"/>
  <c r="BN464" i="1"/>
  <c r="Z464" i="1"/>
  <c r="AA505" i="1"/>
  <c r="Y493" i="1"/>
  <c r="BP492" i="1"/>
  <c r="BN492" i="1"/>
  <c r="Z492" i="1"/>
  <c r="Z493" i="1" s="1"/>
  <c r="Y312" i="1"/>
  <c r="Y331" i="1"/>
  <c r="Y330" i="1"/>
  <c r="Y337" i="1"/>
  <c r="Y404" i="1"/>
  <c r="F9" i="1"/>
  <c r="J9" i="1"/>
  <c r="F10" i="1"/>
  <c r="Z22" i="1"/>
  <c r="Z23" i="1" s="1"/>
  <c r="BN22" i="1"/>
  <c r="BP22" i="1"/>
  <c r="Y23" i="1"/>
  <c r="Y31" i="1"/>
  <c r="Y64" i="1"/>
  <c r="Z67" i="1"/>
  <c r="BN67" i="1"/>
  <c r="Y70" i="1"/>
  <c r="Z73" i="1"/>
  <c r="BN73" i="1"/>
  <c r="Z75" i="1"/>
  <c r="BN75" i="1"/>
  <c r="Y78" i="1"/>
  <c r="Z81" i="1"/>
  <c r="BN81" i="1"/>
  <c r="Y82" i="1"/>
  <c r="Z86" i="1"/>
  <c r="BN86" i="1"/>
  <c r="BP86" i="1"/>
  <c r="Y97" i="1"/>
  <c r="BP92" i="1"/>
  <c r="BN92" i="1"/>
  <c r="Z92" i="1"/>
  <c r="Y96" i="1"/>
  <c r="BP101" i="1"/>
  <c r="BN101" i="1"/>
  <c r="Z101" i="1"/>
  <c r="BP109" i="1"/>
  <c r="BN109" i="1"/>
  <c r="Z109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Y137" i="1"/>
  <c r="BP142" i="1"/>
  <c r="BN142" i="1"/>
  <c r="Z142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H9" i="1"/>
  <c r="Y24" i="1"/>
  <c r="Z27" i="1"/>
  <c r="BN27" i="1"/>
  <c r="Z29" i="1"/>
  <c r="BN29" i="1"/>
  <c r="C505" i="1"/>
  <c r="Z41" i="1"/>
  <c r="BN41" i="1"/>
  <c r="Y44" i="1"/>
  <c r="D505" i="1"/>
  <c r="Z52" i="1"/>
  <c r="BN52" i="1"/>
  <c r="Z54" i="1"/>
  <c r="BN54" i="1"/>
  <c r="Z56" i="1"/>
  <c r="BN56" i="1"/>
  <c r="Y57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Z76" i="1"/>
  <c r="BN76" i="1"/>
  <c r="Z80" i="1"/>
  <c r="BN80" i="1"/>
  <c r="BP80" i="1"/>
  <c r="E505" i="1"/>
  <c r="Y89" i="1"/>
  <c r="Z87" i="1"/>
  <c r="BN87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Z143" i="1" s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Y183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Y263" i="1"/>
  <c r="BP268" i="1"/>
  <c r="BN268" i="1"/>
  <c r="Z268" i="1"/>
  <c r="Z270" i="1" s="1"/>
  <c r="R505" i="1"/>
  <c r="BP291" i="1"/>
  <c r="BN291" i="1"/>
  <c r="Z291" i="1"/>
  <c r="Y304" i="1"/>
  <c r="BP299" i="1"/>
  <c r="BN299" i="1"/>
  <c r="Z299" i="1"/>
  <c r="BP307" i="1"/>
  <c r="BN307" i="1"/>
  <c r="Z307" i="1"/>
  <c r="Y311" i="1"/>
  <c r="BP315" i="1"/>
  <c r="BN315" i="1"/>
  <c r="Z315" i="1"/>
  <c r="Y325" i="1"/>
  <c r="BP328" i="1"/>
  <c r="BN328" i="1"/>
  <c r="Z328" i="1"/>
  <c r="Z330" i="1" s="1"/>
  <c r="BP343" i="1"/>
  <c r="BN343" i="1"/>
  <c r="Z343" i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Y459" i="1"/>
  <c r="M505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289" i="1"/>
  <c r="BN289" i="1"/>
  <c r="Z289" i="1"/>
  <c r="Y293" i="1"/>
  <c r="BP297" i="1"/>
  <c r="BN297" i="1"/>
  <c r="Z297" i="1"/>
  <c r="BP301" i="1"/>
  <c r="BN301" i="1"/>
  <c r="Z301" i="1"/>
  <c r="BP309" i="1"/>
  <c r="BN309" i="1"/>
  <c r="Z309" i="1"/>
  <c r="BP322" i="1"/>
  <c r="BN322" i="1"/>
  <c r="Z322" i="1"/>
  <c r="Z324" i="1" s="1"/>
  <c r="BP335" i="1"/>
  <c r="BN335" i="1"/>
  <c r="Z335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Y359" i="1"/>
  <c r="BP414" i="1"/>
  <c r="BN414" i="1"/>
  <c r="Z414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Z370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31" i="1" l="1"/>
  <c r="Z359" i="1"/>
  <c r="Z337" i="1"/>
  <c r="Z311" i="1"/>
  <c r="Z293" i="1"/>
  <c r="Z459" i="1"/>
  <c r="Z317" i="1"/>
  <c r="Z211" i="1"/>
  <c r="Z188" i="1"/>
  <c r="Z173" i="1"/>
  <c r="Z82" i="1"/>
  <c r="Z69" i="1"/>
  <c r="Z43" i="1"/>
  <c r="Z132" i="1"/>
  <c r="Z375" i="1"/>
  <c r="Z255" i="1"/>
  <c r="Z57" i="1"/>
  <c r="Z453" i="1"/>
  <c r="Z416" i="1"/>
  <c r="Z349" i="1"/>
  <c r="Z303" i="1"/>
  <c r="Z104" i="1"/>
  <c r="Z474" i="1"/>
  <c r="Z438" i="1"/>
  <c r="Z263" i="1"/>
  <c r="Y495" i="1"/>
  <c r="Z230" i="1"/>
  <c r="Z117" i="1"/>
  <c r="Y497" i="1"/>
  <c r="Z444" i="1"/>
  <c r="Z399" i="1"/>
  <c r="Z246" i="1"/>
  <c r="Z199" i="1"/>
  <c r="Z167" i="1"/>
  <c r="Z110" i="1"/>
  <c r="Z77" i="1"/>
  <c r="Z63" i="1"/>
  <c r="Z149" i="1"/>
  <c r="Z96" i="1"/>
  <c r="Z89" i="1"/>
  <c r="Y499" i="1"/>
  <c r="Y496" i="1"/>
  <c r="Y498" i="1" s="1"/>
  <c r="Z500" i="1" l="1"/>
</calcChain>
</file>

<file path=xl/sharedStrings.xml><?xml version="1.0" encoding="utf-8"?>
<sst xmlns="http://schemas.openxmlformats.org/spreadsheetml/2006/main" count="2346" uniqueCount="774">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</sst>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45950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0.41666666666666669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15</v>
      </c>
      <c r="Y40" s="546">
        <f>IFERROR(IF(X40="",0,CEILING((X40/$H40),1)*$H40),"")</f>
        <v>21.6</v>
      </c>
      <c r="Z40" s="36">
        <f>IFERROR(IF(Y40=0,"",ROUNDUP(Y40/H40,0)*0.01898),"")</f>
        <v>3.7960000000000001E-2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15.604166666666664</v>
      </c>
      <c r="BN40" s="64">
        <f>IFERROR(Y40*I40/H40,"0")</f>
        <v>22.47</v>
      </c>
      <c r="BO40" s="64">
        <f>IFERROR(1/J40*(X40/H40),"0")</f>
        <v>2.1701388888888888E-2</v>
      </c>
      <c r="BP40" s="64">
        <f>IFERROR(1/J40*(Y40/H40),"0")</f>
        <v>3.125E-2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67</v>
      </c>
      <c r="Y42" s="546">
        <f>IFERROR(IF(X42="",0,CEILING((X42/$H42),1)*$H42),"")</f>
        <v>70.3</v>
      </c>
      <c r="Z42" s="36">
        <f>IFERROR(IF(Y42=0,"",ROUNDUP(Y42/H42,0)*0.00902),"")</f>
        <v>0.17138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70.802702702702703</v>
      </c>
      <c r="BN42" s="64">
        <f>IFERROR(Y42*I42/H42,"0")</f>
        <v>74.289999999999992</v>
      </c>
      <c r="BO42" s="64">
        <f>IFERROR(1/J42*(X42/H42),"0")</f>
        <v>0.13718263718263718</v>
      </c>
      <c r="BP42" s="64">
        <f>IFERROR(1/J42*(Y42/H42),"0")</f>
        <v>0.14393939393939395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19.496996996996998</v>
      </c>
      <c r="Y43" s="547">
        <f>IFERROR(Y40/H40,"0")+IFERROR(Y41/H41,"0")+IFERROR(Y42/H42,"0")</f>
        <v>21</v>
      </c>
      <c r="Z43" s="547">
        <f>IFERROR(IF(Z40="",0,Z40),"0")+IFERROR(IF(Z41="",0,Z41),"0")+IFERROR(IF(Z42="",0,Z42),"0")</f>
        <v>0.20934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82</v>
      </c>
      <c r="Y44" s="547">
        <f>IFERROR(SUM(Y40:Y42),"0")</f>
        <v>91.9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56</v>
      </c>
      <c r="Y54" s="546">
        <f t="shared" si="0"/>
        <v>56</v>
      </c>
      <c r="Z54" s="36">
        <f>IFERROR(IF(Y54=0,"",ROUNDUP(Y54/H54,0)*0.00902),"")</f>
        <v>0.12628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58.94</v>
      </c>
      <c r="BN54" s="64">
        <f t="shared" si="2"/>
        <v>58.94</v>
      </c>
      <c r="BO54" s="64">
        <f t="shared" si="3"/>
        <v>0.10606060606060606</v>
      </c>
      <c r="BP54" s="64">
        <f t="shared" si="4"/>
        <v>0.10606060606060606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14</v>
      </c>
      <c r="Y57" s="547">
        <f>IFERROR(Y51/H51,"0")+IFERROR(Y52/H52,"0")+IFERROR(Y53/H53,"0")+IFERROR(Y54/H54,"0")+IFERROR(Y55/H55,"0")+IFERROR(Y56/H56,"0")</f>
        <v>14</v>
      </c>
      <c r="Z57" s="547">
        <f>IFERROR(IF(Z51="",0,Z51),"0")+IFERROR(IF(Z52="",0,Z52),"0")+IFERROR(IF(Z53="",0,Z53),"0")+IFERROR(IF(Z54="",0,Z54),"0")+IFERROR(IF(Z55="",0,Z55),"0")+IFERROR(IF(Z56="",0,Z56),"0")</f>
        <v>0.12628</v>
      </c>
      <c r="AA57" s="548"/>
      <c r="AB57" s="548"/>
      <c r="AC57" s="548"/>
    </row>
    <row r="58" spans="1:68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56</v>
      </c>
      <c r="Y58" s="547">
        <f>IFERROR(SUM(Y51:Y56),"0")</f>
        <v>56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15</v>
      </c>
      <c r="Y60" s="546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15.604166666666664</v>
      </c>
      <c r="BN60" s="64">
        <f>IFERROR(Y60*I60/H60,"0")</f>
        <v>22.47</v>
      </c>
      <c r="BO60" s="64">
        <f>IFERROR(1/J60*(X60/H60),"0")</f>
        <v>2.1701388888888888E-2</v>
      </c>
      <c r="BP60" s="64">
        <f>IFERROR(1/J60*(Y60/H60),"0")</f>
        <v>3.125E-2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1.3888888888888888</v>
      </c>
      <c r="Y63" s="547">
        <f>IFERROR(Y60/H60,"0")+IFERROR(Y61/H61,"0")+IFERROR(Y62/H62,"0")</f>
        <v>2</v>
      </c>
      <c r="Z63" s="547">
        <f>IFERROR(IF(Z60="",0,Z60),"0")+IFERROR(IF(Z61="",0,Z61),"0")+IFERROR(IF(Z62="",0,Z62),"0")</f>
        <v>3.7960000000000001E-2</v>
      </c>
      <c r="AA63" s="548"/>
      <c r="AB63" s="548"/>
      <c r="AC63" s="548"/>
    </row>
    <row r="64" spans="1:68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15</v>
      </c>
      <c r="Y64" s="547">
        <f>IFERROR(SUM(Y60:Y62),"0")</f>
        <v>21.6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5</v>
      </c>
      <c r="Y80" s="546">
        <f>IFERROR(IF(X80="",0,CEILING((X80/$H80),1)*$H80),"")</f>
        <v>7.8</v>
      </c>
      <c r="Z80" s="36">
        <f>IFERROR(IF(Y80=0,"",ROUNDUP(Y80/H80,0)*0.01898),"")</f>
        <v>1.898E-2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5.2788461538461533</v>
      </c>
      <c r="BN80" s="64">
        <f>IFERROR(Y80*I80/H80,"0")</f>
        <v>8.2349999999999994</v>
      </c>
      <c r="BO80" s="64">
        <f>IFERROR(1/J80*(X80/H80),"0")</f>
        <v>1.0016025641025642E-2</v>
      </c>
      <c r="BP80" s="64">
        <f>IFERROR(1/J80*(Y80/H80),"0")</f>
        <v>1.5625E-2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0.64102564102564108</v>
      </c>
      <c r="Y82" s="547">
        <f>IFERROR(Y80/H80,"0")+IFERROR(Y81/H81,"0")</f>
        <v>1</v>
      </c>
      <c r="Z82" s="547">
        <f>IFERROR(IF(Z80="",0,Z80),"0")+IFERROR(IF(Z81="",0,Z81),"0")</f>
        <v>1.898E-2</v>
      </c>
      <c r="AA82" s="548"/>
      <c r="AB82" s="548"/>
      <c r="AC82" s="548"/>
    </row>
    <row r="83" spans="1:68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5</v>
      </c>
      <c r="Y83" s="547">
        <f>IFERROR(SUM(Y80:Y81),"0")</f>
        <v>7.8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54</v>
      </c>
      <c r="Y86" s="546">
        <f>IFERROR(IF(X86="",0,CEILING((X86/$H86),1)*$H86),"")</f>
        <v>54</v>
      </c>
      <c r="Z86" s="36">
        <f>IFERROR(IF(Y86=0,"",ROUNDUP(Y86/H86,0)*0.01898),"")</f>
        <v>9.4899999999999998E-2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56.17499999999999</v>
      </c>
      <c r="BN86" s="64">
        <f>IFERROR(Y86*I86/H86,"0")</f>
        <v>56.17499999999999</v>
      </c>
      <c r="BO86" s="64">
        <f>IFERROR(1/J86*(X86/H86),"0")</f>
        <v>7.8125E-2</v>
      </c>
      <c r="BP86" s="64">
        <f>IFERROR(1/J86*(Y86/H86),"0")</f>
        <v>7.8125E-2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3</v>
      </c>
      <c r="Y88" s="546">
        <f>IFERROR(IF(X88="",0,CEILING((X88/$H88),1)*$H88),"")</f>
        <v>4.5</v>
      </c>
      <c r="Z88" s="36">
        <f>IFERROR(IF(Y88=0,"",ROUNDUP(Y88/H88,0)*0.00902),"")</f>
        <v>9.0200000000000002E-3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3.1399999999999997</v>
      </c>
      <c r="BN88" s="64">
        <f>IFERROR(Y88*I88/H88,"0")</f>
        <v>4.71</v>
      </c>
      <c r="BO88" s="64">
        <f>IFERROR(1/J88*(X88/H88),"0")</f>
        <v>5.0505050505050501E-3</v>
      </c>
      <c r="BP88" s="64">
        <f>IFERROR(1/J88*(Y88/H88),"0")</f>
        <v>7.575757575757576E-3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5.666666666666667</v>
      </c>
      <c r="Y89" s="547">
        <f>IFERROR(Y86/H86,"0")+IFERROR(Y87/H87,"0")+IFERROR(Y88/H88,"0")</f>
        <v>6</v>
      </c>
      <c r="Z89" s="547">
        <f>IFERROR(IF(Z86="",0,Z86),"0")+IFERROR(IF(Z87="",0,Z87),"0")+IFERROR(IF(Z88="",0,Z88),"0")</f>
        <v>0.10392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57</v>
      </c>
      <c r="Y90" s="547">
        <f>IFERROR(SUM(Y86:Y88),"0")</f>
        <v>58.5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36</v>
      </c>
      <c r="Y92" s="546">
        <f>IFERROR(IF(X92="",0,CEILING((X92/$H92),1)*$H92),"")</f>
        <v>40.5</v>
      </c>
      <c r="Z92" s="36">
        <f>IFERROR(IF(Y92=0,"",ROUNDUP(Y92/H92,0)*0.01898),"")</f>
        <v>9.4899999999999998E-2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38.306666666666665</v>
      </c>
      <c r="BN92" s="64">
        <f>IFERROR(Y92*I92/H92,"0")</f>
        <v>43.095000000000006</v>
      </c>
      <c r="BO92" s="64">
        <f>IFERROR(1/J92*(X92/H92),"0")</f>
        <v>6.9444444444444448E-2</v>
      </c>
      <c r="BP92" s="64">
        <f>IFERROR(1/J92*(Y92/H92),"0")</f>
        <v>7.8125E-2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44</v>
      </c>
      <c r="Y94" s="546">
        <f>IFERROR(IF(X94="",0,CEILING((X94/$H94),1)*$H94),"")</f>
        <v>45.900000000000006</v>
      </c>
      <c r="Z94" s="36">
        <f>IFERROR(IF(Y94=0,"",ROUNDUP(Y94/H94,0)*0.00651),"")</f>
        <v>0.11067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48.106666666666662</v>
      </c>
      <c r="BN94" s="64">
        <f>IFERROR(Y94*I94/H94,"0")</f>
        <v>50.183999999999997</v>
      </c>
      <c r="BO94" s="64">
        <f>IFERROR(1/J94*(X94/H94),"0")</f>
        <v>8.9540089540089532E-2</v>
      </c>
      <c r="BP94" s="64">
        <f>IFERROR(1/J94*(Y94/H94),"0")</f>
        <v>9.3406593406593408E-2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20.74074074074074</v>
      </c>
      <c r="Y96" s="547">
        <f>IFERROR(Y92/H92,"0")+IFERROR(Y93/H93,"0")+IFERROR(Y94/H94,"0")+IFERROR(Y95/H95,"0")</f>
        <v>22</v>
      </c>
      <c r="Z96" s="547">
        <f>IFERROR(IF(Z92="",0,Z92),"0")+IFERROR(IF(Z93="",0,Z93),"0")+IFERROR(IF(Z94="",0,Z94),"0")+IFERROR(IF(Z95="",0,Z95),"0")</f>
        <v>0.20557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80</v>
      </c>
      <c r="Y97" s="547">
        <f>IFERROR(SUM(Y92:Y95),"0")</f>
        <v>86.4</v>
      </c>
      <c r="Z97" s="37"/>
      <c r="AA97" s="548"/>
      <c r="AB97" s="548"/>
      <c r="AC97" s="548"/>
    </row>
    <row r="98" spans="1:68" ht="16.5" hidden="1" customHeight="1" x14ac:dyDescent="0.25">
      <c r="A98" s="562" t="s">
        <v>192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64</v>
      </c>
      <c r="Y100" s="546">
        <f>IFERROR(IF(X100="",0,CEILING((X100/$H100),1)*$H100),"")</f>
        <v>64.800000000000011</v>
      </c>
      <c r="Z100" s="36">
        <f>IFERROR(IF(Y100=0,"",ROUNDUP(Y100/H100,0)*0.01898),"")</f>
        <v>0.11388000000000001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66.577777777777769</v>
      </c>
      <c r="BN100" s="64">
        <f>IFERROR(Y100*I100/H100,"0")</f>
        <v>67.410000000000011</v>
      </c>
      <c r="BO100" s="64">
        <f>IFERROR(1/J100*(X100/H100),"0")</f>
        <v>9.2592592592592587E-2</v>
      </c>
      <c r="BP100" s="64">
        <f>IFERROR(1/J100*(Y100/H100),"0")</f>
        <v>9.3750000000000014E-2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49</v>
      </c>
      <c r="Y102" s="546">
        <f>IFERROR(IF(X102="",0,CEILING((X102/$H102),1)*$H102),"")</f>
        <v>49.5</v>
      </c>
      <c r="Z102" s="36">
        <f>IFERROR(IF(Y102=0,"",ROUNDUP(Y102/H102,0)*0.00902),"")</f>
        <v>9.9220000000000003E-2</v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51.286666666666662</v>
      </c>
      <c r="BN102" s="64">
        <f>IFERROR(Y102*I102/H102,"0")</f>
        <v>51.81</v>
      </c>
      <c r="BO102" s="64">
        <f>IFERROR(1/J102*(X102/H102),"0")</f>
        <v>8.2491582491582491E-2</v>
      </c>
      <c r="BP102" s="64">
        <f>IFERROR(1/J102*(Y102/H102),"0")</f>
        <v>8.3333333333333343E-2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16.814814814814817</v>
      </c>
      <c r="Y104" s="547">
        <f>IFERROR(Y100/H100,"0")+IFERROR(Y101/H101,"0")+IFERROR(Y102/H102,"0")+IFERROR(Y103/H103,"0")</f>
        <v>17</v>
      </c>
      <c r="Z104" s="547">
        <f>IFERROR(IF(Z100="",0,Z100),"0")+IFERROR(IF(Z101="",0,Z101),"0")+IFERROR(IF(Z102="",0,Z102),"0")+IFERROR(IF(Z103="",0,Z103),"0")</f>
        <v>0.21310000000000001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113</v>
      </c>
      <c r="Y105" s="547">
        <f>IFERROR(SUM(Y100:Y103),"0")</f>
        <v>114.30000000000001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4</v>
      </c>
      <c r="Y107" s="546">
        <f>IFERROR(IF(X107="",0,CEILING((X107/$H107),1)*$H107),"")</f>
        <v>10.8</v>
      </c>
      <c r="Z107" s="36">
        <f>IFERROR(IF(Y107=0,"",ROUNDUP(Y107/H107,0)*0.01898),"")</f>
        <v>1.898E-2</v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4.1611111111111105</v>
      </c>
      <c r="BN107" s="64">
        <f>IFERROR(Y107*I107/H107,"0")</f>
        <v>11.234999999999999</v>
      </c>
      <c r="BO107" s="64">
        <f>IFERROR(1/J107*(X107/H107),"0")</f>
        <v>5.7870370370370367E-3</v>
      </c>
      <c r="BP107" s="64">
        <f>IFERROR(1/J107*(Y107/H107),"0")</f>
        <v>1.5625E-2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42</v>
      </c>
      <c r="Y109" s="546">
        <f>IFERROR(IF(X109="",0,CEILING((X109/$H109),1)*$H109),"")</f>
        <v>43.199999999999996</v>
      </c>
      <c r="Z109" s="36">
        <f>IFERROR(IF(Y109=0,"",ROUNDUP(Y109/H109,0)*0.00651),"")</f>
        <v>0.11718000000000001</v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45.15</v>
      </c>
      <c r="BN109" s="64">
        <f>IFERROR(Y109*I109/H109,"0")</f>
        <v>46.44</v>
      </c>
      <c r="BO109" s="64">
        <f>IFERROR(1/J109*(X109/H109),"0")</f>
        <v>9.6153846153846159E-2</v>
      </c>
      <c r="BP109" s="64">
        <f>IFERROR(1/J109*(Y109/H109),"0")</f>
        <v>9.8901098901098911E-2</v>
      </c>
    </row>
    <row r="110" spans="1:68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17.87037037037037</v>
      </c>
      <c r="Y110" s="547">
        <f>IFERROR(Y107/H107,"0")+IFERROR(Y108/H108,"0")+IFERROR(Y109/H109,"0")</f>
        <v>19</v>
      </c>
      <c r="Z110" s="547">
        <f>IFERROR(IF(Z107="",0,Z107),"0")+IFERROR(IF(Z108="",0,Z108),"0")+IFERROR(IF(Z109="",0,Z109),"0")</f>
        <v>0.13616</v>
      </c>
      <c r="AA110" s="548"/>
      <c r="AB110" s="548"/>
      <c r="AC110" s="548"/>
    </row>
    <row r="111" spans="1:68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46</v>
      </c>
      <c r="Y111" s="547">
        <f>IFERROR(SUM(Y107:Y109),"0")</f>
        <v>54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85</v>
      </c>
      <c r="Y115" s="546">
        <f>IFERROR(IF(X115="",0,CEILING((X115/$H115),1)*$H115),"")</f>
        <v>86.4</v>
      </c>
      <c r="Z115" s="36">
        <f>IFERROR(IF(Y115=0,"",ROUNDUP(Y115/H115,0)*0.00651),"")</f>
        <v>0.20832000000000001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92.933333333333323</v>
      </c>
      <c r="BN115" s="64">
        <f>IFERROR(Y115*I115/H115,"0")</f>
        <v>94.463999999999999</v>
      </c>
      <c r="BO115" s="64">
        <f>IFERROR(1/J115*(X115/H115),"0")</f>
        <v>0.17297517297517298</v>
      </c>
      <c r="BP115" s="64">
        <f>IFERROR(1/J115*(Y115/H115),"0")</f>
        <v>0.17582417582417584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31.481481481481481</v>
      </c>
      <c r="Y117" s="547">
        <f>IFERROR(Y113/H113,"0")+IFERROR(Y114/H114,"0")+IFERROR(Y115/H115,"0")+IFERROR(Y116/H116,"0")</f>
        <v>32</v>
      </c>
      <c r="Z117" s="547">
        <f>IFERROR(IF(Z113="",0,Z113),"0")+IFERROR(IF(Z114="",0,Z114),"0")+IFERROR(IF(Z115="",0,Z115),"0")+IFERROR(IF(Z116="",0,Z116),"0")</f>
        <v>0.20832000000000001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85</v>
      </c>
      <c r="Y118" s="547">
        <f>IFERROR(SUM(Y113:Y116),"0")</f>
        <v>86.4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13</v>
      </c>
      <c r="Y158" s="546">
        <f t="shared" ref="Y158:Y166" si="5">IFERROR(IF(X158="",0,CEILING((X158/$H158),1)*$H158),"")</f>
        <v>16.8</v>
      </c>
      <c r="Z158" s="36">
        <f>IFERROR(IF(Y158=0,"",ROUNDUP(Y158/H158,0)*0.00902),"")</f>
        <v>3.6080000000000001E-2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13.835714285714285</v>
      </c>
      <c r="BN158" s="64">
        <f t="shared" ref="BN158:BN166" si="7">IFERROR(Y158*I158/H158,"0")</f>
        <v>17.88</v>
      </c>
      <c r="BO158" s="64">
        <f t="shared" ref="BO158:BO166" si="8">IFERROR(1/J158*(X158/H158),"0")</f>
        <v>2.3448773448773448E-2</v>
      </c>
      <c r="BP158" s="64">
        <f t="shared" ref="BP158:BP166" si="9">IFERROR(1/J158*(Y158/H158),"0")</f>
        <v>3.0303030303030304E-2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19</v>
      </c>
      <c r="Y163" s="546">
        <f t="shared" si="5"/>
        <v>19.8</v>
      </c>
      <c r="Z163" s="36">
        <f>IFERROR(IF(Y163=0,"",ROUNDUP(Y163/H163,0)*0.00502),"")</f>
        <v>5.5220000000000005E-2</v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20.372222222222224</v>
      </c>
      <c r="BN163" s="64">
        <f t="shared" si="7"/>
        <v>21.23</v>
      </c>
      <c r="BO163" s="64">
        <f t="shared" si="8"/>
        <v>4.5109211775878448E-2</v>
      </c>
      <c r="BP163" s="64">
        <f t="shared" si="9"/>
        <v>4.7008547008547015E-2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13.65079365079365</v>
      </c>
      <c r="Y167" s="547">
        <f>IFERROR(Y158/H158,"0")+IFERROR(Y159/H159,"0")+IFERROR(Y160/H160,"0")+IFERROR(Y161/H161,"0")+IFERROR(Y162/H162,"0")+IFERROR(Y163/H163,"0")+IFERROR(Y164/H164,"0")+IFERROR(Y165/H165,"0")+IFERROR(Y166/H166,"0")</f>
        <v>15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9.1300000000000006E-2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32</v>
      </c>
      <c r="Y168" s="547">
        <f>IFERROR(SUM(Y158:Y166),"0")</f>
        <v>36.6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1</v>
      </c>
      <c r="Y172" s="546">
        <f>IFERROR(IF(X172="",0,CEILING((X172/$H172),1)*$H172),"")</f>
        <v>1.26</v>
      </c>
      <c r="Z172" s="36">
        <f>IFERROR(IF(Y172=0,"",ROUNDUP(Y172/H172,0)*0.0059),"")</f>
        <v>5.8999999999999999E-3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1.1507936507936507</v>
      </c>
      <c r="BN172" s="64">
        <f>IFERROR(Y172*I172/H172,"0")</f>
        <v>1.45</v>
      </c>
      <c r="BO172" s="64">
        <f>IFERROR(1/J172*(X172/H172),"0")</f>
        <v>3.6743092298647849E-3</v>
      </c>
      <c r="BP172" s="64">
        <f>IFERROR(1/J172*(Y172/H172),"0")</f>
        <v>4.6296296296296294E-3</v>
      </c>
    </row>
    <row r="173" spans="1:68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0.79365079365079361</v>
      </c>
      <c r="Y173" s="547">
        <f>IFERROR(Y170/H170,"0")+IFERROR(Y171/H171,"0")+IFERROR(Y172/H172,"0")</f>
        <v>1</v>
      </c>
      <c r="Z173" s="547">
        <f>IFERROR(IF(Z170="",0,Z170),"0")+IFERROR(IF(Z171="",0,Z171),"0")+IFERROR(IF(Z172="",0,Z172),"0")</f>
        <v>5.8999999999999999E-3</v>
      </c>
      <c r="AA173" s="548"/>
      <c r="AB173" s="548"/>
      <c r="AC173" s="548"/>
    </row>
    <row r="174" spans="1:68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1</v>
      </c>
      <c r="Y174" s="547">
        <f>IFERROR(SUM(Y170:Y172),"0")</f>
        <v>1.26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56</v>
      </c>
      <c r="Y191" s="546">
        <f t="shared" ref="Y191:Y198" si="10">IFERROR(IF(X191="",0,CEILING((X191/$H191),1)*$H191),"")</f>
        <v>59.400000000000006</v>
      </c>
      <c r="Z191" s="36">
        <f>IFERROR(IF(Y191=0,"",ROUNDUP(Y191/H191,0)*0.00902),"")</f>
        <v>9.9220000000000003E-2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58.177777777777777</v>
      </c>
      <c r="BN191" s="64">
        <f t="shared" ref="BN191:BN198" si="12">IFERROR(Y191*I191/H191,"0")</f>
        <v>61.71</v>
      </c>
      <c r="BO191" s="64">
        <f t="shared" ref="BO191:BO198" si="13">IFERROR(1/J191*(X191/H191),"0")</f>
        <v>7.8563411896745233E-2</v>
      </c>
      <c r="BP191" s="64">
        <f t="shared" ref="BP191:BP198" si="14">IFERROR(1/J191*(Y191/H191),"0")</f>
        <v>8.3333333333333343E-2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52</v>
      </c>
      <c r="Y194" s="546">
        <f t="shared" si="10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54.022222222222226</v>
      </c>
      <c r="BN194" s="64">
        <f t="shared" si="12"/>
        <v>56.099999999999994</v>
      </c>
      <c r="BO194" s="64">
        <f t="shared" si="13"/>
        <v>7.2951739618406286E-2</v>
      </c>
      <c r="BP194" s="64">
        <f t="shared" si="14"/>
        <v>7.575757575757576E-2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31</v>
      </c>
      <c r="Y195" s="546">
        <f t="shared" si="10"/>
        <v>32.4</v>
      </c>
      <c r="Z195" s="36">
        <f>IFERROR(IF(Y195=0,"",ROUNDUP(Y195/H195,0)*0.00502),"")</f>
        <v>9.0359999999999996E-2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33.238888888888887</v>
      </c>
      <c r="BN195" s="64">
        <f t="shared" si="12"/>
        <v>34.739999999999995</v>
      </c>
      <c r="BO195" s="64">
        <f t="shared" si="13"/>
        <v>7.3599240265906932E-2</v>
      </c>
      <c r="BP195" s="64">
        <f t="shared" si="14"/>
        <v>7.6923076923076927E-2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15</v>
      </c>
      <c r="Y196" s="546">
        <f t="shared" si="10"/>
        <v>16.2</v>
      </c>
      <c r="Z196" s="36">
        <f>IFERROR(IF(Y196=0,"",ROUNDUP(Y196/H196,0)*0.00502),"")</f>
        <v>4.5179999999999998E-2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15.833333333333332</v>
      </c>
      <c r="BN196" s="64">
        <f t="shared" si="12"/>
        <v>17.099999999999998</v>
      </c>
      <c r="BO196" s="64">
        <f t="shared" si="13"/>
        <v>3.561253561253562E-2</v>
      </c>
      <c r="BP196" s="64">
        <f t="shared" si="14"/>
        <v>3.8461538461538464E-2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18</v>
      </c>
      <c r="Y198" s="546">
        <f t="shared" si="10"/>
        <v>18</v>
      </c>
      <c r="Z198" s="36">
        <f>IFERROR(IF(Y198=0,"",ROUNDUP(Y198/H198,0)*0.00502),"")</f>
        <v>5.0200000000000002E-2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18.999999999999996</v>
      </c>
      <c r="BN198" s="64">
        <f t="shared" si="12"/>
        <v>18.999999999999996</v>
      </c>
      <c r="BO198" s="64">
        <f t="shared" si="13"/>
        <v>4.2735042735042736E-2</v>
      </c>
      <c r="BP198" s="64">
        <f t="shared" si="14"/>
        <v>4.2735042735042736E-2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55.555555555555557</v>
      </c>
      <c r="Y199" s="547">
        <f>IFERROR(Y191/H191,"0")+IFERROR(Y192/H192,"0")+IFERROR(Y193/H193,"0")+IFERROR(Y194/H194,"0")+IFERROR(Y195/H195,"0")+IFERROR(Y196/H196,"0")+IFERROR(Y197/H197,"0")+IFERROR(Y198/H198,"0")</f>
        <v>58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0.37516000000000005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172</v>
      </c>
      <c r="Y200" s="547">
        <f>IFERROR(SUM(Y191:Y198),"0")</f>
        <v>180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89</v>
      </c>
      <c r="Y205" s="546">
        <f t="shared" si="15"/>
        <v>91.2</v>
      </c>
      <c r="Z205" s="36">
        <f t="shared" ref="Z205:Z210" si="20">IFERROR(IF(Y205=0,"",ROUNDUP(Y205/H205,0)*0.00651),"")</f>
        <v>0.24738000000000002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99.012500000000003</v>
      </c>
      <c r="BN205" s="64">
        <f t="shared" si="17"/>
        <v>101.46</v>
      </c>
      <c r="BO205" s="64">
        <f t="shared" si="18"/>
        <v>0.20375457875457878</v>
      </c>
      <c r="BP205" s="64">
        <f t="shared" si="19"/>
        <v>0.2087912087912088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99</v>
      </c>
      <c r="Y207" s="546">
        <f t="shared" si="15"/>
        <v>100.8</v>
      </c>
      <c r="Z207" s="36">
        <f t="shared" si="20"/>
        <v>0.27342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109.39500000000001</v>
      </c>
      <c r="BN207" s="64">
        <f t="shared" si="17"/>
        <v>111.384</v>
      </c>
      <c r="BO207" s="64">
        <f t="shared" si="18"/>
        <v>0.22664835164835168</v>
      </c>
      <c r="BP207" s="64">
        <f t="shared" si="19"/>
        <v>0.23076923076923078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64</v>
      </c>
      <c r="Y209" s="546">
        <f t="shared" si="15"/>
        <v>64.8</v>
      </c>
      <c r="Z209" s="36">
        <f t="shared" si="20"/>
        <v>0.17577000000000001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70.720000000000013</v>
      </c>
      <c r="BN209" s="64">
        <f t="shared" si="17"/>
        <v>71.604000000000013</v>
      </c>
      <c r="BO209" s="64">
        <f t="shared" si="18"/>
        <v>0.14652014652014653</v>
      </c>
      <c r="BP209" s="64">
        <f t="shared" si="19"/>
        <v>0.14835164835164835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36</v>
      </c>
      <c r="Y210" s="546">
        <f t="shared" si="15"/>
        <v>36</v>
      </c>
      <c r="Z210" s="36">
        <f t="shared" si="20"/>
        <v>9.7650000000000001E-2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39.870000000000005</v>
      </c>
      <c r="BN210" s="64">
        <f t="shared" si="17"/>
        <v>39.870000000000005</v>
      </c>
      <c r="BO210" s="64">
        <f t="shared" si="18"/>
        <v>8.241758241758243E-2</v>
      </c>
      <c r="BP210" s="64">
        <f t="shared" si="19"/>
        <v>8.241758241758243E-2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120.00000000000001</v>
      </c>
      <c r="Y211" s="547">
        <f>IFERROR(Y202/H202,"0")+IFERROR(Y203/H203,"0")+IFERROR(Y204/H204,"0")+IFERROR(Y205/H205,"0")+IFERROR(Y206/H206,"0")+IFERROR(Y207/H207,"0")+IFERROR(Y208/H208,"0")+IFERROR(Y209/H209,"0")+IFERROR(Y210/H210,"0")</f>
        <v>122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0.79422000000000004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288</v>
      </c>
      <c r="Y212" s="547">
        <f>IFERROR(SUM(Y202:Y210),"0")</f>
        <v>292.8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11</v>
      </c>
      <c r="Y224" s="546">
        <f t="shared" si="21"/>
        <v>12</v>
      </c>
      <c r="Z224" s="36">
        <f t="shared" ref="Z224:Z229" si="26">IFERROR(IF(Y224=0,"",ROUNDUP(Y224/H224,0)*0.00902),"")</f>
        <v>2.7060000000000001E-2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11.577500000000001</v>
      </c>
      <c r="BN224" s="64">
        <f t="shared" si="23"/>
        <v>12.629999999999999</v>
      </c>
      <c r="BO224" s="64">
        <f t="shared" si="24"/>
        <v>2.0833333333333336E-2</v>
      </c>
      <c r="BP224" s="64">
        <f t="shared" si="25"/>
        <v>2.2727272727272728E-2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2.75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3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2.7060000000000001E-2</v>
      </c>
      <c r="AA230" s="548"/>
      <c r="AB230" s="548"/>
      <c r="AC230" s="548"/>
    </row>
    <row r="231" spans="1:68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11</v>
      </c>
      <c r="Y231" s="547">
        <f>IFERROR(SUM(Y220:Y229),"0")</f>
        <v>12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1</v>
      </c>
      <c r="Y237" s="546">
        <f>IFERROR(IF(X237="",0,CEILING((X237/$H237),1)*$H237),"")</f>
        <v>1.8</v>
      </c>
      <c r="Z237" s="36">
        <f>IFERROR(IF(Y237=0,"",ROUNDUP(Y237/H237,0)*0.0059),"")</f>
        <v>5.8999999999999999E-3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1.0972222222222223</v>
      </c>
      <c r="BN237" s="64">
        <f>IFERROR(Y237*I237/H237,"0")</f>
        <v>1.9750000000000001</v>
      </c>
      <c r="BO237" s="64">
        <f>IFERROR(1/J237*(X237/H237),"0")</f>
        <v>2.5720164609053498E-3</v>
      </c>
      <c r="BP237" s="64">
        <f>IFERROR(1/J237*(Y237/H237),"0")</f>
        <v>4.6296296296296294E-3</v>
      </c>
    </row>
    <row r="238" spans="1:68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0.55555555555555558</v>
      </c>
      <c r="Y238" s="547">
        <f>IFERROR(Y237/H237,"0")</f>
        <v>1</v>
      </c>
      <c r="Z238" s="547">
        <f>IFERROR(IF(Z237="",0,Z237),"0")</f>
        <v>5.8999999999999999E-3</v>
      </c>
      <c r="AA238" s="548"/>
      <c r="AB238" s="548"/>
      <c r="AC238" s="548"/>
    </row>
    <row r="239" spans="1:68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1</v>
      </c>
      <c r="Y239" s="547">
        <f>IFERROR(SUM(Y237:Y237),"0")</f>
        <v>1.8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4</v>
      </c>
      <c r="Y245" s="546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4.7676767676767673</v>
      </c>
      <c r="BN245" s="64">
        <f>IFERROR(Y245*I245/H245,"0")</f>
        <v>5.9</v>
      </c>
      <c r="BO245" s="64">
        <f>IFERROR(1/J245*(X245/H245),"0")</f>
        <v>1.8705574261129818E-2</v>
      </c>
      <c r="BP245" s="64">
        <f>IFERROR(1/J245*(Y245/H245),"0")</f>
        <v>2.3148148148148147E-2</v>
      </c>
    </row>
    <row r="246" spans="1:68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4.0404040404040407</v>
      </c>
      <c r="Y246" s="547">
        <f>IFERROR(Y241/H241,"0")+IFERROR(Y242/H242,"0")+IFERROR(Y243/H243,"0")+IFERROR(Y244/H244,"0")+IFERROR(Y245/H245,"0")</f>
        <v>5</v>
      </c>
      <c r="Z246" s="547">
        <f>IFERROR(IF(Z241="",0,Z241),"0")+IFERROR(IF(Z242="",0,Z242),"0")+IFERROR(IF(Z243="",0,Z243),"0")+IFERROR(IF(Z244="",0,Z244),"0")+IFERROR(IF(Z245="",0,Z245),"0")</f>
        <v>2.9499999999999998E-2</v>
      </c>
      <c r="AA246" s="548"/>
      <c r="AB246" s="548"/>
      <c r="AC246" s="548"/>
    </row>
    <row r="247" spans="1:68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4</v>
      </c>
      <c r="Y247" s="547">
        <f>IFERROR(SUM(Y241:Y245),"0")</f>
        <v>4.95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10</v>
      </c>
      <c r="Y302" s="546">
        <f t="shared" si="27"/>
        <v>10.8</v>
      </c>
      <c r="Z302" s="36">
        <f>IFERROR(IF(Y302=0,"",ROUNDUP(Y302/H302,0)*0.00651),"")</f>
        <v>3.9059999999999997E-2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11.266666666666667</v>
      </c>
      <c r="BN302" s="64">
        <f t="shared" si="29"/>
        <v>12.167999999999999</v>
      </c>
      <c r="BO302" s="64">
        <f t="shared" si="30"/>
        <v>3.0525030525030528E-2</v>
      </c>
      <c r="BP302" s="64">
        <f t="shared" si="31"/>
        <v>3.2967032967032968E-2</v>
      </c>
    </row>
    <row r="303" spans="1:68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5.5555555555555554</v>
      </c>
      <c r="Y303" s="547">
        <f>IFERROR(Y296/H296,"0")+IFERROR(Y297/H297,"0")+IFERROR(Y298/H298,"0")+IFERROR(Y299/H299,"0")+IFERROR(Y300/H300,"0")+IFERROR(Y301/H301,"0")+IFERROR(Y302/H302,"0")</f>
        <v>6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3.9059999999999997E-2</v>
      </c>
      <c r="AA303" s="548"/>
      <c r="AB303" s="548"/>
      <c r="AC303" s="548"/>
    </row>
    <row r="304" spans="1:68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10</v>
      </c>
      <c r="Y304" s="547">
        <f>IFERROR(SUM(Y296:Y302),"0")</f>
        <v>10.8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 t="s">
        <v>188</v>
      </c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106</v>
      </c>
      <c r="AK310" s="68">
        <v>37.799999999999997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24</v>
      </c>
      <c r="Y314" s="546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25.482857142857142</v>
      </c>
      <c r="BN314" s="64">
        <f>IFERROR(Y314*I314/H314,"0")</f>
        <v>26.757000000000001</v>
      </c>
      <c r="BO314" s="64">
        <f>IFERROR(1/J314*(X314/H314),"0")</f>
        <v>4.4642857142857144E-2</v>
      </c>
      <c r="BP314" s="64">
        <f>IFERROR(1/J314*(Y314/H314),"0")</f>
        <v>4.6875E-2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2.8571428571428572</v>
      </c>
      <c r="Y317" s="547">
        <f>IFERROR(Y314/H314,"0")+IFERROR(Y315/H315,"0")+IFERROR(Y316/H316,"0")</f>
        <v>3</v>
      </c>
      <c r="Z317" s="547">
        <f>IFERROR(IF(Z314="",0,Z314),"0")+IFERROR(IF(Z315="",0,Z315),"0")+IFERROR(IF(Z316="",0,Z316),"0")</f>
        <v>5.6940000000000004E-2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24</v>
      </c>
      <c r="Y318" s="547">
        <f>IFERROR(SUM(Y314:Y316),"0")</f>
        <v>25.200000000000003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4</v>
      </c>
      <c r="Y320" s="546">
        <f>IFERROR(IF(X320="",0,CEILING((X320/$H320),1)*$H320),"")</f>
        <v>6.08</v>
      </c>
      <c r="Z320" s="36">
        <f>IFERROR(IF(Y320=0,"",ROUNDUP(Y320/H320,0)*0.00902),"")</f>
        <v>1.804E-2</v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4.3815789473684212</v>
      </c>
      <c r="BN320" s="64">
        <f>IFERROR(Y320*I320/H320,"0")</f>
        <v>6.66</v>
      </c>
      <c r="BO320" s="64">
        <f>IFERROR(1/J320*(X320/H320),"0")</f>
        <v>9.9681020733652318E-3</v>
      </c>
      <c r="BP320" s="64">
        <f>IFERROR(1/J320*(Y320/H320),"0")</f>
        <v>1.5151515151515152E-2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4</v>
      </c>
      <c r="Y321" s="546">
        <f>IFERROR(IF(X321="",0,CEILING((X321/$H321),1)*$H321),"")</f>
        <v>6.08</v>
      </c>
      <c r="Z321" s="36">
        <f>IFERROR(IF(Y321=0,"",ROUNDUP(Y321/H321,0)*0.00902),"")</f>
        <v>1.804E-2</v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4.3289473684210522</v>
      </c>
      <c r="BN321" s="64">
        <f>IFERROR(Y321*I321/H321,"0")</f>
        <v>6.58</v>
      </c>
      <c r="BO321" s="64">
        <f>IFERROR(1/J321*(X321/H321),"0")</f>
        <v>9.9681020733652318E-3</v>
      </c>
      <c r="BP321" s="64">
        <f>IFERROR(1/J321*(Y321/H321),"0")</f>
        <v>1.5151515151515152E-2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8</v>
      </c>
      <c r="Y323" s="546">
        <f>IFERROR(IF(X323="",0,CEILING((X323/$H323),1)*$H323),"")</f>
        <v>10.199999999999999</v>
      </c>
      <c r="Z323" s="36">
        <f>IFERROR(IF(Y323=0,"",ROUNDUP(Y323/H323,0)*0.00651),"")</f>
        <v>2.6040000000000001E-2</v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9.0352941176470587</v>
      </c>
      <c r="BN323" s="64">
        <f>IFERROR(Y323*I323/H323,"0")</f>
        <v>11.52</v>
      </c>
      <c r="BO323" s="64">
        <f>IFERROR(1/J323*(X323/H323),"0")</f>
        <v>1.7237664296487831E-2</v>
      </c>
      <c r="BP323" s="64">
        <f>IFERROR(1/J323*(Y323/H323),"0")</f>
        <v>2.197802197802198E-2</v>
      </c>
    </row>
    <row r="324" spans="1:68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5.768833849329206</v>
      </c>
      <c r="Y324" s="547">
        <f>IFERROR(Y320/H320,"0")+IFERROR(Y321/H321,"0")+IFERROR(Y322/H322,"0")+IFERROR(Y323/H323,"0")</f>
        <v>8</v>
      </c>
      <c r="Z324" s="547">
        <f>IFERROR(IF(Z320="",0,Z320),"0")+IFERROR(IF(Z321="",0,Z321),"0")+IFERROR(IF(Z322="",0,Z322),"0")+IFERROR(IF(Z323="",0,Z323),"0")</f>
        <v>6.2120000000000002E-2</v>
      </c>
      <c r="AA324" s="548"/>
      <c r="AB324" s="548"/>
      <c r="AC324" s="548"/>
    </row>
    <row r="325" spans="1:68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16</v>
      </c>
      <c r="Y325" s="547">
        <f>IFERROR(SUM(Y320:Y323),"0")</f>
        <v>22.36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188</v>
      </c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188</v>
      </c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183</v>
      </c>
      <c r="Y342" s="546">
        <f t="shared" ref="Y342:Y348" si="32">IFERROR(IF(X342="",0,CEILING((X342/$H342),1)*$H342),"")</f>
        <v>195</v>
      </c>
      <c r="Z342" s="36">
        <f>IFERROR(IF(Y342=0,"",ROUNDUP(Y342/H342,0)*0.02175),"")</f>
        <v>0.28275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188.85600000000002</v>
      </c>
      <c r="BN342" s="64">
        <f t="shared" ref="BN342:BN348" si="34">IFERROR(Y342*I342/H342,"0")</f>
        <v>201.23999999999998</v>
      </c>
      <c r="BO342" s="64">
        <f t="shared" ref="BO342:BO348" si="35">IFERROR(1/J342*(X342/H342),"0")</f>
        <v>0.25416666666666665</v>
      </c>
      <c r="BP342" s="64">
        <f t="shared" ref="BP342:BP348" si="36">IFERROR(1/J342*(Y342/H342),"0")</f>
        <v>0.27083333333333331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308</v>
      </c>
      <c r="Y343" s="546">
        <f t="shared" si="32"/>
        <v>315</v>
      </c>
      <c r="Z343" s="36">
        <f>IFERROR(IF(Y343=0,"",ROUNDUP(Y343/H343,0)*0.02175),"")</f>
        <v>0.45674999999999999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317.85599999999999</v>
      </c>
      <c r="BN343" s="64">
        <f t="shared" si="34"/>
        <v>325.08</v>
      </c>
      <c r="BO343" s="64">
        <f t="shared" si="35"/>
        <v>0.42777777777777781</v>
      </c>
      <c r="BP343" s="64">
        <f t="shared" si="36"/>
        <v>0.4375</v>
      </c>
    </row>
    <row r="344" spans="1:68" ht="37.5" hidden="1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149</v>
      </c>
      <c r="Y345" s="546">
        <f t="shared" si="32"/>
        <v>150</v>
      </c>
      <c r="Z345" s="36">
        <f>IFERROR(IF(Y345=0,"",ROUNDUP(Y345/H345,0)*0.02175),"")</f>
        <v>0.21749999999999997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153.768</v>
      </c>
      <c r="BN345" s="64">
        <f t="shared" si="34"/>
        <v>154.80000000000001</v>
      </c>
      <c r="BO345" s="64">
        <f t="shared" si="35"/>
        <v>0.20694444444444443</v>
      </c>
      <c r="BP345" s="64">
        <f t="shared" si="36"/>
        <v>0.20833333333333331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42.666666666666671</v>
      </c>
      <c r="Y349" s="547">
        <f>IFERROR(Y342/H342,"0")+IFERROR(Y343/H343,"0")+IFERROR(Y344/H344,"0")+IFERROR(Y345/H345,"0")+IFERROR(Y346/H346,"0")+IFERROR(Y347/H347,"0")+IFERROR(Y348/H348,"0")</f>
        <v>44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0.95700000000000007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640</v>
      </c>
      <c r="Y350" s="547">
        <f>IFERROR(SUM(Y342:Y348),"0")</f>
        <v>660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42</v>
      </c>
      <c r="Y352" s="546">
        <f>IFERROR(IF(X352="",0,CEILING((X352/$H352),1)*$H352),"")</f>
        <v>45</v>
      </c>
      <c r="Z352" s="36">
        <f>IFERROR(IF(Y352=0,"",ROUNDUP(Y352/H352,0)*0.02175),"")</f>
        <v>6.5250000000000002E-2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43.344000000000001</v>
      </c>
      <c r="BN352" s="64">
        <f>IFERROR(Y352*I352/H352,"0")</f>
        <v>46.440000000000005</v>
      </c>
      <c r="BO352" s="64">
        <f>IFERROR(1/J352*(X352/H352),"0")</f>
        <v>5.8333333333333327E-2</v>
      </c>
      <c r="BP352" s="64">
        <f>IFERROR(1/J352*(Y352/H352),"0")</f>
        <v>6.25E-2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2.8</v>
      </c>
      <c r="Y354" s="547">
        <f>IFERROR(Y352/H352,"0")+IFERROR(Y353/H353,"0")</f>
        <v>3</v>
      </c>
      <c r="Z354" s="547">
        <f>IFERROR(IF(Z352="",0,Z352),"0")+IFERROR(IF(Z353="",0,Z353),"0")</f>
        <v>6.5250000000000002E-2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42</v>
      </c>
      <c r="Y355" s="547">
        <f>IFERROR(SUM(Y352:Y353),"0")</f>
        <v>45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39</v>
      </c>
      <c r="Y358" s="546">
        <f>IFERROR(IF(X358="",0,CEILING((X358/$H358),1)*$H358),"")</f>
        <v>45</v>
      </c>
      <c r="Z358" s="36">
        <f>IFERROR(IF(Y358=0,"",ROUNDUP(Y358/H358,0)*0.01898),"")</f>
        <v>9.4899999999999998E-2</v>
      </c>
      <c r="AA358" s="56"/>
      <c r="AB358" s="57"/>
      <c r="AC358" s="407" t="s">
        <v>566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41.248999999999995</v>
      </c>
      <c r="BN358" s="64">
        <f>IFERROR(Y358*I358/H358,"0")</f>
        <v>47.594999999999999</v>
      </c>
      <c r="BO358" s="64">
        <f>IFERROR(1/J358*(X358/H358),"0")</f>
        <v>6.7708333333333329E-2</v>
      </c>
      <c r="BP358" s="64">
        <f>IFERROR(1/J358*(Y358/H358),"0")</f>
        <v>7.8125E-2</v>
      </c>
    </row>
    <row r="359" spans="1:68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4.333333333333333</v>
      </c>
      <c r="Y359" s="547">
        <f>IFERROR(Y357/H357,"0")+IFERROR(Y358/H358,"0")</f>
        <v>5</v>
      </c>
      <c r="Z359" s="547">
        <f>IFERROR(IF(Z357="",0,Z357),"0")+IFERROR(IF(Z358="",0,Z358),"0")</f>
        <v>9.4899999999999998E-2</v>
      </c>
      <c r="AA359" s="548"/>
      <c r="AB359" s="548"/>
      <c r="AC359" s="548"/>
    </row>
    <row r="360" spans="1:68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39</v>
      </c>
      <c r="Y360" s="547">
        <f>IFERROR(SUM(Y357:Y358),"0")</f>
        <v>45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74</v>
      </c>
      <c r="Y362" s="546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78.26733333333334</v>
      </c>
      <c r="BN362" s="64">
        <f>IFERROR(Y362*I362/H362,"0")</f>
        <v>85.670999999999992</v>
      </c>
      <c r="BO362" s="64">
        <f>IFERROR(1/J362*(X362/H362),"0")</f>
        <v>0.12847222222222221</v>
      </c>
      <c r="BP362" s="64">
        <f>IFERROR(1/J362*(Y362/H362),"0")</f>
        <v>0.140625</v>
      </c>
    </row>
    <row r="363" spans="1:68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8.2222222222222214</v>
      </c>
      <c r="Y363" s="547">
        <f>IFERROR(Y362/H362,"0")</f>
        <v>9</v>
      </c>
      <c r="Z363" s="547">
        <f>IFERROR(IF(Z362="",0,Z362),"0")</f>
        <v>0.17082</v>
      </c>
      <c r="AA363" s="548"/>
      <c r="AB363" s="548"/>
      <c r="AC363" s="548"/>
    </row>
    <row r="364" spans="1:68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74</v>
      </c>
      <c r="Y364" s="547">
        <f>IFERROR(SUM(Y362:Y362),"0")</f>
        <v>81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hidden="1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110</v>
      </c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72</v>
      </c>
      <c r="Y389" s="546">
        <f t="shared" ref="Y389:Y398" si="37">IFERROR(IF(X389="",0,CEILING((X389/$H389),1)*$H389),"")</f>
        <v>75.600000000000009</v>
      </c>
      <c r="Z389" s="36">
        <f>IFERROR(IF(Y389=0,"",ROUNDUP(Y389/H389,0)*0.00902),"")</f>
        <v>0.12628</v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74.8</v>
      </c>
      <c r="BN389" s="64">
        <f t="shared" ref="BN389:BN398" si="39">IFERROR(Y389*I389/H389,"0")</f>
        <v>78.540000000000006</v>
      </c>
      <c r="BO389" s="64">
        <f t="shared" ref="BO389:BO398" si="40">IFERROR(1/J389*(X389/H389),"0")</f>
        <v>0.10101010101010101</v>
      </c>
      <c r="BP389" s="64">
        <f t="shared" ref="BP389:BP398" si="41">IFERROR(1/J389*(Y389/H389),"0")</f>
        <v>0.10606060606060606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266</v>
      </c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13.333333333333332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14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0.12628</v>
      </c>
      <c r="AA399" s="548"/>
      <c r="AB399" s="548"/>
      <c r="AC399" s="548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72</v>
      </c>
      <c r="Y400" s="547">
        <f>IFERROR(SUM(Y389:Y398),"0")</f>
        <v>75.600000000000009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110</v>
      </c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4</v>
      </c>
      <c r="Y412" s="546">
        <f>IFERROR(IF(X412="",0,CEILING((X412/$H412),1)*$H412),"")</f>
        <v>5.4</v>
      </c>
      <c r="Z412" s="36">
        <f>IFERROR(IF(Y412=0,"",ROUNDUP(Y412/H412,0)*0.00902),"")</f>
        <v>9.0200000000000002E-3</v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4.1555555555555559</v>
      </c>
      <c r="BN412" s="64">
        <f>IFERROR(Y412*I412/H412,"0")</f>
        <v>5.61</v>
      </c>
      <c r="BO412" s="64">
        <f>IFERROR(1/J412*(X412/H412),"0")</f>
        <v>5.6116722783389446E-3</v>
      </c>
      <c r="BP412" s="64">
        <f>IFERROR(1/J412*(Y412/H412),"0")</f>
        <v>7.575757575757576E-3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0.7407407407407407</v>
      </c>
      <c r="Y416" s="547">
        <f>IFERROR(Y412/H412,"0")+IFERROR(Y413/H413,"0")+IFERROR(Y414/H414,"0")+IFERROR(Y415/H415,"0")</f>
        <v>1</v>
      </c>
      <c r="Z416" s="547">
        <f>IFERROR(IF(Z412="",0,Z412),"0")+IFERROR(IF(Z413="",0,Z413),"0")+IFERROR(IF(Z414="",0,Z414),"0")+IFERROR(IF(Z415="",0,Z415),"0")</f>
        <v>9.0200000000000002E-3</v>
      </c>
      <c r="AA416" s="548"/>
      <c r="AB416" s="548"/>
      <c r="AC416" s="548"/>
    </row>
    <row r="417" spans="1:68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4</v>
      </c>
      <c r="Y417" s="547">
        <f>IFERROR(SUM(Y412:Y415),"0")</f>
        <v>5.4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53</v>
      </c>
      <c r="Y426" s="546">
        <f t="shared" ref="Y426:Y437" si="43">IFERROR(IF(X426="",0,CEILING((X426/$H426),1)*$H426),"")</f>
        <v>58.080000000000005</v>
      </c>
      <c r="Z426" s="36">
        <f t="shared" ref="Z426:Z432" si="44">IFERROR(IF(Y426=0,"",ROUNDUP(Y426/H426,0)*0.01196),"")</f>
        <v>0.13156000000000001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56.613636363636353</v>
      </c>
      <c r="BN426" s="64">
        <f t="shared" ref="BN426:BN437" si="46">IFERROR(Y426*I426/H426,"0")</f>
        <v>62.040000000000006</v>
      </c>
      <c r="BO426" s="64">
        <f t="shared" ref="BO426:BO437" si="47">IFERROR(1/J426*(X426/H426),"0")</f>
        <v>9.6518065268065265E-2</v>
      </c>
      <c r="BP426" s="64">
        <f t="shared" ref="BP426:BP437" si="48">IFERROR(1/J426*(Y426/H426),"0")</f>
        <v>0.10576923076923078</v>
      </c>
    </row>
    <row r="427" spans="1:68" ht="27" hidden="1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4301012145</v>
      </c>
      <c r="D428" s="549">
        <v>4607091383522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/>
      <c r="M428" s="33" t="s">
        <v>104</v>
      </c>
      <c r="N428" s="33"/>
      <c r="O428" s="32">
        <v>60</v>
      </c>
      <c r="P428" s="660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/>
      <c r="AK428" s="68">
        <v>0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4301011376</v>
      </c>
      <c r="D429" s="549">
        <v>4680115885226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 t="s">
        <v>103</v>
      </c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 t="s">
        <v>106</v>
      </c>
      <c r="AK429" s="68">
        <v>42.24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16</v>
      </c>
      <c r="Y431" s="546">
        <f t="shared" si="43"/>
        <v>21.12</v>
      </c>
      <c r="Z431" s="36">
        <f t="shared" si="44"/>
        <v>4.7840000000000001E-2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17.09090909090909</v>
      </c>
      <c r="BN431" s="64">
        <f t="shared" si="46"/>
        <v>22.56</v>
      </c>
      <c r="BO431" s="64">
        <f t="shared" si="47"/>
        <v>2.913752913752914E-2</v>
      </c>
      <c r="BP431" s="64">
        <f t="shared" si="48"/>
        <v>3.8461538461538464E-2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 t="s">
        <v>110</v>
      </c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 t="s">
        <v>106</v>
      </c>
      <c r="AK437" s="68">
        <v>57.6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13.068181818181817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15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0.1794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69</v>
      </c>
      <c r="Y439" s="547">
        <f>IFERROR(SUM(Y426:Y437),"0")</f>
        <v>79.2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19</v>
      </c>
      <c r="Y441" s="546">
        <f>IFERROR(IF(X441="",0,CEILING((X441/$H441),1)*$H441),"")</f>
        <v>21.12</v>
      </c>
      <c r="Z441" s="36">
        <f>IFERROR(IF(Y441=0,"",ROUNDUP(Y441/H441,0)*0.01196),"")</f>
        <v>4.7840000000000001E-2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20.295454545454543</v>
      </c>
      <c r="BN441" s="64">
        <f>IFERROR(Y441*I441/H441,"0")</f>
        <v>22.56</v>
      </c>
      <c r="BO441" s="64">
        <f>IFERROR(1/J441*(X441/H441),"0")</f>
        <v>3.4600815850815848E-2</v>
      </c>
      <c r="BP441" s="64">
        <f>IFERROR(1/J441*(Y441/H441),"0")</f>
        <v>3.8461538461538464E-2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3.5984848484848482</v>
      </c>
      <c r="Y444" s="547">
        <f>IFERROR(Y441/H441,"0")+IFERROR(Y442/H442,"0")+IFERROR(Y443/H443,"0")</f>
        <v>4</v>
      </c>
      <c r="Z444" s="547">
        <f>IFERROR(IF(Z441="",0,Z441),"0")+IFERROR(IF(Z442="",0,Z442),"0")+IFERROR(IF(Z443="",0,Z443),"0")</f>
        <v>4.7840000000000001E-2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19</v>
      </c>
      <c r="Y445" s="547">
        <f>IFERROR(SUM(Y441:Y443),"0")</f>
        <v>21.12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hidden="1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6</v>
      </c>
      <c r="Y448" s="546">
        <f t="shared" si="49"/>
        <v>10.56</v>
      </c>
      <c r="Z448" s="36">
        <f>IFERROR(IF(Y448=0,"",ROUNDUP(Y448/H448,0)*0.01196),"")</f>
        <v>2.392E-2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6.4090909090909083</v>
      </c>
      <c r="BN448" s="64">
        <f t="shared" si="51"/>
        <v>11.28</v>
      </c>
      <c r="BO448" s="64">
        <f t="shared" si="52"/>
        <v>1.0926573426573426E-2</v>
      </c>
      <c r="BP448" s="64">
        <f t="shared" si="53"/>
        <v>1.9230769230769232E-2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4</v>
      </c>
      <c r="Y449" s="546">
        <f t="shared" si="49"/>
        <v>5.28</v>
      </c>
      <c r="Z449" s="36">
        <f>IFERROR(IF(Y449=0,"",ROUNDUP(Y449/H449,0)*0.01196),"")</f>
        <v>1.196E-2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4.2727272727272725</v>
      </c>
      <c r="BN449" s="64">
        <f t="shared" si="51"/>
        <v>5.64</v>
      </c>
      <c r="BO449" s="64">
        <f t="shared" si="52"/>
        <v>7.2843822843822849E-3</v>
      </c>
      <c r="BP449" s="64">
        <f t="shared" si="53"/>
        <v>9.6153846153846159E-3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1.8939393939393938</v>
      </c>
      <c r="Y453" s="547">
        <f>IFERROR(Y447/H447,"0")+IFERROR(Y448/H448,"0")+IFERROR(Y449/H449,"0")+IFERROR(Y450/H450,"0")+IFERROR(Y451/H451,"0")+IFERROR(Y452/H452,"0")</f>
        <v>3</v>
      </c>
      <c r="Z453" s="547">
        <f>IFERROR(IF(Z447="",0,Z447),"0")+IFERROR(IF(Z448="",0,Z448),"0")+IFERROR(IF(Z449="",0,Z449),"0")+IFERROR(IF(Z450="",0,Z450),"0")+IFERROR(IF(Z451="",0,Z451),"0")+IFERROR(IF(Z452="",0,Z452),"0")</f>
        <v>3.5880000000000002E-2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10</v>
      </c>
      <c r="Y454" s="547">
        <f>IFERROR(SUM(Y447:Y452),"0")</f>
        <v>15.84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110</v>
      </c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110</v>
      </c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71</v>
      </c>
      <c r="Y482" s="546">
        <f>IFERROR(IF(X482="",0,CEILING((X482/$H482),1)*$H482),"")</f>
        <v>72</v>
      </c>
      <c r="Z482" s="36">
        <f>IFERROR(IF(Y482=0,"",ROUNDUP(Y482/H482,0)*0.01898),"")</f>
        <v>0.15184</v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75.094333333333338</v>
      </c>
      <c r="BN482" s="64">
        <f>IFERROR(Y482*I482/H482,"0")</f>
        <v>76.152000000000001</v>
      </c>
      <c r="BO482" s="64">
        <f>IFERROR(1/J482*(X482/H482),"0")</f>
        <v>0.1232638888888889</v>
      </c>
      <c r="BP482" s="64">
        <f>IFERROR(1/J482*(Y482/H482),"0")</f>
        <v>0.125</v>
      </c>
    </row>
    <row r="483" spans="1:68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7.8888888888888893</v>
      </c>
      <c r="Y483" s="547">
        <f>IFERROR(Y482/H482,"0")</f>
        <v>8</v>
      </c>
      <c r="Z483" s="547">
        <f>IFERROR(IF(Z482="",0,Z482),"0")</f>
        <v>0.15184</v>
      </c>
      <c r="AA483" s="548"/>
      <c r="AB483" s="548"/>
      <c r="AC483" s="548"/>
    </row>
    <row r="484" spans="1:68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71</v>
      </c>
      <c r="Y484" s="547">
        <f>IFERROR(SUM(Y482:Y482),"0")</f>
        <v>72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2138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2264.83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2260.7053404299568</v>
      </c>
      <c r="Y496" s="547">
        <f>IFERROR(SUM(BN22:BN492),"0")</f>
        <v>2394.8540000000003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4</v>
      </c>
      <c r="Y497" s="38">
        <f>ROUNDUP(SUM(BP22:BP492),0)</f>
        <v>4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2360.7053404299568</v>
      </c>
      <c r="Y498" s="547">
        <f>GrossWeightTotalR+PalletQtyTotalR*25</f>
        <v>2494.8540000000003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438.17426870476407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462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4.5850200000000001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192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91.9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85.399999999999991</v>
      </c>
      <c r="E505" s="46">
        <f>IFERROR(Y86*1,"0")+IFERROR(Y87*1,"0")+IFERROR(Y88*1,"0")+IFERROR(Y92*1,"0")+IFERROR(Y93*1,"0")+IFERROR(Y94*1,"0")+IFERROR(Y95*1,"0")</f>
        <v>144.9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254.70000000000002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37.86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472.8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18.75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58.36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831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75.600000000000009</v>
      </c>
      <c r="W505" s="46">
        <f>IFERROR(Y408*1,"0")+IFERROR(Y412*1,"0")+IFERROR(Y413*1,"0")+IFERROR(Y414*1,"0")+IFERROR(Y415*1,"0")</f>
        <v>5.4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116.16000000000001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72</v>
      </c>
      <c r="AA505" s="46">
        <f>IFERROR(Y492*1,"0")</f>
        <v>0</v>
      </c>
      <c r="AB505" s="52"/>
      <c r="AC505" s="52"/>
      <c r="AF505" s="543"/>
    </row>
  </sheetData>
  <sheetProtection algorithmName="SHA-512" hashValue="8GwBd1xfXdr1XWtjIAnwWKBEpE9ZxFiNvy9Q7vyJFicGgUh1pgsohotitDCt8VaX499l2NpmczUK68Q40JGx1A==" saltValue="foRg99y3YLNjlnLbISiMu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0,64"/>
        <filter val="0,74"/>
        <filter val="0,79"/>
        <filter val="1,00"/>
        <filter val="1,39"/>
        <filter val="1,89"/>
        <filter val="10,00"/>
        <filter val="11,00"/>
        <filter val="113,00"/>
        <filter val="120,00"/>
        <filter val="13,00"/>
        <filter val="13,07"/>
        <filter val="13,33"/>
        <filter val="13,65"/>
        <filter val="14,00"/>
        <filter val="149,00"/>
        <filter val="15,00"/>
        <filter val="16,00"/>
        <filter val="16,81"/>
        <filter val="17,87"/>
        <filter val="172,00"/>
        <filter val="18,00"/>
        <filter val="183,00"/>
        <filter val="19,00"/>
        <filter val="19,50"/>
        <filter val="2 138,00"/>
        <filter val="2 260,71"/>
        <filter val="2 360,71"/>
        <filter val="2,75"/>
        <filter val="2,80"/>
        <filter val="2,86"/>
        <filter val="20,74"/>
        <filter val="24,00"/>
        <filter val="288,00"/>
        <filter val="3,00"/>
        <filter val="3,60"/>
        <filter val="308,00"/>
        <filter val="31,00"/>
        <filter val="31,48"/>
        <filter val="32,00"/>
        <filter val="36,00"/>
        <filter val="39,00"/>
        <filter val="4"/>
        <filter val="4,00"/>
        <filter val="4,04"/>
        <filter val="4,33"/>
        <filter val="42,00"/>
        <filter val="42,67"/>
        <filter val="438,17"/>
        <filter val="44,00"/>
        <filter val="46,00"/>
        <filter val="49,00"/>
        <filter val="5,00"/>
        <filter val="5,56"/>
        <filter val="5,67"/>
        <filter val="5,77"/>
        <filter val="52,00"/>
        <filter val="53,00"/>
        <filter val="54,00"/>
        <filter val="55,56"/>
        <filter val="56,00"/>
        <filter val="57,00"/>
        <filter val="6,00"/>
        <filter val="64,00"/>
        <filter val="640,00"/>
        <filter val="67,00"/>
        <filter val="69,00"/>
        <filter val="7,89"/>
        <filter val="71,00"/>
        <filter val="72,00"/>
        <filter val="74,00"/>
        <filter val="8,00"/>
        <filter val="8,22"/>
        <filter val="80,00"/>
        <filter val="82,00"/>
        <filter val="85,00"/>
        <filter val="89,00"/>
        <filter val="99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7 X300 X306 X310 X314:X316 X322:X323 X327 X329 X334:X336 X342:X345 X352 X358 X368 X373 X378:X379 X389 X392 X397 X412 X426:X427 X429 X431 X437 X441 X443 X447:X449 X466 X477:X478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Sc6h+AwqirU+vMwqU8mXN3oGNdAg0MUfc+q52AcHQjwmEkjo5dKqw3zRuQL/jgvhl97E9c1z7zb7Cft1FaJ++w==" saltValue="B+Bo+Ev2s7InS/7vDMOf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2025-10-17T10:56:59Z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