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10,25 ПОКОМ КИ филиалы\"/>
    </mc:Choice>
  </mc:AlternateContent>
  <xr:revisionPtr revIDLastSave="0" documentId="13_ncr:1_{E813094E-4E8A-4102-A37D-59ECD79CAAD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externalReferences>
    <externalReference r:id="rId2"/>
    <externalReference r:id="rId3"/>
  </externalReferences>
  <definedNames>
    <definedName name="_xlnm._FilterDatabase" localSheetId="0" hidden="1">Sheet!$A$3:$AO$101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7" i="1" l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6" i="1"/>
  <c r="O5" i="1"/>
  <c r="P5" i="1"/>
  <c r="V5" i="1" l="1"/>
  <c r="U5" i="1"/>
  <c r="Y7" i="1"/>
  <c r="Y8" i="1"/>
  <c r="AO8" i="1" s="1"/>
  <c r="Y10" i="1"/>
  <c r="Y11" i="1"/>
  <c r="AO11" i="1" s="1"/>
  <c r="Y12" i="1"/>
  <c r="Y14" i="1"/>
  <c r="AO14" i="1" s="1"/>
  <c r="Y16" i="1"/>
  <c r="Y18" i="1"/>
  <c r="Y19" i="1"/>
  <c r="Y20" i="1"/>
  <c r="Y21" i="1"/>
  <c r="Y22" i="1"/>
  <c r="Y24" i="1"/>
  <c r="Y25" i="1"/>
  <c r="Y26" i="1"/>
  <c r="Y27" i="1"/>
  <c r="Y28" i="1"/>
  <c r="Y30" i="1"/>
  <c r="Y31" i="1"/>
  <c r="Y32" i="1"/>
  <c r="Y33" i="1"/>
  <c r="Y34" i="1"/>
  <c r="Y35" i="1"/>
  <c r="Y36" i="1"/>
  <c r="Y37" i="1"/>
  <c r="Y40" i="1"/>
  <c r="Y42" i="1"/>
  <c r="Y43" i="1"/>
  <c r="Y47" i="1"/>
  <c r="Y49" i="1"/>
  <c r="Y50" i="1"/>
  <c r="Y51" i="1"/>
  <c r="Y52" i="1"/>
  <c r="Y65" i="1"/>
  <c r="Y66" i="1"/>
  <c r="Y67" i="1"/>
  <c r="Y68" i="1"/>
  <c r="Y69" i="1"/>
  <c r="Y70" i="1"/>
  <c r="Y71" i="1"/>
  <c r="Y72" i="1"/>
  <c r="Y74" i="1"/>
  <c r="Y77" i="1"/>
  <c r="Y79" i="1"/>
  <c r="Y80" i="1"/>
  <c r="Y82" i="1"/>
  <c r="Y83" i="1"/>
  <c r="Y85" i="1"/>
  <c r="Y86" i="1"/>
  <c r="Y87" i="1"/>
  <c r="Y88" i="1"/>
  <c r="Y90" i="1"/>
  <c r="Y92" i="1"/>
  <c r="Y95" i="1"/>
  <c r="Y97" i="1"/>
  <c r="Y98" i="1"/>
  <c r="Y99" i="1"/>
  <c r="Y100" i="1"/>
  <c r="Y101" i="1"/>
  <c r="AO7" i="1"/>
  <c r="AO10" i="1"/>
  <c r="AO12" i="1"/>
  <c r="AO16" i="1"/>
  <c r="AO18" i="1"/>
  <c r="AO19" i="1"/>
  <c r="AO20" i="1"/>
  <c r="AO21" i="1"/>
  <c r="AO22" i="1"/>
  <c r="AO24" i="1"/>
  <c r="AO25" i="1"/>
  <c r="AO26" i="1"/>
  <c r="AO27" i="1"/>
  <c r="AO28" i="1"/>
  <c r="AO30" i="1"/>
  <c r="AO31" i="1"/>
  <c r="AO32" i="1"/>
  <c r="AO33" i="1"/>
  <c r="AO34" i="1"/>
  <c r="AO35" i="1"/>
  <c r="AO36" i="1"/>
  <c r="AO37" i="1"/>
  <c r="AO40" i="1"/>
  <c r="AO42" i="1"/>
  <c r="AO43" i="1"/>
  <c r="AO47" i="1"/>
  <c r="AO49" i="1"/>
  <c r="AO50" i="1"/>
  <c r="AO51" i="1"/>
  <c r="AO52" i="1"/>
  <c r="AO65" i="1"/>
  <c r="AO66" i="1"/>
  <c r="AO67" i="1"/>
  <c r="AO68" i="1"/>
  <c r="AO69" i="1"/>
  <c r="AO70" i="1"/>
  <c r="AO71" i="1"/>
  <c r="AO72" i="1"/>
  <c r="AO74" i="1"/>
  <c r="AO77" i="1"/>
  <c r="AO79" i="1"/>
  <c r="AO80" i="1"/>
  <c r="AO82" i="1"/>
  <c r="AO83" i="1"/>
  <c r="AO85" i="1"/>
  <c r="AO86" i="1"/>
  <c r="AO87" i="1"/>
  <c r="AO88" i="1"/>
  <c r="AO90" i="1"/>
  <c r="AO92" i="1"/>
  <c r="AO95" i="1"/>
  <c r="AO97" i="1"/>
  <c r="AO98" i="1"/>
  <c r="AO99" i="1"/>
  <c r="AO100" i="1"/>
  <c r="AO101" i="1"/>
  <c r="M101" i="1" l="1"/>
  <c r="W101" i="1" s="1"/>
  <c r="AB101" i="1" s="1"/>
  <c r="M100" i="1"/>
  <c r="W100" i="1" s="1"/>
  <c r="AB100" i="1" s="1"/>
  <c r="M99" i="1"/>
  <c r="W99" i="1" s="1"/>
  <c r="M98" i="1"/>
  <c r="W98" i="1" s="1"/>
  <c r="AB98" i="1" s="1"/>
  <c r="M96" i="1"/>
  <c r="W96" i="1" s="1"/>
  <c r="M95" i="1"/>
  <c r="W95" i="1" s="1"/>
  <c r="AB95" i="1" s="1"/>
  <c r="M94" i="1"/>
  <c r="W94" i="1" s="1"/>
  <c r="M93" i="1"/>
  <c r="W93" i="1" s="1"/>
  <c r="X93" i="1" s="1"/>
  <c r="Y93" i="1" s="1"/>
  <c r="M92" i="1"/>
  <c r="W92" i="1" s="1"/>
  <c r="AB92" i="1" s="1"/>
  <c r="M91" i="1"/>
  <c r="W91" i="1" s="1"/>
  <c r="X91" i="1" s="1"/>
  <c r="Y91" i="1" s="1"/>
  <c r="M90" i="1"/>
  <c r="W90" i="1" s="1"/>
  <c r="AB90" i="1" s="1"/>
  <c r="M89" i="1"/>
  <c r="W89" i="1" s="1"/>
  <c r="X89" i="1" s="1"/>
  <c r="Y89" i="1" s="1"/>
  <c r="M88" i="1"/>
  <c r="W88" i="1" s="1"/>
  <c r="AB88" i="1" s="1"/>
  <c r="M87" i="1"/>
  <c r="W87" i="1" s="1"/>
  <c r="AB87" i="1" s="1"/>
  <c r="M86" i="1"/>
  <c r="W86" i="1" s="1"/>
  <c r="AB86" i="1" s="1"/>
  <c r="M85" i="1"/>
  <c r="W85" i="1" s="1"/>
  <c r="AB85" i="1" s="1"/>
  <c r="M84" i="1"/>
  <c r="W84" i="1" s="1"/>
  <c r="M81" i="1"/>
  <c r="W81" i="1" s="1"/>
  <c r="X81" i="1" s="1"/>
  <c r="Y81" i="1" s="1"/>
  <c r="M78" i="1"/>
  <c r="W78" i="1" s="1"/>
  <c r="M77" i="1"/>
  <c r="W77" i="1" s="1"/>
  <c r="AB77" i="1" s="1"/>
  <c r="M76" i="1"/>
  <c r="M75" i="1"/>
  <c r="W75" i="1" s="1"/>
  <c r="X75" i="1" s="1"/>
  <c r="Y75" i="1" s="1"/>
  <c r="M73" i="1"/>
  <c r="M71" i="1"/>
  <c r="W71" i="1" s="1"/>
  <c r="AB71" i="1" s="1"/>
  <c r="M69" i="1"/>
  <c r="W69" i="1" s="1"/>
  <c r="AB69" i="1" s="1"/>
  <c r="M65" i="1"/>
  <c r="W65" i="1" s="1"/>
  <c r="AB65" i="1" s="1"/>
  <c r="M64" i="1"/>
  <c r="W64" i="1" s="1"/>
  <c r="M63" i="1"/>
  <c r="W63" i="1" s="1"/>
  <c r="X63" i="1" s="1"/>
  <c r="Y63" i="1" s="1"/>
  <c r="M62" i="1"/>
  <c r="M61" i="1"/>
  <c r="W61" i="1" s="1"/>
  <c r="X61" i="1" s="1"/>
  <c r="Y61" i="1" s="1"/>
  <c r="M60" i="1"/>
  <c r="W60" i="1" s="1"/>
  <c r="M59" i="1"/>
  <c r="W59" i="1" s="1"/>
  <c r="X59" i="1" s="1"/>
  <c r="Y59" i="1" s="1"/>
  <c r="M58" i="1"/>
  <c r="W58" i="1" s="1"/>
  <c r="M57" i="1"/>
  <c r="W57" i="1" s="1"/>
  <c r="X57" i="1" s="1"/>
  <c r="Y57" i="1" s="1"/>
  <c r="M56" i="1"/>
  <c r="W56" i="1" s="1"/>
  <c r="M55" i="1"/>
  <c r="W55" i="1" s="1"/>
  <c r="X55" i="1" s="1"/>
  <c r="Y55" i="1" s="1"/>
  <c r="M54" i="1"/>
  <c r="W54" i="1" s="1"/>
  <c r="X54" i="1" s="1"/>
  <c r="Y54" i="1" s="1"/>
  <c r="M53" i="1"/>
  <c r="W53" i="1" s="1"/>
  <c r="X53" i="1" s="1"/>
  <c r="Y53" i="1" s="1"/>
  <c r="M52" i="1"/>
  <c r="W52" i="1" s="1"/>
  <c r="AB52" i="1" s="1"/>
  <c r="M51" i="1"/>
  <c r="W51" i="1" s="1"/>
  <c r="AB51" i="1" s="1"/>
  <c r="M50" i="1"/>
  <c r="W50" i="1" s="1"/>
  <c r="AB50" i="1" s="1"/>
  <c r="M48" i="1"/>
  <c r="W48" i="1" s="1"/>
  <c r="M47" i="1"/>
  <c r="W47" i="1" s="1"/>
  <c r="AB47" i="1" s="1"/>
  <c r="M46" i="1"/>
  <c r="W46" i="1" s="1"/>
  <c r="M45" i="1"/>
  <c r="W45" i="1" s="1"/>
  <c r="X45" i="1" s="1"/>
  <c r="Y45" i="1" s="1"/>
  <c r="M44" i="1"/>
  <c r="W44" i="1" s="1"/>
  <c r="M43" i="1"/>
  <c r="W43" i="1" s="1"/>
  <c r="AB43" i="1" s="1"/>
  <c r="M42" i="1"/>
  <c r="W42" i="1" s="1"/>
  <c r="AB42" i="1" s="1"/>
  <c r="M41" i="1"/>
  <c r="W41" i="1" s="1"/>
  <c r="X41" i="1" s="1"/>
  <c r="Y41" i="1" s="1"/>
  <c r="M40" i="1"/>
  <c r="W40" i="1" s="1"/>
  <c r="AB40" i="1" s="1"/>
  <c r="M39" i="1"/>
  <c r="W39" i="1" s="1"/>
  <c r="X39" i="1" s="1"/>
  <c r="Y39" i="1" s="1"/>
  <c r="M38" i="1"/>
  <c r="W38" i="1" s="1"/>
  <c r="M37" i="1"/>
  <c r="W37" i="1" s="1"/>
  <c r="AB37" i="1" s="1"/>
  <c r="M36" i="1"/>
  <c r="W36" i="1" s="1"/>
  <c r="AB36" i="1" s="1"/>
  <c r="M35" i="1"/>
  <c r="M34" i="1"/>
  <c r="W34" i="1" s="1"/>
  <c r="AB34" i="1" s="1"/>
  <c r="M29" i="1"/>
  <c r="W29" i="1" s="1"/>
  <c r="X29" i="1" s="1"/>
  <c r="Y29" i="1" s="1"/>
  <c r="M26" i="1"/>
  <c r="W26" i="1" s="1"/>
  <c r="AB26" i="1" s="1"/>
  <c r="M25" i="1"/>
  <c r="W25" i="1" s="1"/>
  <c r="AB25" i="1" s="1"/>
  <c r="M24" i="1"/>
  <c r="W24" i="1" s="1"/>
  <c r="AB24" i="1" s="1"/>
  <c r="M23" i="1"/>
  <c r="W23" i="1" s="1"/>
  <c r="X23" i="1" s="1"/>
  <c r="Y23" i="1" s="1"/>
  <c r="M21" i="1"/>
  <c r="W21" i="1" s="1"/>
  <c r="AB21" i="1" s="1"/>
  <c r="M20" i="1"/>
  <c r="W20" i="1" s="1"/>
  <c r="AB20" i="1" s="1"/>
  <c r="M18" i="1"/>
  <c r="W18" i="1" s="1"/>
  <c r="AB18" i="1" s="1"/>
  <c r="M17" i="1"/>
  <c r="W17" i="1" s="1"/>
  <c r="X17" i="1" s="1"/>
  <c r="Y17" i="1" s="1"/>
  <c r="M16" i="1"/>
  <c r="W16" i="1" s="1"/>
  <c r="AB16" i="1" s="1"/>
  <c r="M15" i="1"/>
  <c r="W15" i="1" s="1"/>
  <c r="M13" i="1"/>
  <c r="W13" i="1" s="1"/>
  <c r="X13" i="1" s="1"/>
  <c r="Y13" i="1" s="1"/>
  <c r="M12" i="1"/>
  <c r="W12" i="1" s="1"/>
  <c r="AB12" i="1" s="1"/>
  <c r="M11" i="1"/>
  <c r="W11" i="1" s="1"/>
  <c r="AB11" i="1" s="1"/>
  <c r="M10" i="1"/>
  <c r="W10" i="1" s="1"/>
  <c r="AB10" i="1" s="1"/>
  <c r="M9" i="1"/>
  <c r="W9" i="1" s="1"/>
  <c r="X9" i="1" s="1"/>
  <c r="Y9" i="1" s="1"/>
  <c r="M8" i="1"/>
  <c r="W8" i="1" s="1"/>
  <c r="AB8" i="1" s="1"/>
  <c r="M7" i="1"/>
  <c r="W7" i="1" s="1"/>
  <c r="AB7" i="1" s="1"/>
  <c r="M6" i="1"/>
  <c r="M14" i="1"/>
  <c r="W14" i="1" s="1"/>
  <c r="AB14" i="1" s="1"/>
  <c r="M19" i="1"/>
  <c r="W19" i="1" s="1"/>
  <c r="AB19" i="1" s="1"/>
  <c r="M22" i="1"/>
  <c r="W22" i="1" s="1"/>
  <c r="AB22" i="1" s="1"/>
  <c r="M27" i="1"/>
  <c r="W27" i="1" s="1"/>
  <c r="AB27" i="1" s="1"/>
  <c r="M28" i="1"/>
  <c r="W28" i="1" s="1"/>
  <c r="AB28" i="1" s="1"/>
  <c r="M30" i="1"/>
  <c r="W30" i="1" s="1"/>
  <c r="AB30" i="1" s="1"/>
  <c r="M31" i="1"/>
  <c r="W31" i="1" s="1"/>
  <c r="AB31" i="1" s="1"/>
  <c r="M32" i="1"/>
  <c r="W32" i="1" s="1"/>
  <c r="AB32" i="1" s="1"/>
  <c r="M33" i="1"/>
  <c r="W33" i="1" s="1"/>
  <c r="AB33" i="1" s="1"/>
  <c r="W35" i="1"/>
  <c r="AB35" i="1" s="1"/>
  <c r="M49" i="1"/>
  <c r="W49" i="1" s="1"/>
  <c r="AB49" i="1" s="1"/>
  <c r="W62" i="1"/>
  <c r="M66" i="1"/>
  <c r="W66" i="1" s="1"/>
  <c r="AB66" i="1" s="1"/>
  <c r="M67" i="1"/>
  <c r="W67" i="1" s="1"/>
  <c r="AB67" i="1" s="1"/>
  <c r="M68" i="1"/>
  <c r="W68" i="1" s="1"/>
  <c r="AB68" i="1" s="1"/>
  <c r="M70" i="1"/>
  <c r="W70" i="1" s="1"/>
  <c r="AB70" i="1" s="1"/>
  <c r="M72" i="1"/>
  <c r="W72" i="1" s="1"/>
  <c r="AB72" i="1" s="1"/>
  <c r="W73" i="1"/>
  <c r="X73" i="1" s="1"/>
  <c r="Y73" i="1" s="1"/>
  <c r="M74" i="1"/>
  <c r="W74" i="1" s="1"/>
  <c r="AB74" i="1" s="1"/>
  <c r="W76" i="1"/>
  <c r="M79" i="1"/>
  <c r="W79" i="1" s="1"/>
  <c r="AB79" i="1" s="1"/>
  <c r="M80" i="1"/>
  <c r="W80" i="1" s="1"/>
  <c r="AB80" i="1" s="1"/>
  <c r="M82" i="1"/>
  <c r="W82" i="1" s="1"/>
  <c r="AB82" i="1" s="1"/>
  <c r="M83" i="1"/>
  <c r="W83" i="1" s="1"/>
  <c r="AB83" i="1" s="1"/>
  <c r="M97" i="1"/>
  <c r="W97" i="1" s="1"/>
  <c r="AB97" i="1" s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AM5" i="1"/>
  <c r="AL5" i="1"/>
  <c r="AK5" i="1"/>
  <c r="AJ5" i="1"/>
  <c r="AI5" i="1"/>
  <c r="AH5" i="1"/>
  <c r="AG5" i="1"/>
  <c r="AF5" i="1"/>
  <c r="AE5" i="1"/>
  <c r="AD5" i="1"/>
  <c r="Z5" i="1"/>
  <c r="T5" i="1"/>
  <c r="S5" i="1"/>
  <c r="R5" i="1"/>
  <c r="Q5" i="1"/>
  <c r="N5" i="1"/>
  <c r="K5" i="1"/>
  <c r="F5" i="1"/>
  <c r="E5" i="1"/>
  <c r="Y15" i="1" l="1"/>
  <c r="AO15" i="1" s="1"/>
  <c r="AO17" i="1"/>
  <c r="AB17" i="1"/>
  <c r="AO23" i="1"/>
  <c r="AB23" i="1"/>
  <c r="AO29" i="1"/>
  <c r="AB29" i="1"/>
  <c r="AO41" i="1"/>
  <c r="AB41" i="1"/>
  <c r="AO45" i="1"/>
  <c r="AB45" i="1"/>
  <c r="AC99" i="1"/>
  <c r="AB99" i="1"/>
  <c r="AO73" i="1"/>
  <c r="AB73" i="1"/>
  <c r="AO54" i="1"/>
  <c r="AB54" i="1"/>
  <c r="AO39" i="1"/>
  <c r="AB39" i="1"/>
  <c r="AO9" i="1"/>
  <c r="AB9" i="1"/>
  <c r="AO13" i="1"/>
  <c r="AB13" i="1"/>
  <c r="AO53" i="1"/>
  <c r="AB53" i="1"/>
  <c r="AO55" i="1"/>
  <c r="AB55" i="1"/>
  <c r="AO57" i="1"/>
  <c r="AB57" i="1"/>
  <c r="AO59" i="1"/>
  <c r="AB59" i="1"/>
  <c r="AO61" i="1"/>
  <c r="AB61" i="1"/>
  <c r="AO63" i="1"/>
  <c r="AB63" i="1"/>
  <c r="AO75" i="1"/>
  <c r="AB75" i="1"/>
  <c r="AO81" i="1"/>
  <c r="AB81" i="1"/>
  <c r="AO89" i="1"/>
  <c r="AB89" i="1"/>
  <c r="AO91" i="1"/>
  <c r="AB91" i="1"/>
  <c r="AO93" i="1"/>
  <c r="AB93" i="1"/>
  <c r="AC94" i="1"/>
  <c r="X94" i="1"/>
  <c r="Y94" i="1" s="1"/>
  <c r="X78" i="1"/>
  <c r="Y78" i="1" s="1"/>
  <c r="X56" i="1"/>
  <c r="Y56" i="1" s="1"/>
  <c r="X60" i="1"/>
  <c r="Y60" i="1" s="1"/>
  <c r="X64" i="1"/>
  <c r="Y64" i="1" s="1"/>
  <c r="AC95" i="1"/>
  <c r="AC100" i="1"/>
  <c r="AC101" i="1"/>
  <c r="AC98" i="1"/>
  <c r="AC96" i="1"/>
  <c r="X96" i="1"/>
  <c r="Y96" i="1" s="1"/>
  <c r="AC92" i="1"/>
  <c r="X84" i="1"/>
  <c r="Y84" i="1" s="1"/>
  <c r="X76" i="1"/>
  <c r="Y76" i="1" s="1"/>
  <c r="X48" i="1"/>
  <c r="Y48" i="1" s="1"/>
  <c r="X46" i="1"/>
  <c r="Y46" i="1" s="1"/>
  <c r="X44" i="1"/>
  <c r="Y44" i="1" s="1"/>
  <c r="X38" i="1"/>
  <c r="Y38" i="1" s="1"/>
  <c r="X58" i="1"/>
  <c r="Y58" i="1" s="1"/>
  <c r="X62" i="1"/>
  <c r="Y62" i="1" s="1"/>
  <c r="AC86" i="1"/>
  <c r="AC82" i="1"/>
  <c r="AC74" i="1"/>
  <c r="AC66" i="1"/>
  <c r="AC58" i="1"/>
  <c r="AC50" i="1"/>
  <c r="AC42" i="1"/>
  <c r="AC34" i="1"/>
  <c r="AC26" i="1"/>
  <c r="AC18" i="1"/>
  <c r="AC10" i="1"/>
  <c r="AC78" i="1"/>
  <c r="AC70" i="1"/>
  <c r="AC62" i="1"/>
  <c r="AC54" i="1"/>
  <c r="AC46" i="1"/>
  <c r="AC38" i="1"/>
  <c r="AC30" i="1"/>
  <c r="AC22" i="1"/>
  <c r="AC14" i="1"/>
  <c r="AC80" i="1"/>
  <c r="AC76" i="1"/>
  <c r="AC72" i="1"/>
  <c r="AC68" i="1"/>
  <c r="AC64" i="1"/>
  <c r="AC60" i="1"/>
  <c r="AC56" i="1"/>
  <c r="AC52" i="1"/>
  <c r="AC48" i="1"/>
  <c r="AC44" i="1"/>
  <c r="AC40" i="1"/>
  <c r="AC36" i="1"/>
  <c r="AC32" i="1"/>
  <c r="AC28" i="1"/>
  <c r="AC24" i="1"/>
  <c r="AC20" i="1"/>
  <c r="AC16" i="1"/>
  <c r="AC12" i="1"/>
  <c r="AC8" i="1"/>
  <c r="AC85" i="1"/>
  <c r="AC97" i="1"/>
  <c r="AC93" i="1"/>
  <c r="AC89" i="1"/>
  <c r="AC87" i="1"/>
  <c r="AC83" i="1"/>
  <c r="AC79" i="1"/>
  <c r="AC75" i="1"/>
  <c r="AC71" i="1"/>
  <c r="AC67" i="1"/>
  <c r="AC63" i="1"/>
  <c r="AC59" i="1"/>
  <c r="AC55" i="1"/>
  <c r="AC51" i="1"/>
  <c r="AC47" i="1"/>
  <c r="AC43" i="1"/>
  <c r="AC39" i="1"/>
  <c r="AC35" i="1"/>
  <c r="AC31" i="1"/>
  <c r="AC27" i="1"/>
  <c r="AC23" i="1"/>
  <c r="AC19" i="1"/>
  <c r="AC15" i="1"/>
  <c r="AC11" i="1"/>
  <c r="AC7" i="1"/>
  <c r="AC90" i="1"/>
  <c r="AC88" i="1"/>
  <c r="AC84" i="1"/>
  <c r="AC91" i="1"/>
  <c r="AC81" i="1"/>
  <c r="AC77" i="1"/>
  <c r="AC73" i="1"/>
  <c r="AC69" i="1"/>
  <c r="AC65" i="1"/>
  <c r="AC61" i="1"/>
  <c r="AC57" i="1"/>
  <c r="AC53" i="1"/>
  <c r="AC49" i="1"/>
  <c r="AC45" i="1"/>
  <c r="AC41" i="1"/>
  <c r="AC37" i="1"/>
  <c r="AC33" i="1"/>
  <c r="AC29" i="1"/>
  <c r="AC25" i="1"/>
  <c r="AC21" i="1"/>
  <c r="AC17" i="1"/>
  <c r="AC13" i="1"/>
  <c r="AC9" i="1"/>
  <c r="L5" i="1"/>
  <c r="M5" i="1"/>
  <c r="W6" i="1"/>
  <c r="X6" i="1" s="1"/>
  <c r="Y6" i="1" s="1"/>
  <c r="AB15" i="1" l="1"/>
  <c r="AO58" i="1"/>
  <c r="AB58" i="1"/>
  <c r="AO44" i="1"/>
  <c r="AB44" i="1"/>
  <c r="AB48" i="1"/>
  <c r="AO48" i="1"/>
  <c r="AO84" i="1"/>
  <c r="AB84" i="1"/>
  <c r="AB96" i="1"/>
  <c r="AO96" i="1"/>
  <c r="AB64" i="1"/>
  <c r="AO64" i="1"/>
  <c r="AB56" i="1"/>
  <c r="AO56" i="1"/>
  <c r="AO94" i="1"/>
  <c r="AB94" i="1"/>
  <c r="Y5" i="1"/>
  <c r="AB6" i="1"/>
  <c r="AO6" i="1"/>
  <c r="AO62" i="1"/>
  <c r="AB62" i="1"/>
  <c r="AO38" i="1"/>
  <c r="AB38" i="1"/>
  <c r="AO46" i="1"/>
  <c r="AB46" i="1"/>
  <c r="AB76" i="1"/>
  <c r="AO76" i="1"/>
  <c r="AB60" i="1"/>
  <c r="AO60" i="1"/>
  <c r="AO78" i="1"/>
  <c r="AB78" i="1"/>
  <c r="X5" i="1"/>
  <c r="W5" i="1"/>
  <c r="AC6" i="1"/>
  <c r="AO5" i="1" l="1"/>
</calcChain>
</file>

<file path=xl/sharedStrings.xml><?xml version="1.0" encoding="utf-8"?>
<sst xmlns="http://schemas.openxmlformats.org/spreadsheetml/2006/main" count="414" uniqueCount="173">
  <si>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</si>
  <si>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</si>
  <si>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</si>
  <si>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</si>
  <si>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</si>
  <si>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</si>
  <si>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</si>
  <si>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</si>
  <si>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</si>
  <si>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метка2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</si>
  <si>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</si>
  <si>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</si>
  <si>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</si>
  <si>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</si>
  <si>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</si>
  <si>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</si>
  <si>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</si>
  <si>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</si>
  <si>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</si>
  <si>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</si>
  <si>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</si>
  <si>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</si>
  <si>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</si>
  <si>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</si>
  <si>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(_08,10)Бутырин(04,10)</t>
  </si>
  <si>
    <t>(_09,10)Тарасенко(04,10)</t>
  </si>
  <si>
    <t>12,10,</t>
  </si>
  <si>
    <t>13,10,</t>
  </si>
  <si>
    <t>15,10,</t>
  </si>
  <si>
    <t>14,10,</t>
  </si>
  <si>
    <t>09,10,</t>
  </si>
  <si>
    <t>07,10,</t>
  </si>
  <si>
    <t>02,10,</t>
  </si>
  <si>
    <t>30,09,</t>
  </si>
  <si>
    <t>25,09,</t>
  </si>
  <si>
    <t>23,09,</t>
  </si>
  <si>
    <t>18,09,</t>
  </si>
  <si>
    <t>16,09,</t>
  </si>
  <si>
    <t>11,09,</t>
  </si>
  <si>
    <t>09,09,</t>
  </si>
  <si>
    <t xml:space="preserve"> 005  Колбаса Докторская ГОСТ, Вязанка вектор,ВЕС. ПОКОМ</t>
  </si>
  <si>
    <t>кг</t>
  </si>
  <si>
    <t>матрица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</si>
  <si>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</si>
  <si>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</si>
  <si>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</si>
  <si>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</si>
  <si>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>ТС Обжора</t>
  </si>
  <si>
    <t xml:space="preserve"> 032  Сосиски Вязанка Сливочные, Вязанка амицел МГС, 0.45кг, ПОКОМ</t>
  </si>
  <si>
    <t>ТС Обжора / 19,09,25 филиал обнулил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</si>
  <si>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</si>
  <si>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</si>
  <si>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</si>
  <si>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</si>
  <si>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>не в матрице</t>
  </si>
  <si>
    <t xml:space="preserve"> 200  Ветчина Дугушка ТМ Стародворье, вектор в/у    ПОКОМ</t>
  </si>
  <si>
    <t>ТМА сентябрь_октябрь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</si>
  <si>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</si>
  <si>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</si>
  <si>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</si>
  <si>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</si>
  <si>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>нет потребности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</si>
  <si>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</si>
  <si>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</si>
  <si>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</si>
  <si>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457  Колбаса Молочная ТМ Особый рецепт ВЕС большой батон  ПОКОМ</t>
  </si>
  <si>
    <t xml:space="preserve"> 236  Колбаса Рубленая ЗАПЕЧ. Дугушка ТМ Стародворье, вектор, в/к    ПОКОМ</t>
  </si>
  <si>
    <t>ТМА сентябрь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</si>
  <si>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</si>
  <si>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</si>
  <si>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>нужно увеличить продажи / новинка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</si>
  <si>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</si>
  <si>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</si>
  <si>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</si>
  <si>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</si>
  <si>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>ТМА октябрь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</si>
  <si>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</si>
  <si>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</si>
  <si>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</si>
  <si>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</si>
  <si>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</si>
  <si>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</si>
  <si>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</si>
  <si>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</si>
  <si>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</si>
  <si>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</si>
  <si>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>новинка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</si>
  <si>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</si>
  <si>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</si>
  <si>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</si>
  <si>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</si>
  <si>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</si>
  <si>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</si>
  <si>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</si>
  <si>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</si>
  <si>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</si>
  <si>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</si>
  <si>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</si>
  <si>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</si>
  <si>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</si>
  <si>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>20,01,25 в уценку 86шт.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</si>
  <si>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</si>
  <si>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</si>
  <si>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</si>
  <si>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</si>
  <si>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29,04,25 в уценку 30кг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</si>
  <si>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</si>
  <si>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</si>
  <si>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</si>
  <si>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</si>
  <si>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</si>
  <si>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</si>
  <si>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</si>
  <si>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</si>
  <si>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</si>
  <si>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</si>
  <si>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</si>
  <si>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</si>
  <si>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</si>
  <si>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</si>
  <si>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</si>
  <si>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</si>
  <si>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>нет потребности / 02,06,25 в уценку 8шт.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</si>
  <si>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</si>
  <si>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</si>
  <si>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>06,01,25 в уценку 13шт.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</si>
  <si>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</si>
  <si>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</si>
  <si>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</si>
  <si>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>ТМА сентябрь_октябрь / 22,01,25 в уценку 1989кг</t>
  </si>
  <si>
    <t xml:space="preserve"> 460  Колбаса Стародворская Традиционная ВЕС ТМ Стародворье в оболочке полиамид. ПОКОМ</t>
  </si>
  <si>
    <t>11,03,25 списание 7кг (недостача) / 22,01,25 списание 10кг (недостача)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</si>
  <si>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</si>
  <si>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</si>
  <si>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</si>
  <si>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>нужно увеличить продажи!!!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</si>
  <si>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</si>
  <si>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</si>
  <si>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</si>
  <si>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</si>
  <si>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</si>
  <si>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</si>
  <si>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</si>
  <si>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</si>
  <si>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</si>
  <si>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</si>
  <si>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нужно увеличить продажи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</si>
  <si>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</si>
  <si>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</si>
  <si>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31,01,25 в уценку 96шт.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</si>
  <si>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</si>
  <si>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</si>
  <si>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</si>
  <si>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</si>
  <si>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</si>
  <si>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25,05,25 в уценку 56шт.</t>
  </si>
  <si>
    <t>522  Колбаса Гвардейская с/к ТМ Стародворье  ПОКОМ</t>
  </si>
  <si>
    <t>17,09,25 списание 20кг / нет в бланке</t>
  </si>
  <si>
    <t>Деликатесы с/к «Окорок Прошутто сыровяленый выдержанный» Фикс.вес 0,055 нарезка ТМ «Стародворье»</t>
  </si>
  <si>
    <t>новинка / с 03,10,25 снова в бланке</t>
  </si>
  <si>
    <t>(_15,10)Бутырин(11,10)</t>
  </si>
  <si>
    <t>нужно увеличить продажи / 20,12,24 в уценку 51кг</t>
  </si>
  <si>
    <t>06,01,25 в уценку 26шт.</t>
  </si>
  <si>
    <r>
      <rPr>
        <b/>
        <sz val="10"/>
        <color rgb="FFFF0000"/>
        <rFont val="Arial"/>
        <family val="2"/>
        <charset val="204"/>
      </rPr>
      <t xml:space="preserve">нужно увеличить продажи!!! </t>
    </r>
    <r>
      <rPr>
        <sz val="10"/>
        <rFont val="Arial"/>
      </rPr>
      <t>/ новинка</t>
    </r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</si>
  <si>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  <family val="2"/>
        <charset val="204"/>
      </rPr>
      <t xml:space="preserve"> / 23,06,25 в уценку 6кг / 22,04,25 в уценку 34 кг / 25,01,25 в уценку 108кг</t>
    </r>
  </si>
  <si>
    <t>нужно увеличить продажи / ТС Обжора</t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</si>
  <si>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</rPr>
      <t xml:space="preserve"> / 09,12,24 в уценку 498кг</t>
    </r>
  </si>
  <si>
    <r>
      <rPr>
        <b/>
        <sz val="10"/>
        <color rgb="FFFF0000"/>
        <rFont val="Arial"/>
        <family val="2"/>
        <charset val="204"/>
      </rPr>
      <t xml:space="preserve">нужно увеличить продажи!!! </t>
    </r>
    <r>
      <rPr>
        <sz val="10"/>
        <rFont val="Arial"/>
        <family val="2"/>
        <charset val="204"/>
      </rPr>
      <t>/ 20,01,25 в уценку 20кг</t>
    </r>
  </si>
  <si>
    <t>09,12,24 в уценку 498кг</t>
  </si>
  <si>
    <t>заказ</t>
  </si>
  <si>
    <t>18,10,</t>
  </si>
  <si>
    <t>Бутырин(18,10)</t>
  </si>
  <si>
    <t>Малахутин(18,10)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</si>
</sst>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0_ ;[Red]\-0.00\ 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26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0" fillId="0" borderId="0" xfId="0" applyNumberFormat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164" fontId="4" fillId="0" borderId="1" xfId="1" applyNumberFormat="1" applyFont="1"/>
    <xf numFmtId="164" fontId="4" fillId="0" borderId="1" xfId="1" applyNumberFormat="1" applyFont="1" applyFill="1"/>
    <xf numFmtId="164" fontId="1" fillId="0" borderId="1" xfId="1" applyNumberFormat="1" applyFill="1"/>
    <xf numFmtId="164" fontId="1" fillId="5" borderId="1" xfId="1" applyNumberFormat="1" applyFill="1"/>
    <xf numFmtId="2" fontId="1" fillId="5" borderId="1" xfId="1" applyNumberFormat="1" applyFill="1"/>
    <xf numFmtId="164" fontId="1" fillId="5" borderId="2" xfId="1" applyNumberFormat="1" applyFill="1" applyBorder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  <xf numFmtId="164" fontId="1" fillId="7" borderId="1" xfId="1" applyNumberFormat="1" applyFill="1"/>
    <xf numFmtId="164" fontId="1" fillId="7" borderId="2" xfId="1" applyNumberFormat="1" applyFill="1" applyBorder="1"/>
    <xf numFmtId="164" fontId="4" fillId="5" borderId="1" xfId="1" applyNumberFormat="1" applyFont="1" applyFill="1"/>
    <xf numFmtId="164" fontId="4" fillId="8" borderId="1" xfId="1" applyNumberFormat="1" applyFont="1" applyFill="1"/>
    <xf numFmtId="164" fontId="5" fillId="8" borderId="1" xfId="1" applyNumberFormat="1" applyFont="1" applyFill="1"/>
    <xf numFmtId="165" fontId="1" fillId="0" borderId="1" xfId="1" applyNumberFormat="1"/>
    <xf numFmtId="164" fontId="1" fillId="8" borderId="2" xfId="1" applyNumberFormat="1" applyFill="1" applyBorder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2025_05/&#1047;&#1040;&#1042;&#1054;&#1044;&#1067;/&#1055;&#1054;&#1050;&#1054;&#1052;/&#1054;&#1055;&#1058;&#1099;/2025/10,25/13,10,25%20&#1041;&#1091;&#1090;&#1099;&#1088;&#1080;&#1085;%20&#1085;&#1072;%20&#1087;&#1086;&#1075;&#1088;&#1091;&#1079;&#1082;&#1091;%20&#1089;%20&#1092;&#1080;&#1083;&#1080;&#1072;&#1083;&#1072;&#1084;&#1080;%20&#1085;&#1072;%2018,10,25/&#1041;&#1091;&#1090;&#1099;&#1088;&#1080;&#1085;%20&#1044;.&#1042;%2021.10.202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2025_05/&#1047;&#1040;&#1042;&#1054;&#1044;&#1067;/&#1055;&#1054;&#1050;&#1054;&#1052;/&#1054;&#1055;&#1058;&#1099;/2025/10,25/13,10,25%20&#1052;&#1072;&#1083;&#1072;&#1093;&#1091;&#1090;&#1080;&#1085;%20&#1085;&#1072;%20&#1087;&#1086;&#1075;&#1088;&#1091;&#1079;&#1082;&#1091;%20&#1089;%20&#1092;&#1080;&#1083;&#1080;&#1072;&#1083;&#1072;&#1084;&#1080;%20&#1085;&#1072;%2018,10,25/&#1052;&#1072;&#1083;&#1072;&#1093;&#1091;&#1090;&#1080;&#1085;%20&#1040;%20&#1042;%2021.10.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"/>
    </sheetNames>
    <sheetDataSet>
      <sheetData sheetId="0">
        <row r="1">
          <cell r="A1" t="str">
            <v xml:space="preserve">Ип Бутырин Д.В Донецк Отоская 79а </v>
          </cell>
        </row>
        <row r="3">
          <cell r="A3" t="str">
            <v>Номенклатура</v>
          </cell>
          <cell r="B3" t="str">
            <v>Ед. изм.</v>
          </cell>
          <cell r="C3" t="str">
            <v>крат</v>
          </cell>
          <cell r="D3" t="str">
            <v>заказ шт/кг</v>
          </cell>
        </row>
        <row r="4">
          <cell r="D4">
            <v>1675</v>
          </cell>
        </row>
        <row r="5">
          <cell r="A5" t="str">
            <v xml:space="preserve"> 005  Колбаса Докторская ГОСТ, Вязанка вектор,ВЕС. ПОКОМ</v>
          </cell>
          <cell r="B5" t="str">
            <v>кг</v>
          </cell>
          <cell r="C5">
            <v>1</v>
          </cell>
        </row>
        <row r="6">
          <cell r="A6" t="str">
            <v xml:space="preserve"> 016  Сосиски Вязанка Молочные, Вязанка вискофан  ВЕС.ПОКОМ</v>
          </cell>
          <cell r="B6" t="str">
            <v>кг</v>
          </cell>
          <cell r="C6">
            <v>1</v>
          </cell>
          <cell r="D6">
            <v>84</v>
          </cell>
        </row>
        <row r="7">
          <cell r="A7" t="str">
            <v xml:space="preserve"> 017  Сосиски Вязанка Сливочные, Вязанка амицел ВЕС.ПОКОМ</v>
          </cell>
          <cell r="B7" t="str">
            <v>кг</v>
          </cell>
          <cell r="C7">
            <v>1</v>
          </cell>
          <cell r="D7">
            <v>97</v>
          </cell>
        </row>
        <row r="8">
          <cell r="A8" t="str">
            <v xml:space="preserve"> 030  Сосиски Вязанка Молочные, Вязанка вискофан МГС, 0.45кг, ПОКОМ</v>
          </cell>
          <cell r="B8" t="str">
            <v>шт</v>
          </cell>
          <cell r="C8">
            <v>0.45</v>
          </cell>
        </row>
        <row r="9">
          <cell r="A9" t="str">
            <v xml:space="preserve"> 032  Сосиски Вязанка Сливочные, Вязанка амицел МГС, 0.45кг, ПОКОМ</v>
          </cell>
          <cell r="B9" t="str">
            <v>шт</v>
          </cell>
          <cell r="C9">
            <v>0.45</v>
          </cell>
        </row>
        <row r="10">
          <cell r="A10" t="str">
            <v xml:space="preserve"> 047  Кол Баварская, белков.обол. в термоусад. пакете 0.17 кг, ТМ Стародворье  ПОКОМ</v>
          </cell>
          <cell r="B10" t="str">
            <v>шт</v>
          </cell>
          <cell r="C10">
            <v>0.17</v>
          </cell>
        </row>
        <row r="11">
          <cell r="A11" t="str">
            <v xml:space="preserve"> 062  Колбаса Кракушка пряная с сальцем, 0.3кг в/у п/к, БАВАРУШКА ПОКОМ</v>
          </cell>
          <cell r="B11" t="str">
            <v>шт</v>
          </cell>
          <cell r="C11">
            <v>0.3</v>
          </cell>
        </row>
        <row r="12">
          <cell r="A12" t="str">
            <v xml:space="preserve"> 083  Колбаса Швейцарская 0,17 кг., ШТ., сырокопченая   ПОКОМ</v>
          </cell>
          <cell r="B12" t="str">
            <v>шт</v>
          </cell>
          <cell r="C12">
            <v>0.17</v>
          </cell>
        </row>
        <row r="13">
          <cell r="A13" t="str">
            <v xml:space="preserve"> 117  Колбаса Сервелат Филейбургский с ароматными пряностями, в/у 0,35 кг срез, БАВАРУШКА ПОКОМ</v>
          </cell>
          <cell r="B13" t="str">
            <v>шт</v>
          </cell>
          <cell r="C13">
            <v>0.35</v>
          </cell>
        </row>
        <row r="14">
          <cell r="A14" t="str">
            <v xml:space="preserve"> 118  Колбаса Сервелат Филейбургский с филе сочного окорока, в/у 0,35 кг срез, БАВАРУШКА ПОКОМ</v>
          </cell>
          <cell r="B14" t="str">
            <v>шт</v>
          </cell>
          <cell r="C14">
            <v>0.35</v>
          </cell>
        </row>
        <row r="15">
          <cell r="A15" t="str">
            <v xml:space="preserve"> 200  Ветчина Дугушка ТМ Стародворье, вектор в/у    ПОКОМ</v>
          </cell>
          <cell r="B15" t="str">
            <v>кг</v>
          </cell>
          <cell r="C15">
            <v>1</v>
          </cell>
          <cell r="D15">
            <v>101</v>
          </cell>
        </row>
        <row r="16">
          <cell r="A16" t="str">
            <v xml:space="preserve"> 201  Ветчина Нежная ТМ Особый рецепт, (2,5кг), ПОКОМ</v>
          </cell>
          <cell r="B16" t="str">
            <v>кг</v>
          </cell>
          <cell r="C16">
            <v>1</v>
          </cell>
          <cell r="D16">
            <v>137</v>
          </cell>
        </row>
        <row r="17">
          <cell r="A17" t="str">
            <v xml:space="preserve"> 215  Колбаса Докторская ГОСТ Дугушка, ВЕС, ТМ Стародворье ПОКОМ</v>
          </cell>
          <cell r="B17" t="str">
            <v>кг</v>
          </cell>
          <cell r="C17">
            <v>1</v>
          </cell>
        </row>
        <row r="18">
          <cell r="A18" t="str">
            <v xml:space="preserve"> 219  Колбаса Докторская Особая ТМ Особый рецепт, ВЕС  ПОКОМ</v>
          </cell>
          <cell r="B18" t="str">
            <v>кг</v>
          </cell>
          <cell r="C18">
            <v>1</v>
          </cell>
          <cell r="D18">
            <v>77</v>
          </cell>
        </row>
        <row r="19">
          <cell r="A19" t="str">
            <v xml:space="preserve"> 229  Колбаса Молочная Дугушка, в/у, ВЕС, ТМ Стародворье   ПОКОМ</v>
          </cell>
          <cell r="B19" t="str">
            <v>кг</v>
          </cell>
          <cell r="C19">
            <v>1</v>
          </cell>
          <cell r="D19">
            <v>260</v>
          </cell>
        </row>
        <row r="20">
          <cell r="A20" t="str">
            <v xml:space="preserve"> 236  Колбаса Рубленая ЗАПЕЧ. Дугушка ТМ Стародворье, вектор, в/к    ПОКОМ</v>
          </cell>
          <cell r="B20" t="str">
            <v>кг</v>
          </cell>
          <cell r="C20">
            <v>1</v>
          </cell>
          <cell r="D20">
            <v>67</v>
          </cell>
        </row>
        <row r="21">
          <cell r="A21" t="str">
            <v xml:space="preserve"> 239  Колбаса Салями запеч Дугушка, оболочка вектор, ВЕС, ТМ Стародворье  ПОКОМ</v>
          </cell>
          <cell r="B21" t="str">
            <v>кг</v>
          </cell>
          <cell r="C21">
            <v>1</v>
          </cell>
          <cell r="D21">
            <v>39</v>
          </cell>
        </row>
        <row r="22">
          <cell r="A22" t="str">
            <v xml:space="preserve"> 242  Колбаса Сервелат ЗАПЕЧ.Дугушка ТМ Стародворье, вектор, в/к     ПОКОМ</v>
          </cell>
          <cell r="B22" t="str">
            <v>кг</v>
          </cell>
          <cell r="C22">
            <v>1</v>
          </cell>
          <cell r="D22">
            <v>75</v>
          </cell>
        </row>
        <row r="23">
          <cell r="A23" t="str">
            <v xml:space="preserve"> 250  Сардельки стародворские с говядиной в обол. NDX, ВЕС. ПОКОМ</v>
          </cell>
          <cell r="B23" t="str">
            <v>кг</v>
          </cell>
          <cell r="C23">
            <v>1</v>
          </cell>
          <cell r="D23">
            <v>72</v>
          </cell>
        </row>
        <row r="24">
          <cell r="A24" t="str">
            <v xml:space="preserve"> 267  Колбаса Салями Филейбургская зернистая, оболочка фиброуз, ВЕС, ТМ Баварушка  ПОКОМ</v>
          </cell>
          <cell r="B24" t="str">
            <v>кг</v>
          </cell>
          <cell r="C24">
            <v>1</v>
          </cell>
        </row>
        <row r="25">
          <cell r="A25" t="str">
            <v xml:space="preserve"> 273  Сосиски Сочинки с сочной грудинкой, МГС 0.4кг,   ПОКОМ</v>
          </cell>
          <cell r="B25" t="str">
            <v>шт</v>
          </cell>
          <cell r="C25">
            <v>0.4</v>
          </cell>
          <cell r="D25">
            <v>210</v>
          </cell>
        </row>
        <row r="26">
          <cell r="A26" t="str">
            <v xml:space="preserve"> 276  Колбаса Сливушка ТМ Вязанка в оболочке полиамид 0,45 кг  ПОКОМ</v>
          </cell>
          <cell r="B26" t="str">
            <v>шт</v>
          </cell>
          <cell r="C26">
            <v>0.45</v>
          </cell>
        </row>
        <row r="27">
          <cell r="A27" t="str">
            <v xml:space="preserve"> 278  Сосиски Сочинки с сочным окороком, МГС 0.4кг,   ПОКОМ</v>
          </cell>
          <cell r="B27" t="str">
            <v>шт</v>
          </cell>
          <cell r="C27">
            <v>0.4</v>
          </cell>
          <cell r="D27">
            <v>180</v>
          </cell>
        </row>
        <row r="28">
          <cell r="A28" t="str">
            <v xml:space="preserve"> 283  Сосиски Сочинки, ВЕС, ТМ Стародворье ПОКОМ</v>
          </cell>
          <cell r="B28" t="str">
            <v>кг</v>
          </cell>
          <cell r="C28">
            <v>1</v>
          </cell>
        </row>
        <row r="29">
          <cell r="A29" t="str">
            <v xml:space="preserve"> 296  Колбаса Мясорубская с рубленой грудинкой 0,35кг срез ТМ Стародворье  ПОКОМ</v>
          </cell>
          <cell r="B29" t="str">
            <v>шт</v>
          </cell>
          <cell r="C29">
            <v>0.35</v>
          </cell>
        </row>
        <row r="30">
          <cell r="A30" t="str">
            <v xml:space="preserve"> 297  Колбаса Мясорубская с рубленой грудинкой ВЕС ТМ Стародворье  ПОКОМ</v>
          </cell>
          <cell r="B30" t="str">
            <v>кг</v>
          </cell>
          <cell r="C30">
            <v>1</v>
          </cell>
        </row>
        <row r="31">
          <cell r="A31" t="str">
            <v xml:space="preserve"> 301  Сосиски Сочинки по-баварски с сыром,  0.4кг, ТМ Стародворье  ПОКОМ</v>
          </cell>
          <cell r="B31" t="str">
            <v>шт</v>
          </cell>
          <cell r="C31">
            <v>0.4</v>
          </cell>
          <cell r="D31">
            <v>63</v>
          </cell>
        </row>
        <row r="32">
          <cell r="A32" t="str">
            <v xml:space="preserve"> 302  Сосиски Сочинки по-баварски,  0.4кг, ТМ Стародворье  ПОКОМ</v>
          </cell>
          <cell r="B32" t="str">
            <v>шт</v>
          </cell>
          <cell r="C32">
            <v>0.4</v>
          </cell>
          <cell r="D32">
            <v>87</v>
          </cell>
        </row>
        <row r="33">
          <cell r="A33" t="str">
            <v xml:space="preserve"> 305  Колбаса Сервелат Мясорубский с мелкорубленным окороком в/у  ТМ Стародворье ВЕС   ПОКОМ</v>
          </cell>
          <cell r="B33" t="str">
            <v>кг</v>
          </cell>
          <cell r="C33">
            <v>1</v>
          </cell>
        </row>
        <row r="34">
          <cell r="A34" t="str">
            <v xml:space="preserve"> 307  Колбаса Сервелат Мясорубский с мелкорубленным окороком 0,35 кг срез ТМ Стародворье   Поком</v>
          </cell>
          <cell r="B34" t="str">
            <v>шт</v>
          </cell>
          <cell r="C34">
            <v>0.35</v>
          </cell>
        </row>
        <row r="35">
          <cell r="A35" t="str">
            <v xml:space="preserve"> 309  Сосиски Сочинки с сыром 0,4 кг ТМ Стародворье  ПОКОМ</v>
          </cell>
          <cell r="B35" t="str">
            <v>шт</v>
          </cell>
          <cell r="C35">
            <v>0.4</v>
          </cell>
        </row>
        <row r="36">
          <cell r="A36" t="str">
            <v xml:space="preserve"> 312  Ветчина Филейская ВЕС ТМ  Вязанка ТС Столичная  ПОКОМ</v>
          </cell>
          <cell r="B36" t="str">
            <v>кг</v>
          </cell>
          <cell r="C36">
            <v>1</v>
          </cell>
        </row>
        <row r="37">
          <cell r="A37" t="str">
            <v xml:space="preserve"> 315  Колбаса вареная Молокуша ТМ Вязанка ВЕС, ПОКОМ</v>
          </cell>
          <cell r="B37" t="str">
            <v>кг</v>
          </cell>
          <cell r="C37">
            <v>1</v>
          </cell>
        </row>
        <row r="38">
          <cell r="A38" t="str">
            <v xml:space="preserve"> 322  Колбаса вареная Молокуша 0,45кг ТМ Вязанка  ПОКОМ</v>
          </cell>
          <cell r="B38" t="str">
            <v>шт</v>
          </cell>
          <cell r="C38">
            <v>0.45</v>
          </cell>
        </row>
        <row r="39">
          <cell r="A39" t="str">
            <v xml:space="preserve"> 328  Сардельки Сочинки Стародворье ТМ  0,4 кг ПОКОМ</v>
          </cell>
          <cell r="B39" t="str">
            <v>шт</v>
          </cell>
          <cell r="C39">
            <v>0.4</v>
          </cell>
        </row>
        <row r="40">
          <cell r="A40" t="str">
            <v xml:space="preserve"> 329  Сардельки Сочинки с сыром Стародворье ТМ, 0,4 кг. ПОКОМ</v>
          </cell>
          <cell r="B40" t="str">
            <v>шт</v>
          </cell>
          <cell r="C40">
            <v>0.4</v>
          </cell>
        </row>
        <row r="41">
          <cell r="A41" t="str">
            <v xml:space="preserve"> 330  Колбаса вареная Филейская ТМ Вязанка ТС Классическая ВЕС  ПОКОМ</v>
          </cell>
          <cell r="B41" t="str">
            <v>кг</v>
          </cell>
          <cell r="C41">
            <v>1</v>
          </cell>
        </row>
        <row r="42">
          <cell r="A42" t="str">
            <v xml:space="preserve"> 335  Колбаса Сливушка ТМ Вязанка. ВЕС.  ПОКОМ </v>
          </cell>
          <cell r="B42" t="str">
            <v>кг</v>
          </cell>
          <cell r="C42">
            <v>1</v>
          </cell>
        </row>
        <row r="43">
          <cell r="A43" t="str">
            <v xml:space="preserve"> 336  Ветчина Сливушка с индейкой ТМ Вязанка. ВЕС  ПОКОМ</v>
          </cell>
          <cell r="B43" t="str">
            <v>кг</v>
          </cell>
          <cell r="C43">
            <v>1</v>
          </cell>
        </row>
        <row r="44">
          <cell r="A44" t="str">
            <v xml:space="preserve"> 339  Колбаса вареная Филейская ТМ Вязанка ТС Классическая, 0,40 кг.  ПОКОМ</v>
          </cell>
          <cell r="B44" t="str">
            <v>шт</v>
          </cell>
          <cell r="C44">
            <v>0.4</v>
          </cell>
        </row>
        <row r="45">
          <cell r="A45" t="str">
            <v xml:space="preserve"> 342 Сосиски Сочинки Молочные ТМ Стародворье 0,4 кг ПОКОМ</v>
          </cell>
          <cell r="B45" t="str">
            <v>шт</v>
          </cell>
          <cell r="C45">
            <v>0.4</v>
          </cell>
        </row>
        <row r="46">
          <cell r="A46" t="str">
            <v xml:space="preserve"> 343 Сосиски Сочинки Сливочные ТМ Стародворье  0,4 кг</v>
          </cell>
          <cell r="B46" t="str">
            <v>шт</v>
          </cell>
          <cell r="C46">
            <v>0.4</v>
          </cell>
        </row>
        <row r="47">
          <cell r="A47" t="str">
            <v xml:space="preserve"> 344  Колбаса Сочинка по-европейски с сочной грудинкой ТМ Стародворье, ВЕС ПОКОМ</v>
          </cell>
          <cell r="B47" t="str">
            <v>кг</v>
          </cell>
          <cell r="C47">
            <v>1</v>
          </cell>
        </row>
        <row r="48">
          <cell r="A48" t="str">
            <v xml:space="preserve"> 345  Колбаса Сочинка по-фински с сочным окроком ТМ Стародворье ВЕС ПОКОМ</v>
          </cell>
          <cell r="B48" t="str">
            <v>кг</v>
          </cell>
          <cell r="C48">
            <v>1</v>
          </cell>
        </row>
        <row r="49">
          <cell r="A49" t="str">
            <v xml:space="preserve"> 347  Колбаса Сочинка рубленая с сочным окороком ТМ Стародворье ВЕС ПОКОМ</v>
          </cell>
          <cell r="B49" t="str">
            <v>кг</v>
          </cell>
          <cell r="C49">
            <v>1</v>
          </cell>
        </row>
        <row r="50">
          <cell r="A50" t="str">
            <v xml:space="preserve"> 364  Сардельки Филейские Вязанка ВЕС NDX ТМ Вязанка  ПОКОМ</v>
          </cell>
          <cell r="B50" t="str">
            <v>кг</v>
          </cell>
          <cell r="C50">
            <v>1</v>
          </cell>
        </row>
        <row r="51">
          <cell r="A51" t="str">
            <v xml:space="preserve"> 376  Колбаса Докторская Дугушка 0,6кг ГОСТ ТМ Стародворье  ПОКОМ </v>
          </cell>
          <cell r="B51" t="str">
            <v>шт</v>
          </cell>
          <cell r="C51">
            <v>0.6</v>
          </cell>
        </row>
        <row r="52">
          <cell r="A52" t="str">
            <v xml:space="preserve"> 397  Ветчина Дугушка ТМ Стародворье ТС Дугушка в полиамидной оболочке 0,6 кг. ПОКОМ</v>
          </cell>
          <cell r="B52" t="str">
            <v>шт</v>
          </cell>
          <cell r="C52">
            <v>0.6</v>
          </cell>
        </row>
        <row r="53">
          <cell r="A53" t="str">
            <v xml:space="preserve"> 408  Ветчина Сливушка с индейкой ТМ Вязанка, 0,4кг  ПОКОМ</v>
          </cell>
          <cell r="B53" t="str">
            <v>шт</v>
          </cell>
          <cell r="C53">
            <v>0.4</v>
          </cell>
        </row>
        <row r="54">
          <cell r="A54" t="str">
            <v xml:space="preserve"> 435  Колбаса Молочная Стародворская  с молоком в оболочке полиамид 0,4 кг.ТМ Стародворье ПОКОМ</v>
          </cell>
          <cell r="B54" t="str">
            <v>шт</v>
          </cell>
          <cell r="C54">
            <v>0.4</v>
          </cell>
        </row>
        <row r="55">
          <cell r="A55" t="str">
            <v xml:space="preserve"> 436  Колбаса Молочная стародворская с молоком, ВЕС, ТМ Стародворье  ПОКОМ</v>
          </cell>
          <cell r="B55" t="str">
            <v>кг</v>
          </cell>
          <cell r="C55">
            <v>1</v>
          </cell>
        </row>
        <row r="56">
          <cell r="A56" t="str">
            <v xml:space="preserve"> 447  Колбаски Краковюрст ТМ Баварушка с изысканными пряностями в оболочке NDX в в.у 0,2 кг. ПОКОМ </v>
          </cell>
          <cell r="B56" t="str">
            <v>шт</v>
          </cell>
          <cell r="C56">
            <v>0.2</v>
          </cell>
        </row>
        <row r="57">
          <cell r="A57" t="str">
            <v xml:space="preserve"> 449  Колбаса Дугушка Стародворская ВЕС ТС Дугушка ПОКОМ</v>
          </cell>
          <cell r="B57" t="str">
            <v>кг</v>
          </cell>
          <cell r="C57">
            <v>1</v>
          </cell>
        </row>
        <row r="58">
          <cell r="A58" t="str">
            <v xml:space="preserve"> 452  Колбаса Со шпиком ВЕС большой батон ТМ Особый рецепт  ПОКОМ</v>
          </cell>
          <cell r="B58" t="str">
            <v>кг</v>
          </cell>
          <cell r="C58">
            <v>1</v>
          </cell>
        </row>
        <row r="59">
          <cell r="A59" t="str">
            <v xml:space="preserve"> 456  Колбаса Филейная ТМ Особый рецепт ВЕС большой батон  ПОКОМ</v>
          </cell>
          <cell r="B59" t="str">
            <v>кг</v>
          </cell>
          <cell r="C59">
            <v>1</v>
          </cell>
        </row>
        <row r="60">
          <cell r="A60" t="str">
            <v xml:space="preserve"> 457  Колбаса Молочная ТМ Особый рецепт ВЕС большой батон  ПОКОМ</v>
          </cell>
          <cell r="B60" t="str">
            <v>кг</v>
          </cell>
          <cell r="C60">
            <v>1</v>
          </cell>
          <cell r="D60">
            <v>126</v>
          </cell>
        </row>
        <row r="61">
          <cell r="A61" t="str">
            <v xml:space="preserve"> 460  Колбаса Стародворская Традиционная ВЕС ТМ Стародворье в оболочке полиамид. ПОКОМ</v>
          </cell>
          <cell r="B61" t="str">
            <v>кг</v>
          </cell>
          <cell r="C61">
            <v>1</v>
          </cell>
        </row>
        <row r="62">
          <cell r="A62" t="str">
            <v xml:space="preserve"> 463  Колбаса Молочная Традиционнаяв оболочке полиамид.ТМ Стародворье. ВЕС ПОКОМ</v>
          </cell>
          <cell r="B62" t="str">
            <v>кг</v>
          </cell>
          <cell r="C62">
            <v>1</v>
          </cell>
        </row>
        <row r="63">
          <cell r="A63" t="str">
            <v xml:space="preserve"> 464  Колбаса Стародворская Традиционная со шпиком оболочке полиамид ТМ Стародворье.</v>
          </cell>
          <cell r="B63" t="str">
            <v>кг</v>
          </cell>
          <cell r="C63">
            <v>1</v>
          </cell>
        </row>
        <row r="64">
          <cell r="A64" t="str">
            <v xml:space="preserve"> 465  Колбаса Филейная оригинальная ВЕС 0,8кг ТМ Особый рецепт в оболочке полиамид  ПОКОМ</v>
          </cell>
          <cell r="B64" t="str">
            <v>кг</v>
          </cell>
          <cell r="C64">
            <v>1</v>
          </cell>
        </row>
        <row r="65">
          <cell r="A65" t="str">
            <v xml:space="preserve"> 490  Колбаса Сервелат Филейский ТМ Вязанка  0,3 кг. срез  ПОКОМ</v>
          </cell>
          <cell r="B65" t="str">
            <v>шт</v>
          </cell>
          <cell r="C65">
            <v>0.3</v>
          </cell>
        </row>
        <row r="66">
          <cell r="A66" t="str">
            <v xml:space="preserve"> 491  Колбаса Филейская Рубленая ТМ Вязанка  0,3 кг. срез.  ПОКОМ</v>
          </cell>
          <cell r="B66" t="str">
            <v>шт</v>
          </cell>
          <cell r="C66">
            <v>0.3</v>
          </cell>
        </row>
        <row r="67">
          <cell r="A67" t="str">
            <v xml:space="preserve"> 498  Колбаса Сочинка рубленая с сочным окороком 0,3кг ТМ Стародворье  ПОКОМ</v>
          </cell>
          <cell r="B67" t="str">
            <v>шт</v>
          </cell>
          <cell r="C67">
            <v>0.3</v>
          </cell>
        </row>
        <row r="68">
          <cell r="A68" t="str">
            <v>255  Сосиски Молочные для завтрака ТМ Особый рецепт, п/а МГС, ВЕС, ТМ Стародворье  ПОКОМ</v>
          </cell>
          <cell r="B68" t="str">
            <v>кг</v>
          </cell>
          <cell r="C68">
            <v>1</v>
          </cell>
        </row>
        <row r="69">
          <cell r="A69" t="str">
            <v>495  Колбаса Сочинка по-европейски с сочной грудинкой 0,3кг ТМ Стародворье  ПОКОМ</v>
          </cell>
          <cell r="B69" t="str">
            <v>шт</v>
          </cell>
          <cell r="C69">
            <v>0.3</v>
          </cell>
        </row>
        <row r="70">
          <cell r="A70" t="str">
            <v>496  Колбаса Сочинка по-фински с сочным окроком 0,3кг ТМ Стародворье  ПОКОМ</v>
          </cell>
          <cell r="B70" t="str">
            <v>шт</v>
          </cell>
          <cell r="C70">
            <v>0.3</v>
          </cell>
        </row>
        <row r="71">
          <cell r="A71" t="str">
            <v>501 Сосиски Филейские по-ганноверски ТМ Вязанка.в оболочке амицел в м.г.с ВЕС. ПОКОМ</v>
          </cell>
          <cell r="B71" t="str">
            <v>кг</v>
          </cell>
          <cell r="C71">
            <v>1</v>
          </cell>
        </row>
        <row r="72">
          <cell r="A72" t="str">
            <v>504  Ветчина Мясорубская с окороком 0,33кг срез ТМ Стародворье  ПОКОМ</v>
          </cell>
          <cell r="B72" t="str">
            <v>шт</v>
          </cell>
          <cell r="C72">
            <v>0.33</v>
          </cell>
        </row>
        <row r="73">
          <cell r="A73" t="str">
            <v>515  Колбаса Сервелат Мясорубский Делюкс 0,3кг ТМ Стародворье  ПОКОМ</v>
          </cell>
          <cell r="B73" t="str">
            <v>шт</v>
          </cell>
          <cell r="C73">
            <v>0.3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"/>
    </sheetNames>
    <sheetDataSet>
      <sheetData sheetId="0">
        <row r="1">
          <cell r="A1" t="str">
            <v>Ип Малахутин А В Горловка ул Первомайская 51/а</v>
          </cell>
        </row>
        <row r="3">
          <cell r="A3" t="str">
            <v>Номенклатура</v>
          </cell>
          <cell r="B3" t="str">
            <v>Ед. изм.</v>
          </cell>
          <cell r="C3" t="str">
            <v>крат</v>
          </cell>
          <cell r="D3" t="str">
            <v>заказ шт/кг</v>
          </cell>
        </row>
        <row r="4">
          <cell r="D4">
            <v>4090</v>
          </cell>
        </row>
        <row r="5">
          <cell r="A5" t="str">
            <v xml:space="preserve"> 005  Колбаса Докторская ГОСТ, Вязанка вектор,ВЕС. ПОКОМ</v>
          </cell>
          <cell r="B5" t="str">
            <v>кг</v>
          </cell>
          <cell r="C5">
            <v>1</v>
          </cell>
        </row>
        <row r="6">
          <cell r="A6" t="str">
            <v xml:space="preserve"> 016  Сосиски Вязанка Молочные, Вязанка вискофан  ВЕС.ПОКОМ</v>
          </cell>
          <cell r="B6" t="str">
            <v>кг</v>
          </cell>
          <cell r="C6">
            <v>1</v>
          </cell>
        </row>
        <row r="7">
          <cell r="A7" t="str">
            <v xml:space="preserve"> 017  Сосиски Вязанка Сливочные, Вязанка амицел ВЕС.ПОКОМ</v>
          </cell>
          <cell r="B7" t="str">
            <v>кг</v>
          </cell>
          <cell r="C7">
            <v>1</v>
          </cell>
        </row>
        <row r="8">
          <cell r="A8" t="str">
            <v xml:space="preserve"> 030  Сосиски Вязанка Молочные, Вязанка вискофан МГС, 0.45кг, ПОКОМ</v>
          </cell>
          <cell r="B8" t="str">
            <v>шт</v>
          </cell>
          <cell r="C8">
            <v>0.45</v>
          </cell>
          <cell r="D8">
            <v>150</v>
          </cell>
        </row>
        <row r="9">
          <cell r="A9" t="str">
            <v xml:space="preserve"> 032  Сосиски Вязанка Сливочные, Вязанка амицел МГС, 0.45кг, ПОКОМ</v>
          </cell>
          <cell r="B9" t="str">
            <v>шт</v>
          </cell>
          <cell r="C9">
            <v>0.45</v>
          </cell>
          <cell r="D9">
            <v>180</v>
          </cell>
        </row>
        <row r="10">
          <cell r="A10" t="str">
            <v xml:space="preserve"> 047  Кол Баварская, белков.обол. в термоусад. пакете 0.17 кг, ТМ Стародворье  ПОКОМ</v>
          </cell>
          <cell r="B10" t="str">
            <v>шт</v>
          </cell>
          <cell r="C10">
            <v>0.17</v>
          </cell>
        </row>
        <row r="11">
          <cell r="A11" t="str">
            <v xml:space="preserve"> 062  Колбаса Кракушка пряная с сальцем, 0.3кг в/у п/к, БАВАРУШКА ПОКОМ</v>
          </cell>
          <cell r="B11" t="str">
            <v>шт</v>
          </cell>
          <cell r="C11">
            <v>0.3</v>
          </cell>
        </row>
        <row r="12">
          <cell r="A12" t="str">
            <v xml:space="preserve"> 083  Колбаса Швейцарская 0,17 кг., ШТ., сырокопченая   ПОКОМ</v>
          </cell>
          <cell r="B12" t="str">
            <v>шт</v>
          </cell>
          <cell r="C12">
            <v>0.17</v>
          </cell>
          <cell r="D12">
            <v>90</v>
          </cell>
        </row>
        <row r="13">
          <cell r="A13" t="str">
            <v xml:space="preserve"> 117  Колбаса Сервелат Филейбургский с ароматными пряностями, в/у 0,35 кг срез, БАВАРУШКА ПОКОМ</v>
          </cell>
          <cell r="B13" t="str">
            <v>шт</v>
          </cell>
          <cell r="C13">
            <v>0.35</v>
          </cell>
        </row>
        <row r="14">
          <cell r="A14" t="str">
            <v xml:space="preserve"> 118  Колбаса Сервелат Филейбургский с филе сочного окорока, в/у 0,35 кг срез, БАВАРУШКА ПОКОМ</v>
          </cell>
          <cell r="B14" t="str">
            <v>шт</v>
          </cell>
          <cell r="C14">
            <v>0.35</v>
          </cell>
        </row>
        <row r="15">
          <cell r="A15" t="str">
            <v xml:space="preserve"> 200  Ветчина Дугушка ТМ Стародворье, вектор в/у    ПОКОМ</v>
          </cell>
          <cell r="B15" t="str">
            <v>кг</v>
          </cell>
          <cell r="C15">
            <v>1</v>
          </cell>
        </row>
        <row r="16">
          <cell r="A16" t="str">
            <v xml:space="preserve"> 201  Ветчина Нежная ТМ Особый рецепт, (2,5кг), ПОКОМ</v>
          </cell>
          <cell r="B16" t="str">
            <v>кг</v>
          </cell>
          <cell r="C16">
            <v>1</v>
          </cell>
          <cell r="D16">
            <v>750</v>
          </cell>
        </row>
        <row r="17">
          <cell r="A17" t="str">
            <v xml:space="preserve"> 215  Колбаса Докторская ГОСТ Дугушка, ВЕС, ТМ Стародворье ПОКОМ</v>
          </cell>
          <cell r="B17" t="str">
            <v>кг</v>
          </cell>
          <cell r="C17">
            <v>1</v>
          </cell>
        </row>
        <row r="18">
          <cell r="A18" t="str">
            <v xml:space="preserve"> 219  Колбаса Докторская Особая ТМ Особый рецепт, ВЕС  ПОКОМ</v>
          </cell>
          <cell r="B18" t="str">
            <v>кг</v>
          </cell>
          <cell r="C18">
            <v>1</v>
          </cell>
        </row>
        <row r="19">
          <cell r="A19" t="str">
            <v xml:space="preserve"> 229  Колбаса Молочная Дугушка, в/у, ВЕС, ТМ Стародворье   ПОКОМ</v>
          </cell>
          <cell r="B19" t="str">
            <v>кг</v>
          </cell>
          <cell r="C19">
            <v>1</v>
          </cell>
        </row>
        <row r="20">
          <cell r="A20" t="str">
            <v xml:space="preserve"> 236  Колбаса Рубленая ЗАПЕЧ. Дугушка ТМ Стародворье, вектор, в/к    ПОКОМ</v>
          </cell>
          <cell r="B20" t="str">
            <v>кг</v>
          </cell>
          <cell r="C20">
            <v>1</v>
          </cell>
        </row>
        <row r="21">
          <cell r="A21" t="str">
            <v xml:space="preserve"> 239  Колбаса Салями запеч Дугушка, оболочка вектор, ВЕС, ТМ Стародворье  ПОКОМ</v>
          </cell>
          <cell r="B21" t="str">
            <v>кг</v>
          </cell>
          <cell r="C21">
            <v>1</v>
          </cell>
        </row>
        <row r="22">
          <cell r="A22" t="str">
            <v xml:space="preserve"> 242  Колбаса Сервелат ЗАПЕЧ.Дугушка ТМ Стародворье, вектор, в/к     ПОКОМ</v>
          </cell>
          <cell r="B22" t="str">
            <v>кг</v>
          </cell>
          <cell r="C22">
            <v>1</v>
          </cell>
        </row>
        <row r="23">
          <cell r="A23" t="str">
            <v xml:space="preserve"> 250  Сардельки стародворские с говядиной в обол. NDX, ВЕС. ПОКОМ</v>
          </cell>
          <cell r="B23" t="str">
            <v>кг</v>
          </cell>
          <cell r="C23">
            <v>1</v>
          </cell>
        </row>
        <row r="24">
          <cell r="A24" t="str">
            <v xml:space="preserve"> 267  Колбаса Салями Филейбургская зернистая, оболочка фиброуз, ВЕС, ТМ Баварушка  ПОКОМ</v>
          </cell>
          <cell r="B24" t="str">
            <v>кг</v>
          </cell>
          <cell r="C24">
            <v>1</v>
          </cell>
        </row>
        <row r="25">
          <cell r="A25" t="str">
            <v xml:space="preserve"> 273  Сосиски Сочинки с сочной грудинкой, МГС 0.4кг,   ПОКОМ</v>
          </cell>
          <cell r="B25" t="str">
            <v>шт</v>
          </cell>
          <cell r="C25">
            <v>0.4</v>
          </cell>
          <cell r="D25">
            <v>210</v>
          </cell>
        </row>
        <row r="26">
          <cell r="A26" t="str">
            <v xml:space="preserve"> 276  Колбаса Сливушка ТМ Вязанка в оболочке полиамид 0,45 кг  ПОКОМ</v>
          </cell>
          <cell r="B26" t="str">
            <v>шт</v>
          </cell>
          <cell r="C26">
            <v>0.45</v>
          </cell>
        </row>
        <row r="27">
          <cell r="A27" t="str">
            <v xml:space="preserve"> 278  Сосиски Сочинки с сочным окороком, МГС 0.4кг,   ПОКОМ</v>
          </cell>
          <cell r="B27" t="str">
            <v>шт</v>
          </cell>
          <cell r="C27">
            <v>0.4</v>
          </cell>
          <cell r="D27">
            <v>210</v>
          </cell>
        </row>
        <row r="28">
          <cell r="A28" t="str">
            <v xml:space="preserve"> 283  Сосиски Сочинки, ВЕС, ТМ Стародворье ПОКОМ</v>
          </cell>
          <cell r="B28" t="str">
            <v>кг</v>
          </cell>
          <cell r="C28">
            <v>1</v>
          </cell>
          <cell r="D28">
            <v>60</v>
          </cell>
        </row>
        <row r="29">
          <cell r="A29" t="str">
            <v xml:space="preserve"> 296  Колбаса Мясорубская с рубленой грудинкой 0,35кг срез ТМ Стародворье  ПОКОМ</v>
          </cell>
          <cell r="B29" t="str">
            <v>шт</v>
          </cell>
          <cell r="C29">
            <v>0.35</v>
          </cell>
          <cell r="D29">
            <v>60</v>
          </cell>
        </row>
        <row r="30">
          <cell r="A30" t="str">
            <v xml:space="preserve"> 297  Колбаса Мясорубская с рубленой грудинкой ВЕС ТМ Стародворье  ПОКОМ</v>
          </cell>
          <cell r="B30" t="str">
            <v>кг</v>
          </cell>
          <cell r="C30">
            <v>1</v>
          </cell>
        </row>
        <row r="31">
          <cell r="A31" t="str">
            <v xml:space="preserve"> 301  Сосиски Сочинки по-баварски с сыром,  0.4кг, ТМ Стародворье  ПОКОМ</v>
          </cell>
          <cell r="B31" t="str">
            <v>шт</v>
          </cell>
          <cell r="C31">
            <v>0.4</v>
          </cell>
        </row>
        <row r="32">
          <cell r="A32" t="str">
            <v xml:space="preserve"> 302  Сосиски Сочинки по-баварски,  0.4кг, ТМ Стародворье  ПОКОМ</v>
          </cell>
          <cell r="B32" t="str">
            <v>шт</v>
          </cell>
          <cell r="C32">
            <v>0.4</v>
          </cell>
        </row>
        <row r="33">
          <cell r="A33" t="str">
            <v xml:space="preserve"> 305  Колбаса Сервелат Мясорубский с мелкорубленным окороком в/у  ТМ Стародворье ВЕС   ПОКОМ</v>
          </cell>
          <cell r="B33" t="str">
            <v>кг</v>
          </cell>
          <cell r="C33">
            <v>1</v>
          </cell>
          <cell r="D33">
            <v>40</v>
          </cell>
        </row>
        <row r="34">
          <cell r="A34" t="str">
            <v xml:space="preserve"> 307  Колбаса Сервелат Мясорубский с мелкорубленным окороком 0,35 кг срез ТМ Стародворье   Поком</v>
          </cell>
          <cell r="B34" t="str">
            <v>шт</v>
          </cell>
          <cell r="C34">
            <v>0.35</v>
          </cell>
          <cell r="D34">
            <v>60</v>
          </cell>
        </row>
        <row r="35">
          <cell r="A35" t="str">
            <v xml:space="preserve"> 309  Сосиски Сочинки с сыром 0,4 кг ТМ Стародворье  ПОКОМ</v>
          </cell>
          <cell r="B35" t="str">
            <v>шт</v>
          </cell>
          <cell r="C35">
            <v>0.4</v>
          </cell>
        </row>
        <row r="36">
          <cell r="A36" t="str">
            <v xml:space="preserve"> 312  Ветчина Филейская ВЕС ТМ  Вязанка ТС Столичная  ПОКОМ</v>
          </cell>
          <cell r="B36" t="str">
            <v>кг</v>
          </cell>
          <cell r="C36">
            <v>1</v>
          </cell>
        </row>
        <row r="37">
          <cell r="A37" t="str">
            <v xml:space="preserve"> 315  Колбаса вареная Молокуша ТМ Вязанка ВЕС, ПОКОМ</v>
          </cell>
          <cell r="B37" t="str">
            <v>кг</v>
          </cell>
          <cell r="C37">
            <v>1</v>
          </cell>
        </row>
        <row r="38">
          <cell r="A38" t="str">
            <v xml:space="preserve"> 322  Колбаса вареная Молокуша 0,45кг ТМ Вязанка  ПОКОМ</v>
          </cell>
          <cell r="B38" t="str">
            <v>шт</v>
          </cell>
          <cell r="C38">
            <v>0.45</v>
          </cell>
        </row>
        <row r="39">
          <cell r="A39" t="str">
            <v xml:space="preserve"> 328  Сардельки Сочинки Стародворье ТМ  0,4 кг ПОКОМ</v>
          </cell>
          <cell r="B39" t="str">
            <v>шт</v>
          </cell>
          <cell r="C39">
            <v>0.4</v>
          </cell>
        </row>
        <row r="40">
          <cell r="A40" t="str">
            <v xml:space="preserve"> 329  Сардельки Сочинки с сыром Стародворье ТМ, 0,4 кг. ПОКОМ</v>
          </cell>
          <cell r="B40" t="str">
            <v>шт</v>
          </cell>
          <cell r="C40">
            <v>0.4</v>
          </cell>
        </row>
        <row r="41">
          <cell r="A41" t="str">
            <v xml:space="preserve"> 330  Колбаса вареная Филейская ТМ Вязанка ТС Классическая ВЕС  ПОКОМ</v>
          </cell>
          <cell r="B41" t="str">
            <v>кг</v>
          </cell>
          <cell r="C41">
            <v>1</v>
          </cell>
        </row>
        <row r="42">
          <cell r="A42" t="str">
            <v xml:space="preserve"> 335  Колбаса Сливушка ТМ Вязанка. ВЕС.  ПОКОМ </v>
          </cell>
          <cell r="B42" t="str">
            <v>кг</v>
          </cell>
          <cell r="C42">
            <v>1</v>
          </cell>
        </row>
        <row r="43">
          <cell r="A43" t="str">
            <v xml:space="preserve"> 336  Ветчина Сливушка с индейкой ТМ Вязанка. ВЕС  ПОКОМ</v>
          </cell>
          <cell r="B43" t="str">
            <v>кг</v>
          </cell>
          <cell r="C43">
            <v>1</v>
          </cell>
          <cell r="D43">
            <v>50</v>
          </cell>
        </row>
        <row r="44">
          <cell r="A44" t="str">
            <v xml:space="preserve"> 339  Колбаса вареная Филейская ТМ Вязанка ТС Классическая, 0,40 кг.  ПОКОМ</v>
          </cell>
          <cell r="B44" t="str">
            <v>шт</v>
          </cell>
          <cell r="C44">
            <v>0.4</v>
          </cell>
          <cell r="D44">
            <v>100</v>
          </cell>
        </row>
        <row r="45">
          <cell r="A45" t="str">
            <v xml:space="preserve"> 342 Сосиски Сочинки Молочные ТМ Стародворье 0,4 кг ПОКОМ</v>
          </cell>
          <cell r="B45" t="str">
            <v>шт</v>
          </cell>
          <cell r="C45">
            <v>0.4</v>
          </cell>
          <cell r="D45">
            <v>210</v>
          </cell>
        </row>
        <row r="46">
          <cell r="A46" t="str">
            <v xml:space="preserve"> 343 Сосиски Сочинки Сливочные ТМ Стародворье  0,4 кг</v>
          </cell>
          <cell r="B46" t="str">
            <v>шт</v>
          </cell>
          <cell r="C46">
            <v>0.4</v>
          </cell>
          <cell r="D46">
            <v>210</v>
          </cell>
        </row>
        <row r="47">
          <cell r="A47" t="str">
            <v xml:space="preserve"> 344  Колбаса Сочинка по-европейски с сочной грудинкой ТМ Стародворье, ВЕС ПОКОМ</v>
          </cell>
          <cell r="B47" t="str">
            <v>кг</v>
          </cell>
          <cell r="C47">
            <v>1</v>
          </cell>
          <cell r="D47">
            <v>40</v>
          </cell>
        </row>
        <row r="48">
          <cell r="A48" t="str">
            <v xml:space="preserve"> 345  Колбаса Сочинка по-фински с сочным окроком ТМ Стародворье ВЕС ПОКОМ</v>
          </cell>
          <cell r="B48" t="str">
            <v>кг</v>
          </cell>
          <cell r="C48">
            <v>1</v>
          </cell>
          <cell r="D48">
            <v>40</v>
          </cell>
        </row>
        <row r="49">
          <cell r="A49" t="str">
            <v xml:space="preserve"> 347  Колбаса Сочинка рубленая с сочным окороком ТМ Стародворье ВЕС ПОКОМ</v>
          </cell>
          <cell r="B49" t="str">
            <v>кг</v>
          </cell>
          <cell r="C49">
            <v>1</v>
          </cell>
          <cell r="D49">
            <v>80</v>
          </cell>
        </row>
        <row r="50">
          <cell r="A50" t="str">
            <v xml:space="preserve"> 364  Сардельки Филейские Вязанка ВЕС NDX ТМ Вязанка  ПОКОМ</v>
          </cell>
          <cell r="B50" t="str">
            <v>кг</v>
          </cell>
          <cell r="C50">
            <v>1</v>
          </cell>
        </row>
        <row r="51">
          <cell r="A51" t="str">
            <v xml:space="preserve"> 376  Колбаса Докторская Дугушка 0,6кг ГОСТ ТМ Стародворье  ПОКОМ </v>
          </cell>
          <cell r="B51" t="str">
            <v>шт</v>
          </cell>
          <cell r="C51">
            <v>0.6</v>
          </cell>
        </row>
        <row r="52">
          <cell r="A52" t="str">
            <v xml:space="preserve"> 397  Ветчина Дугушка ТМ Стародворье ТС Дугушка в полиамидной оболочке 0,6 кг. ПОКОМ</v>
          </cell>
          <cell r="B52" t="str">
            <v>шт</v>
          </cell>
          <cell r="C52">
            <v>0.6</v>
          </cell>
        </row>
        <row r="53">
          <cell r="A53" t="str">
            <v xml:space="preserve"> 408  Ветчина Сливушка с индейкой ТМ Вязанка, 0,4кг  ПОКОМ</v>
          </cell>
          <cell r="B53" t="str">
            <v>шт</v>
          </cell>
          <cell r="C53">
            <v>0.4</v>
          </cell>
        </row>
        <row r="54">
          <cell r="A54" t="str">
            <v xml:space="preserve"> 435  Колбаса Молочная Стародворская  с молоком в оболочке полиамид 0,4 кг.ТМ Стародворье ПОКОМ</v>
          </cell>
          <cell r="B54" t="str">
            <v>шт</v>
          </cell>
          <cell r="C54">
            <v>0.4</v>
          </cell>
        </row>
        <row r="55">
          <cell r="A55" t="str">
            <v xml:space="preserve"> 436  Колбаса Молочная стародворская с молоком, ВЕС, ТМ Стародворье  ПОКОМ</v>
          </cell>
          <cell r="B55" t="str">
            <v>кг</v>
          </cell>
          <cell r="C55">
            <v>1</v>
          </cell>
        </row>
        <row r="56">
          <cell r="A56" t="str">
            <v xml:space="preserve"> 447  Колбаски Краковюрст ТМ Баварушка с изысканными пряностями в оболочке NDX в в.у 0,2 кг. ПОКОМ </v>
          </cell>
          <cell r="B56" t="str">
            <v>шт</v>
          </cell>
          <cell r="C56">
            <v>0.2</v>
          </cell>
        </row>
        <row r="57">
          <cell r="A57" t="str">
            <v xml:space="preserve"> 449  Колбаса Дугушка Стародворская ВЕС ТС Дугушка ПОКОМ</v>
          </cell>
          <cell r="B57" t="str">
            <v>кг</v>
          </cell>
          <cell r="C57">
            <v>1</v>
          </cell>
          <cell r="D57">
            <v>500</v>
          </cell>
        </row>
        <row r="58">
          <cell r="A58" t="str">
            <v xml:space="preserve"> 452  Колбаса Со шпиком ВЕС большой батон ТМ Особый рецепт  ПОКОМ</v>
          </cell>
          <cell r="B58" t="str">
            <v>кг</v>
          </cell>
          <cell r="C58">
            <v>1</v>
          </cell>
          <cell r="D58">
            <v>300</v>
          </cell>
        </row>
        <row r="59">
          <cell r="A59" t="str">
            <v xml:space="preserve"> 456  Колбаса Филейная ТМ Особый рецепт ВЕС большой батон  ПОКОМ</v>
          </cell>
          <cell r="B59" t="str">
            <v>кг</v>
          </cell>
          <cell r="C59">
            <v>1</v>
          </cell>
        </row>
        <row r="60">
          <cell r="A60" t="str">
            <v xml:space="preserve"> 457  Колбаса Молочная ТМ Особый рецепт ВЕС большой батон  ПОКОМ</v>
          </cell>
          <cell r="B60" t="str">
            <v>кг</v>
          </cell>
          <cell r="C60">
            <v>1</v>
          </cell>
          <cell r="D60">
            <v>750</v>
          </cell>
        </row>
        <row r="61">
          <cell r="A61" t="str">
            <v xml:space="preserve"> 460  Колбаса Стародворская Традиционная ВЕС ТМ Стародворье в оболочке полиамид. ПОКОМ</v>
          </cell>
          <cell r="B61" t="str">
            <v>кг</v>
          </cell>
          <cell r="C61">
            <v>1</v>
          </cell>
        </row>
        <row r="62">
          <cell r="A62" t="str">
            <v xml:space="preserve"> 463  Колбаса Молочная Традиционнаяв оболочке полиамид.ТМ Стародворье. ВЕС ПОКОМ</v>
          </cell>
          <cell r="B62" t="str">
            <v>кг</v>
          </cell>
          <cell r="C62">
            <v>1</v>
          </cell>
        </row>
        <row r="63">
          <cell r="A63" t="str">
            <v xml:space="preserve"> 464  Колбаса Стародворская Традиционная со шпиком оболочке полиамид ТМ Стародворье.</v>
          </cell>
          <cell r="B63" t="str">
            <v>кг</v>
          </cell>
          <cell r="C63">
            <v>1</v>
          </cell>
        </row>
        <row r="64">
          <cell r="A64" t="str">
            <v xml:space="preserve"> 465  Колбаса Филейная оригинальная ВЕС 0,8кг ТМ Особый рецепт в оболочке полиамид  ПОКОМ</v>
          </cell>
          <cell r="B64" t="str">
            <v>кг</v>
          </cell>
          <cell r="C64">
            <v>1</v>
          </cell>
        </row>
        <row r="65">
          <cell r="A65" t="str">
            <v xml:space="preserve"> 490  Колбаса Сервелат Филейский ТМ Вязанка  0,3 кг. срез  ПОКОМ</v>
          </cell>
          <cell r="B65" t="str">
            <v>шт</v>
          </cell>
          <cell r="C65">
            <v>0.3</v>
          </cell>
        </row>
        <row r="66">
          <cell r="A66" t="str">
            <v xml:space="preserve"> 491  Колбаса Филейская Рубленая ТМ Вязанка  0,3 кг. срез.  ПОКОМ</v>
          </cell>
          <cell r="B66" t="str">
            <v>шт</v>
          </cell>
          <cell r="C66">
            <v>0.3</v>
          </cell>
        </row>
        <row r="67">
          <cell r="A67" t="str">
            <v xml:space="preserve"> 498  Колбаса Сочинка рубленая с сочным окороком 0,3кг ТМ Стародворье  ПОКОМ</v>
          </cell>
          <cell r="B67" t="str">
            <v>шт</v>
          </cell>
          <cell r="C67">
            <v>0.3</v>
          </cell>
        </row>
        <row r="68">
          <cell r="A68" t="str">
            <v>255  Сосиски Молочные для завтрака ТМ Особый рецепт, п/а МГС, ВЕС, ТМ Стародворье  ПОКОМ</v>
          </cell>
          <cell r="B68" t="str">
            <v>кг</v>
          </cell>
          <cell r="C68">
            <v>1</v>
          </cell>
        </row>
        <row r="69">
          <cell r="A69" t="str">
            <v>495  Колбаса Сочинка по-европейски с сочной грудинкой 0,3кг ТМ Стародворье  ПОКОМ</v>
          </cell>
          <cell r="B69" t="str">
            <v>шт</v>
          </cell>
          <cell r="C69">
            <v>0.3</v>
          </cell>
        </row>
        <row r="70">
          <cell r="A70" t="str">
            <v>496  Колбаса Сочинка по-фински с сочным окроком 0,3кг ТМ Стародворье  ПОКОМ</v>
          </cell>
          <cell r="B70" t="str">
            <v>шт</v>
          </cell>
          <cell r="C70">
            <v>0.3</v>
          </cell>
        </row>
        <row r="71">
          <cell r="A71" t="str">
            <v>501 Сосиски Филейские по-ганноверски ТМ Вязанка.в оболочке амицел в м.г.с ВЕС. ПОКОМ</v>
          </cell>
          <cell r="B71" t="str">
            <v>кг</v>
          </cell>
          <cell r="C71">
            <v>1</v>
          </cell>
        </row>
        <row r="72">
          <cell r="A72" t="str">
            <v>504  Ветчина Мясорубская с окороком 0,33кг срез ТМ Стародворье  ПОКОМ</v>
          </cell>
          <cell r="B72" t="str">
            <v>шт</v>
          </cell>
          <cell r="C72">
            <v>0.33</v>
          </cell>
        </row>
        <row r="73">
          <cell r="A73" t="str">
            <v>515  Колбаса Сервелат Мясорубский Делюкс 0,3кг ТМ Стародворье  ПОКОМ</v>
          </cell>
          <cell r="B73" t="str">
            <v>шт</v>
          </cell>
          <cell r="C73">
            <v>0.3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98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V1" sqref="V1"/>
    </sheetView>
  </sheetViews>
  <sheetFormatPr defaultRowHeight="15" x14ac:dyDescent="0.25"/>
  <cols>
    <col min="1" max="1" width="54" customWidth="1"/>
    <col min="2" max="2" width="3" customWidth="1"/>
    <col min="3" max="4" width="6" customWidth="1"/>
    <col min="5" max="6" width="7" customWidth="1"/>
    <col min="7" max="7" width="5" style="6" customWidth="1"/>
    <col min="8" max="8" width="5" customWidth="1"/>
    <col min="9" max="9" width="9.28515625" customWidth="1"/>
    <col min="10" max="10" width="1" customWidth="1"/>
    <col min="11" max="26" width="7" customWidth="1"/>
    <col min="27" max="27" width="8" customWidth="1"/>
    <col min="28" max="29" width="5" customWidth="1"/>
    <col min="30" max="39" width="6" customWidth="1"/>
    <col min="40" max="40" width="17.85546875" customWidth="1"/>
    <col min="41" max="41" width="7" customWidth="1"/>
    <col min="42" max="52" width="8" customWidth="1"/>
  </cols>
  <sheetData>
    <row r="1" spans="1:52" x14ac:dyDescent="0.25">
      <c r="A1" s="1"/>
      <c r="B1" s="1"/>
      <c r="C1" s="1"/>
      <c r="D1" s="1"/>
      <c r="E1" s="1"/>
      <c r="F1" s="1"/>
      <c r="G1" s="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4">
        <v>0.2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1"/>
      <c r="B2" s="1"/>
      <c r="C2" s="1"/>
      <c r="D2" s="1"/>
      <c r="E2" s="1"/>
      <c r="F2" s="1"/>
      <c r="G2" s="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9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14</v>
      </c>
      <c r="Q3" s="2" t="s">
        <v>14</v>
      </c>
      <c r="R3" s="2" t="s">
        <v>14</v>
      </c>
      <c r="S3" s="2" t="s">
        <v>14</v>
      </c>
      <c r="T3" s="2" t="s">
        <v>14</v>
      </c>
      <c r="U3" s="2" t="s">
        <v>14</v>
      </c>
      <c r="V3" s="2" t="s">
        <v>14</v>
      </c>
      <c r="W3" s="2" t="s">
        <v>15</v>
      </c>
      <c r="X3" s="3" t="s">
        <v>16</v>
      </c>
      <c r="Y3" s="3" t="s">
        <v>169</v>
      </c>
      <c r="Z3" s="7" t="s">
        <v>17</v>
      </c>
      <c r="AA3" s="7" t="s">
        <v>18</v>
      </c>
      <c r="AB3" s="2" t="s">
        <v>19</v>
      </c>
      <c r="AC3" s="2" t="s">
        <v>20</v>
      </c>
      <c r="AD3" s="2" t="s">
        <v>21</v>
      </c>
      <c r="AE3" s="2" t="s">
        <v>21</v>
      </c>
      <c r="AF3" s="2" t="s">
        <v>21</v>
      </c>
      <c r="AG3" s="2" t="s">
        <v>21</v>
      </c>
      <c r="AH3" s="2" t="s">
        <v>21</v>
      </c>
      <c r="AI3" s="2" t="s">
        <v>21</v>
      </c>
      <c r="AJ3" s="2" t="s">
        <v>21</v>
      </c>
      <c r="AK3" s="2" t="s">
        <v>21</v>
      </c>
      <c r="AL3" s="2" t="s">
        <v>21</v>
      </c>
      <c r="AM3" s="2" t="s">
        <v>21</v>
      </c>
      <c r="AN3" s="2" t="s">
        <v>22</v>
      </c>
      <c r="AO3" s="2" t="s">
        <v>23</v>
      </c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8"/>
      <c r="H4" s="1"/>
      <c r="I4" s="1"/>
      <c r="J4" s="1"/>
      <c r="K4" s="1"/>
      <c r="L4" s="1"/>
      <c r="M4" s="1"/>
      <c r="N4" s="1"/>
      <c r="O4" s="1" t="s">
        <v>24</v>
      </c>
      <c r="P4" s="1" t="s">
        <v>25</v>
      </c>
      <c r="Q4" s="10" t="s">
        <v>160</v>
      </c>
      <c r="R4" s="1" t="s">
        <v>26</v>
      </c>
      <c r="S4" s="1" t="s">
        <v>27</v>
      </c>
      <c r="T4" s="1" t="s">
        <v>28</v>
      </c>
      <c r="U4" s="1" t="s">
        <v>171</v>
      </c>
      <c r="V4" s="1" t="s">
        <v>172</v>
      </c>
      <c r="W4" s="1" t="s">
        <v>29</v>
      </c>
      <c r="X4" s="1"/>
      <c r="Y4" s="1" t="s">
        <v>170</v>
      </c>
      <c r="Z4" s="1"/>
      <c r="AA4" s="1"/>
      <c r="AB4" s="1"/>
      <c r="AC4" s="1"/>
      <c r="AD4" s="1" t="s">
        <v>30</v>
      </c>
      <c r="AE4" s="1" t="s">
        <v>31</v>
      </c>
      <c r="AF4" s="1" t="s">
        <v>32</v>
      </c>
      <c r="AG4" s="1" t="s">
        <v>33</v>
      </c>
      <c r="AH4" s="1" t="s">
        <v>34</v>
      </c>
      <c r="AI4" s="1" t="s">
        <v>35</v>
      </c>
      <c r="AJ4" s="1" t="s">
        <v>36</v>
      </c>
      <c r="AK4" s="1" t="s">
        <v>37</v>
      </c>
      <c r="AL4" s="1" t="s">
        <v>38</v>
      </c>
      <c r="AM4" s="1" t="s">
        <v>39</v>
      </c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1"/>
      <c r="B5" s="1"/>
      <c r="C5" s="1"/>
      <c r="D5" s="1"/>
      <c r="E5" s="4">
        <f>SUM(E6:E498)</f>
        <v>44937.414999999994</v>
      </c>
      <c r="F5" s="4">
        <f>SUM(F6:F498)</f>
        <v>52208.401000000027</v>
      </c>
      <c r="G5" s="8"/>
      <c r="H5" s="1"/>
      <c r="I5" s="1"/>
      <c r="J5" s="1"/>
      <c r="K5" s="4">
        <f t="shared" ref="K5:Z5" si="0">SUM(K6:K498)</f>
        <v>52693.332000000002</v>
      </c>
      <c r="L5" s="4">
        <f t="shared" si="0"/>
        <v>-7755.9169999999976</v>
      </c>
      <c r="M5" s="4">
        <f t="shared" si="0"/>
        <v>39351.415000000001</v>
      </c>
      <c r="N5" s="4">
        <f t="shared" si="0"/>
        <v>4108.6779999999999</v>
      </c>
      <c r="O5" s="4">
        <f t="shared" si="0"/>
        <v>1994</v>
      </c>
      <c r="P5" s="4">
        <f t="shared" si="0"/>
        <v>1754</v>
      </c>
      <c r="Q5" s="4">
        <f t="shared" si="0"/>
        <v>1838</v>
      </c>
      <c r="R5" s="4">
        <f t="shared" si="0"/>
        <v>16735.431752999993</v>
      </c>
      <c r="S5" s="4">
        <f t="shared" si="0"/>
        <v>7170</v>
      </c>
      <c r="T5" s="4">
        <f t="shared" si="0"/>
        <v>4818.5053339999986</v>
      </c>
      <c r="U5" s="4">
        <f t="shared" ref="U5:V5" si="1">SUM(U6:U498)</f>
        <v>1675</v>
      </c>
      <c r="V5" s="4">
        <f t="shared" si="1"/>
        <v>4090</v>
      </c>
      <c r="W5" s="4">
        <f t="shared" si="0"/>
        <v>7870.2829999999967</v>
      </c>
      <c r="X5" s="4">
        <f t="shared" si="0"/>
        <v>12960.031511000008</v>
      </c>
      <c r="Y5" s="4">
        <f t="shared" si="0"/>
        <v>13388.745151000006</v>
      </c>
      <c r="Z5" s="4">
        <f t="shared" si="0"/>
        <v>0</v>
      </c>
      <c r="AA5" s="1"/>
      <c r="AB5" s="1"/>
      <c r="AC5" s="1"/>
      <c r="AD5" s="4">
        <f t="shared" ref="AD5:AM5" si="2">SUM(AD6:AD498)</f>
        <v>8572.7046000000009</v>
      </c>
      <c r="AE5" s="4">
        <f t="shared" si="2"/>
        <v>8167.8410000000003</v>
      </c>
      <c r="AF5" s="4">
        <f t="shared" si="2"/>
        <v>8470.1034000000018</v>
      </c>
      <c r="AG5" s="4">
        <f t="shared" si="2"/>
        <v>7415.2402000000002</v>
      </c>
      <c r="AH5" s="4">
        <f t="shared" si="2"/>
        <v>7209.3169999999991</v>
      </c>
      <c r="AI5" s="4">
        <f t="shared" si="2"/>
        <v>6908.0676000000003</v>
      </c>
      <c r="AJ5" s="4">
        <f t="shared" si="2"/>
        <v>7580.3846000000012</v>
      </c>
      <c r="AK5" s="4">
        <f t="shared" si="2"/>
        <v>7250.4707999999982</v>
      </c>
      <c r="AL5" s="4">
        <f t="shared" si="2"/>
        <v>7317.8251999999993</v>
      </c>
      <c r="AM5" s="4">
        <f t="shared" si="2"/>
        <v>8209.5925999999999</v>
      </c>
      <c r="AN5" s="1"/>
      <c r="AO5" s="4">
        <f>SUM(AO6:AO498)</f>
        <v>10582</v>
      </c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 t="s">
        <v>40</v>
      </c>
      <c r="B6" s="1" t="s">
        <v>41</v>
      </c>
      <c r="C6" s="1">
        <v>232.126</v>
      </c>
      <c r="D6" s="1">
        <v>1100.616</v>
      </c>
      <c r="E6" s="1">
        <v>568.76400000000001</v>
      </c>
      <c r="F6" s="1">
        <v>412.25</v>
      </c>
      <c r="G6" s="8">
        <v>1</v>
      </c>
      <c r="H6" s="1">
        <v>50</v>
      </c>
      <c r="I6" s="1" t="s">
        <v>42</v>
      </c>
      <c r="J6" s="1"/>
      <c r="K6" s="1">
        <v>645.88900000000001</v>
      </c>
      <c r="L6" s="1">
        <f t="shared" ref="L6:L37" si="3">E6-K6</f>
        <v>-77.125</v>
      </c>
      <c r="M6" s="1">
        <f>E6-O6-P6-Q6</f>
        <v>528.76400000000001</v>
      </c>
      <c r="N6" s="1">
        <v>96.774000000000001</v>
      </c>
      <c r="O6" s="1">
        <v>0</v>
      </c>
      <c r="P6" s="1">
        <v>40</v>
      </c>
      <c r="Q6" s="1">
        <v>0</v>
      </c>
      <c r="R6" s="1">
        <v>10.492160000000069</v>
      </c>
      <c r="S6" s="1"/>
      <c r="T6" s="1"/>
      <c r="U6" s="1">
        <f>IFERROR(VLOOKUP(A6,[1]Sheet!$A:$D,4,0),0)</f>
        <v>0</v>
      </c>
      <c r="V6" s="1">
        <f>IFERROR(VLOOKUP(A6,[2]Sheet!$A:$D,4,0),0)</f>
        <v>0</v>
      </c>
      <c r="W6" s="1">
        <f>M6/5</f>
        <v>105.75280000000001</v>
      </c>
      <c r="X6" s="5">
        <f>11*W6-T6-S6-R6-F6</f>
        <v>740.53863999999999</v>
      </c>
      <c r="Y6" s="25">
        <f>X6+$Y$1*W6</f>
        <v>761.68920000000003</v>
      </c>
      <c r="Z6" s="5"/>
      <c r="AA6" s="1"/>
      <c r="AB6" s="1">
        <f>(F6+R6+S6+T6+Y6)/W6</f>
        <v>11.2</v>
      </c>
      <c r="AC6" s="1">
        <f>(F6+R6+S6+T6)/W6</f>
        <v>3.9974559538849093</v>
      </c>
      <c r="AD6" s="1">
        <v>73.311800000000005</v>
      </c>
      <c r="AE6" s="1">
        <v>88.605800000000002</v>
      </c>
      <c r="AF6" s="1">
        <v>85.143799999999999</v>
      </c>
      <c r="AG6" s="1">
        <v>77.778999999999996</v>
      </c>
      <c r="AH6" s="1">
        <v>58.559399999999997</v>
      </c>
      <c r="AI6" s="1">
        <v>52.23960000000001</v>
      </c>
      <c r="AJ6" s="1">
        <v>60.661199999999987</v>
      </c>
      <c r="AK6" s="1">
        <v>63.102999999999987</v>
      </c>
      <c r="AL6" s="1">
        <v>50.607600000000012</v>
      </c>
      <c r="AM6" s="1">
        <v>53.202599999999997</v>
      </c>
      <c r="AN6" s="1"/>
      <c r="AO6" s="1">
        <f>ROUND(G6*Y6,0)</f>
        <v>762</v>
      </c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1" t="s">
        <v>43</v>
      </c>
      <c r="B7" s="1" t="s">
        <v>41</v>
      </c>
      <c r="C7" s="1">
        <v>386.43599999999998</v>
      </c>
      <c r="D7" s="1">
        <v>632.61400000000003</v>
      </c>
      <c r="E7" s="1">
        <v>380.267</v>
      </c>
      <c r="F7" s="1">
        <v>270.55599999999998</v>
      </c>
      <c r="G7" s="8">
        <v>1</v>
      </c>
      <c r="H7" s="1">
        <v>45</v>
      </c>
      <c r="I7" s="1" t="s">
        <v>42</v>
      </c>
      <c r="J7" s="1"/>
      <c r="K7" s="1">
        <v>540.18100000000004</v>
      </c>
      <c r="L7" s="1">
        <f t="shared" si="3"/>
        <v>-159.91400000000004</v>
      </c>
      <c r="M7" s="1">
        <f>E7-O7-P7-Q7</f>
        <v>155.267</v>
      </c>
      <c r="N7" s="1"/>
      <c r="O7" s="1">
        <v>108</v>
      </c>
      <c r="P7" s="1">
        <v>0</v>
      </c>
      <c r="Q7" s="1">
        <v>117</v>
      </c>
      <c r="R7" s="1">
        <v>406.6862000000001</v>
      </c>
      <c r="S7" s="1"/>
      <c r="T7" s="1"/>
      <c r="U7" s="1">
        <f>IFERROR(VLOOKUP(A7,[1]Sheet!$A:$D,4,0),0)</f>
        <v>84</v>
      </c>
      <c r="V7" s="1">
        <f>IFERROR(VLOOKUP(A7,[2]Sheet!$A:$D,4,0),0)</f>
        <v>0</v>
      </c>
      <c r="W7" s="1">
        <f>M7/5</f>
        <v>31.0534</v>
      </c>
      <c r="X7" s="5"/>
      <c r="Y7" s="5">
        <f t="shared" ref="Y7:Y70" si="4">X7</f>
        <v>0</v>
      </c>
      <c r="Z7" s="5"/>
      <c r="AA7" s="1"/>
      <c r="AB7" s="1">
        <f>(F7+R7+S7+T7+Y7)/W7</f>
        <v>21.808954897048316</v>
      </c>
      <c r="AC7" s="1">
        <f>(F7+R7+S7+T7)/W7</f>
        <v>21.808954897048316</v>
      </c>
      <c r="AD7" s="1">
        <v>70.558000000000007</v>
      </c>
      <c r="AE7" s="1">
        <v>43.421199999999999</v>
      </c>
      <c r="AF7" s="1">
        <v>43.2254</v>
      </c>
      <c r="AG7" s="1">
        <v>43.374199999999988</v>
      </c>
      <c r="AH7" s="1">
        <v>43.560199999999988</v>
      </c>
      <c r="AI7" s="1">
        <v>26.11719999999999</v>
      </c>
      <c r="AJ7" s="1">
        <v>48.417400000000001</v>
      </c>
      <c r="AK7" s="1">
        <v>35.037599999999998</v>
      </c>
      <c r="AL7" s="1">
        <v>41.584799999999987</v>
      </c>
      <c r="AM7" s="1">
        <v>41.801200000000001</v>
      </c>
      <c r="AN7" s="1"/>
      <c r="AO7" s="1">
        <f>ROUND(G7*Y7,0)</f>
        <v>0</v>
      </c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1" t="s">
        <v>44</v>
      </c>
      <c r="B8" s="1" t="s">
        <v>41</v>
      </c>
      <c r="C8" s="1">
        <v>1097.277</v>
      </c>
      <c r="D8" s="1">
        <v>2017.5830000000001</v>
      </c>
      <c r="E8" s="1">
        <v>1217.575</v>
      </c>
      <c r="F8" s="1">
        <v>558.43799999999999</v>
      </c>
      <c r="G8" s="8">
        <v>1</v>
      </c>
      <c r="H8" s="1">
        <v>45</v>
      </c>
      <c r="I8" s="1" t="s">
        <v>42</v>
      </c>
      <c r="J8" s="1"/>
      <c r="K8" s="1">
        <v>1547.63</v>
      </c>
      <c r="L8" s="1">
        <f t="shared" si="3"/>
        <v>-330.05500000000006</v>
      </c>
      <c r="M8" s="1">
        <f>E8-O8-P8-Q8</f>
        <v>754.57500000000005</v>
      </c>
      <c r="N8" s="1">
        <v>424.09699999999998</v>
      </c>
      <c r="O8" s="1">
        <v>134</v>
      </c>
      <c r="P8" s="1">
        <v>200</v>
      </c>
      <c r="Q8" s="1">
        <v>129</v>
      </c>
      <c r="R8" s="1">
        <v>549.29542300000003</v>
      </c>
      <c r="S8" s="1">
        <v>600</v>
      </c>
      <c r="T8" s="1"/>
      <c r="U8" s="1">
        <f>IFERROR(VLOOKUP(A8,[1]Sheet!$A:$D,4,0),0)</f>
        <v>97</v>
      </c>
      <c r="V8" s="1">
        <f>IFERROR(VLOOKUP(A8,[2]Sheet!$A:$D,4,0),0)</f>
        <v>0</v>
      </c>
      <c r="W8" s="1">
        <f>M8/5</f>
        <v>150.91500000000002</v>
      </c>
      <c r="X8" s="5"/>
      <c r="Y8" s="5">
        <f t="shared" si="4"/>
        <v>0</v>
      </c>
      <c r="Z8" s="5"/>
      <c r="AA8" s="1"/>
      <c r="AB8" s="1">
        <f>(F8+R8+S8+T8+Y8)/W8</f>
        <v>11.315862724049961</v>
      </c>
      <c r="AC8" s="1">
        <f>(F8+R8+S8+T8)/W8</f>
        <v>11.315862724049961</v>
      </c>
      <c r="AD8" s="1">
        <v>191.386</v>
      </c>
      <c r="AE8" s="1">
        <v>151.5188</v>
      </c>
      <c r="AF8" s="1">
        <v>151.68780000000001</v>
      </c>
      <c r="AG8" s="1">
        <v>138.03460000000001</v>
      </c>
      <c r="AH8" s="1">
        <v>127.47539999999999</v>
      </c>
      <c r="AI8" s="1">
        <v>107.934</v>
      </c>
      <c r="AJ8" s="1">
        <v>119.4456</v>
      </c>
      <c r="AK8" s="1">
        <v>99.646800000000013</v>
      </c>
      <c r="AL8" s="1">
        <v>152.92400000000001</v>
      </c>
      <c r="AM8" s="1">
        <v>161.08240000000001</v>
      </c>
      <c r="AN8" s="1"/>
      <c r="AO8" s="1">
        <f>ROUND(G8*Y8,0)</f>
        <v>0</v>
      </c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1" t="s">
        <v>45</v>
      </c>
      <c r="B9" s="1" t="s">
        <v>46</v>
      </c>
      <c r="C9" s="1">
        <v>881</v>
      </c>
      <c r="D9" s="1">
        <v>1475</v>
      </c>
      <c r="E9" s="1">
        <v>694</v>
      </c>
      <c r="F9" s="1">
        <v>925</v>
      </c>
      <c r="G9" s="8">
        <v>0.45</v>
      </c>
      <c r="H9" s="1">
        <v>45</v>
      </c>
      <c r="I9" s="1" t="s">
        <v>42</v>
      </c>
      <c r="J9" s="1"/>
      <c r="K9" s="1">
        <v>867</v>
      </c>
      <c r="L9" s="1">
        <f t="shared" si="3"/>
        <v>-173</v>
      </c>
      <c r="M9" s="1">
        <f>E9-O9-P9-Q9</f>
        <v>694</v>
      </c>
      <c r="N9" s="1">
        <v>30</v>
      </c>
      <c r="O9" s="1">
        <v>0</v>
      </c>
      <c r="P9" s="1">
        <v>0</v>
      </c>
      <c r="Q9" s="1">
        <v>0</v>
      </c>
      <c r="R9" s="1">
        <v>474.59999999999991</v>
      </c>
      <c r="S9" s="1"/>
      <c r="T9" s="1"/>
      <c r="U9" s="1">
        <f>IFERROR(VLOOKUP(A9,[1]Sheet!$A:$D,4,0),0)</f>
        <v>0</v>
      </c>
      <c r="V9" s="1">
        <f>IFERROR(VLOOKUP(A9,[2]Sheet!$A:$D,4,0),0)</f>
        <v>150</v>
      </c>
      <c r="W9" s="1">
        <f>M9/5</f>
        <v>138.80000000000001</v>
      </c>
      <c r="X9" s="5">
        <f>11*W9-T9-S9-R9-F9</f>
        <v>127.20000000000027</v>
      </c>
      <c r="Y9" s="5">
        <f t="shared" si="4"/>
        <v>127.20000000000027</v>
      </c>
      <c r="Z9" s="5"/>
      <c r="AA9" s="1"/>
      <c r="AB9" s="1">
        <f>(F9+R9+S9+T9+Y9)/W9</f>
        <v>11</v>
      </c>
      <c r="AC9" s="1">
        <f>(F9+R9+S9+T9)/W9</f>
        <v>10.083573487031698</v>
      </c>
      <c r="AD9" s="1">
        <v>151.4</v>
      </c>
      <c r="AE9" s="1">
        <v>148.80000000000001</v>
      </c>
      <c r="AF9" s="1">
        <v>172.8</v>
      </c>
      <c r="AG9" s="1">
        <v>147.6</v>
      </c>
      <c r="AH9" s="1">
        <v>155</v>
      </c>
      <c r="AI9" s="1">
        <v>157.80000000000001</v>
      </c>
      <c r="AJ9" s="1">
        <v>135.6</v>
      </c>
      <c r="AK9" s="1">
        <v>171.4</v>
      </c>
      <c r="AL9" s="1">
        <v>195.8</v>
      </c>
      <c r="AM9" s="1">
        <v>161.4</v>
      </c>
      <c r="AN9" s="1" t="s">
        <v>47</v>
      </c>
      <c r="AO9" s="1">
        <f>ROUND(G9*Y9,0)</f>
        <v>57</v>
      </c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1" t="s">
        <v>48</v>
      </c>
      <c r="B10" s="1" t="s">
        <v>46</v>
      </c>
      <c r="C10" s="1">
        <v>1401.2819999999999</v>
      </c>
      <c r="D10" s="1">
        <v>3203.7179999999998</v>
      </c>
      <c r="E10" s="1">
        <v>1253</v>
      </c>
      <c r="F10" s="1">
        <v>2092</v>
      </c>
      <c r="G10" s="8">
        <v>0.45</v>
      </c>
      <c r="H10" s="1">
        <v>45</v>
      </c>
      <c r="I10" s="1" t="s">
        <v>42</v>
      </c>
      <c r="J10" s="1"/>
      <c r="K10" s="1">
        <v>1542</v>
      </c>
      <c r="L10" s="1">
        <f t="shared" si="3"/>
        <v>-289</v>
      </c>
      <c r="M10" s="1">
        <f>E10-O10-P10-Q10</f>
        <v>1193</v>
      </c>
      <c r="N10" s="1">
        <v>90</v>
      </c>
      <c r="O10" s="1">
        <v>0</v>
      </c>
      <c r="P10" s="1">
        <v>60</v>
      </c>
      <c r="Q10" s="1">
        <v>0</v>
      </c>
      <c r="R10" s="1">
        <v>580.80359999999996</v>
      </c>
      <c r="S10" s="1"/>
      <c r="T10" s="1"/>
      <c r="U10" s="1">
        <f>IFERROR(VLOOKUP(A10,[1]Sheet!$A:$D,4,0),0)</f>
        <v>0</v>
      </c>
      <c r="V10" s="1">
        <f>IFERROR(VLOOKUP(A10,[2]Sheet!$A:$D,4,0),0)</f>
        <v>180</v>
      </c>
      <c r="W10" s="1">
        <f>M10/5</f>
        <v>238.6</v>
      </c>
      <c r="X10" s="5"/>
      <c r="Y10" s="5">
        <f t="shared" si="4"/>
        <v>0</v>
      </c>
      <c r="Z10" s="5"/>
      <c r="AA10" s="1"/>
      <c r="AB10" s="1">
        <f>(F10+R10+S10+T10+Y10)/W10</f>
        <v>11.202026823134956</v>
      </c>
      <c r="AC10" s="1">
        <f>(F10+R10+S10+T10)/W10</f>
        <v>11.202026823134956</v>
      </c>
      <c r="AD10" s="1">
        <v>284.34359999999998</v>
      </c>
      <c r="AE10" s="1">
        <v>300.54360000000003</v>
      </c>
      <c r="AF10" s="1">
        <v>321.2</v>
      </c>
      <c r="AG10" s="1">
        <v>256</v>
      </c>
      <c r="AH10" s="1">
        <v>281.8</v>
      </c>
      <c r="AI10" s="1">
        <v>270.2</v>
      </c>
      <c r="AJ10" s="1">
        <v>297.8</v>
      </c>
      <c r="AK10" s="1">
        <v>315.39999999999998</v>
      </c>
      <c r="AL10" s="1">
        <v>220.4</v>
      </c>
      <c r="AM10" s="1">
        <v>409</v>
      </c>
      <c r="AN10" s="1" t="s">
        <v>49</v>
      </c>
      <c r="AO10" s="1">
        <f>ROUND(G10*Y10,0)</f>
        <v>0</v>
      </c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1" t="s">
        <v>50</v>
      </c>
      <c r="B11" s="1" t="s">
        <v>46</v>
      </c>
      <c r="C11" s="1">
        <v>65</v>
      </c>
      <c r="D11" s="1">
        <v>60</v>
      </c>
      <c r="E11" s="1">
        <v>61</v>
      </c>
      <c r="F11" s="1">
        <v>64</v>
      </c>
      <c r="G11" s="8">
        <v>0.17</v>
      </c>
      <c r="H11" s="1">
        <v>180</v>
      </c>
      <c r="I11" s="1" t="s">
        <v>42</v>
      </c>
      <c r="J11" s="1"/>
      <c r="K11" s="1">
        <v>61</v>
      </c>
      <c r="L11" s="1">
        <f t="shared" si="3"/>
        <v>0</v>
      </c>
      <c r="M11" s="1">
        <f>E11-O11-P11-Q11</f>
        <v>61</v>
      </c>
      <c r="N11" s="1"/>
      <c r="O11" s="1">
        <v>0</v>
      </c>
      <c r="P11" s="1">
        <v>0</v>
      </c>
      <c r="Q11" s="1">
        <v>0</v>
      </c>
      <c r="R11" s="1">
        <v>85.4</v>
      </c>
      <c r="S11" s="1"/>
      <c r="T11" s="1"/>
      <c r="U11" s="1">
        <f>IFERROR(VLOOKUP(A11,[1]Sheet!$A:$D,4,0),0)</f>
        <v>0</v>
      </c>
      <c r="V11" s="1">
        <f>IFERROR(VLOOKUP(A11,[2]Sheet!$A:$D,4,0),0)</f>
        <v>0</v>
      </c>
      <c r="W11" s="1">
        <f>M11/5</f>
        <v>12.2</v>
      </c>
      <c r="X11" s="5"/>
      <c r="Y11" s="5">
        <f t="shared" si="4"/>
        <v>0</v>
      </c>
      <c r="Z11" s="5"/>
      <c r="AA11" s="1"/>
      <c r="AB11" s="1">
        <f>(F11+R11+S11+T11+Y11)/W11</f>
        <v>12.245901639344263</v>
      </c>
      <c r="AC11" s="1">
        <f>(F11+R11+S11+T11)/W11</f>
        <v>12.245901639344263</v>
      </c>
      <c r="AD11" s="1">
        <v>15.4</v>
      </c>
      <c r="AE11" s="1">
        <v>11</v>
      </c>
      <c r="AF11" s="1">
        <v>9.8000000000000007</v>
      </c>
      <c r="AG11" s="1">
        <v>10.199999999999999</v>
      </c>
      <c r="AH11" s="1">
        <v>9.4</v>
      </c>
      <c r="AI11" s="1">
        <v>9.1999999999999993</v>
      </c>
      <c r="AJ11" s="1">
        <v>10.4</v>
      </c>
      <c r="AK11" s="1">
        <v>9</v>
      </c>
      <c r="AL11" s="1">
        <v>8.6</v>
      </c>
      <c r="AM11" s="1">
        <v>7.6</v>
      </c>
      <c r="AN11" s="1" t="s">
        <v>47</v>
      </c>
      <c r="AO11" s="1">
        <f>ROUND(G11*Y11,0)</f>
        <v>0</v>
      </c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1" t="s">
        <v>51</v>
      </c>
      <c r="B12" s="1" t="s">
        <v>46</v>
      </c>
      <c r="C12" s="1">
        <v>22</v>
      </c>
      <c r="D12" s="1">
        <v>30</v>
      </c>
      <c r="E12" s="1">
        <v>6</v>
      </c>
      <c r="F12" s="1">
        <v>45</v>
      </c>
      <c r="G12" s="8">
        <v>0.3</v>
      </c>
      <c r="H12" s="1">
        <v>40</v>
      </c>
      <c r="I12" s="1" t="s">
        <v>42</v>
      </c>
      <c r="J12" s="1"/>
      <c r="K12" s="1">
        <v>7</v>
      </c>
      <c r="L12" s="1">
        <f t="shared" si="3"/>
        <v>-1</v>
      </c>
      <c r="M12" s="1">
        <f>E12-O12-P12-Q12</f>
        <v>6</v>
      </c>
      <c r="N12" s="1"/>
      <c r="O12" s="1">
        <v>0</v>
      </c>
      <c r="P12" s="1">
        <v>0</v>
      </c>
      <c r="Q12" s="1">
        <v>0</v>
      </c>
      <c r="R12" s="1">
        <v>0</v>
      </c>
      <c r="S12" s="1"/>
      <c r="T12" s="1"/>
      <c r="U12" s="1">
        <f>IFERROR(VLOOKUP(A12,[1]Sheet!$A:$D,4,0),0)</f>
        <v>0</v>
      </c>
      <c r="V12" s="1">
        <f>IFERROR(VLOOKUP(A12,[2]Sheet!$A:$D,4,0),0)</f>
        <v>0</v>
      </c>
      <c r="W12" s="1">
        <f>M12/5</f>
        <v>1.2</v>
      </c>
      <c r="X12" s="5"/>
      <c r="Y12" s="5">
        <f t="shared" si="4"/>
        <v>0</v>
      </c>
      <c r="Z12" s="5"/>
      <c r="AA12" s="1"/>
      <c r="AB12" s="1">
        <f>(F12+R12+S12+T12+Y12)/W12</f>
        <v>37.5</v>
      </c>
      <c r="AC12" s="1">
        <f>(F12+R12+S12+T12)/W12</f>
        <v>37.5</v>
      </c>
      <c r="AD12" s="1">
        <v>4.5999999999999996</v>
      </c>
      <c r="AE12" s="1">
        <v>4.8</v>
      </c>
      <c r="AF12" s="1">
        <v>2.4</v>
      </c>
      <c r="AG12" s="1">
        <v>3</v>
      </c>
      <c r="AH12" s="1">
        <v>4</v>
      </c>
      <c r="AI12" s="1">
        <v>4.4000000000000004</v>
      </c>
      <c r="AJ12" s="1">
        <v>1.6</v>
      </c>
      <c r="AK12" s="1">
        <v>1.2</v>
      </c>
      <c r="AL12" s="1">
        <v>3.4</v>
      </c>
      <c r="AM12" s="1">
        <v>3.6</v>
      </c>
      <c r="AN12" s="23" t="s">
        <v>135</v>
      </c>
      <c r="AO12" s="1">
        <f>ROUND(G12*Y12,0)</f>
        <v>0</v>
      </c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1" t="s">
        <v>52</v>
      </c>
      <c r="B13" s="1" t="s">
        <v>46</v>
      </c>
      <c r="C13" s="1">
        <v>219</v>
      </c>
      <c r="D13" s="1">
        <v>105</v>
      </c>
      <c r="E13" s="1">
        <v>206</v>
      </c>
      <c r="F13" s="1">
        <v>43</v>
      </c>
      <c r="G13" s="8">
        <v>0.17</v>
      </c>
      <c r="H13" s="1">
        <v>180</v>
      </c>
      <c r="I13" s="1" t="s">
        <v>42</v>
      </c>
      <c r="J13" s="1"/>
      <c r="K13" s="1">
        <v>291</v>
      </c>
      <c r="L13" s="1">
        <f t="shared" si="3"/>
        <v>-85</v>
      </c>
      <c r="M13" s="1">
        <f>E13-O13-P13-Q13</f>
        <v>206</v>
      </c>
      <c r="N13" s="1"/>
      <c r="O13" s="1">
        <v>0</v>
      </c>
      <c r="P13" s="1">
        <v>0</v>
      </c>
      <c r="Q13" s="1">
        <v>0</v>
      </c>
      <c r="R13" s="1">
        <v>187.6</v>
      </c>
      <c r="S13" s="1"/>
      <c r="T13" s="1"/>
      <c r="U13" s="1">
        <f>IFERROR(VLOOKUP(A13,[1]Sheet!$A:$D,4,0),0)</f>
        <v>0</v>
      </c>
      <c r="V13" s="1">
        <f>IFERROR(VLOOKUP(A13,[2]Sheet!$A:$D,4,0),0)</f>
        <v>90</v>
      </c>
      <c r="W13" s="1">
        <f>M13/5</f>
        <v>41.2</v>
      </c>
      <c r="X13" s="5">
        <f>11*W13-T13-S13-R13-F13</f>
        <v>222.60000000000002</v>
      </c>
      <c r="Y13" s="5">
        <f t="shared" si="4"/>
        <v>222.60000000000002</v>
      </c>
      <c r="Z13" s="5"/>
      <c r="AA13" s="1"/>
      <c r="AB13" s="1">
        <f>(F13+R13+S13+T13+Y13)/W13</f>
        <v>11</v>
      </c>
      <c r="AC13" s="1">
        <f>(F13+R13+S13+T13)/W13</f>
        <v>5.5970873786407758</v>
      </c>
      <c r="AD13" s="1">
        <v>32.200000000000003</v>
      </c>
      <c r="AE13" s="1">
        <v>19.399999999999999</v>
      </c>
      <c r="AF13" s="1">
        <v>26.6</v>
      </c>
      <c r="AG13" s="1">
        <v>27.4</v>
      </c>
      <c r="AH13" s="1">
        <v>24.2</v>
      </c>
      <c r="AI13" s="1">
        <v>25.2</v>
      </c>
      <c r="AJ13" s="1">
        <v>26</v>
      </c>
      <c r="AK13" s="1">
        <v>23.8</v>
      </c>
      <c r="AL13" s="1">
        <v>15.6</v>
      </c>
      <c r="AM13" s="1">
        <v>18.8</v>
      </c>
      <c r="AN13" s="1"/>
      <c r="AO13" s="1">
        <f>ROUND(G13*Y13,0)</f>
        <v>38</v>
      </c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13" t="s">
        <v>53</v>
      </c>
      <c r="B14" s="13" t="s">
        <v>46</v>
      </c>
      <c r="C14" s="13">
        <v>45</v>
      </c>
      <c r="D14" s="13"/>
      <c r="E14" s="13">
        <v>35</v>
      </c>
      <c r="F14" s="13">
        <v>9</v>
      </c>
      <c r="G14" s="14">
        <v>0</v>
      </c>
      <c r="H14" s="13">
        <v>50</v>
      </c>
      <c r="I14" s="13" t="s">
        <v>54</v>
      </c>
      <c r="J14" s="13"/>
      <c r="K14" s="13">
        <v>36</v>
      </c>
      <c r="L14" s="13">
        <f t="shared" si="3"/>
        <v>-1</v>
      </c>
      <c r="M14" s="13">
        <f>E14-N14-O14-Q14</f>
        <v>35</v>
      </c>
      <c r="N14" s="13"/>
      <c r="O14" s="13">
        <v>0</v>
      </c>
      <c r="P14" s="13">
        <v>0</v>
      </c>
      <c r="Q14" s="13">
        <v>0</v>
      </c>
      <c r="R14" s="13">
        <v>0</v>
      </c>
      <c r="S14" s="13"/>
      <c r="T14" s="13"/>
      <c r="U14" s="1">
        <f>IFERROR(VLOOKUP(A14,[1]Sheet!$A:$D,4,0),0)</f>
        <v>0</v>
      </c>
      <c r="V14" s="1">
        <f>IFERROR(VLOOKUP(A14,[2]Sheet!$A:$D,4,0),0)</f>
        <v>0</v>
      </c>
      <c r="W14" s="13">
        <f>M14/5</f>
        <v>7</v>
      </c>
      <c r="X14" s="15"/>
      <c r="Y14" s="5">
        <f t="shared" si="4"/>
        <v>0</v>
      </c>
      <c r="Z14" s="15"/>
      <c r="AA14" s="13"/>
      <c r="AB14" s="1">
        <f>(F14+R14+S14+T14+Y14)/W14</f>
        <v>1.2857142857142858</v>
      </c>
      <c r="AC14" s="13">
        <f>(F14+R14+S14+T14)/W14</f>
        <v>1.2857142857142858</v>
      </c>
      <c r="AD14" s="13">
        <v>6.8</v>
      </c>
      <c r="AE14" s="13">
        <v>4</v>
      </c>
      <c r="AF14" s="13">
        <v>4.5999999999999996</v>
      </c>
      <c r="AG14" s="13">
        <v>4.2</v>
      </c>
      <c r="AH14" s="13">
        <v>6.6</v>
      </c>
      <c r="AI14" s="13">
        <v>9.6</v>
      </c>
      <c r="AJ14" s="13">
        <v>9.4</v>
      </c>
      <c r="AK14" s="13">
        <v>7.6</v>
      </c>
      <c r="AL14" s="13">
        <v>6.4</v>
      </c>
      <c r="AM14" s="13">
        <v>7.6</v>
      </c>
      <c r="AN14" s="13" t="s">
        <v>47</v>
      </c>
      <c r="AO14" s="1">
        <f>ROUND(G14*Y14,0)</f>
        <v>0</v>
      </c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1" t="s">
        <v>55</v>
      </c>
      <c r="B15" s="1" t="s">
        <v>41</v>
      </c>
      <c r="C15" s="1">
        <v>1826.6959999999999</v>
      </c>
      <c r="D15" s="1">
        <v>4272.5519999999997</v>
      </c>
      <c r="E15" s="1">
        <v>2197.2310000000002</v>
      </c>
      <c r="F15" s="1">
        <v>2371.846</v>
      </c>
      <c r="G15" s="8">
        <v>1</v>
      </c>
      <c r="H15" s="1">
        <v>55</v>
      </c>
      <c r="I15" s="1" t="s">
        <v>42</v>
      </c>
      <c r="J15" s="1"/>
      <c r="K15" s="1">
        <v>2272.4740000000002</v>
      </c>
      <c r="L15" s="1">
        <f t="shared" si="3"/>
        <v>-75.242999999999938</v>
      </c>
      <c r="M15" s="1">
        <f>E15-O15-P15-Q15</f>
        <v>1726.2310000000002</v>
      </c>
      <c r="N15" s="1">
        <v>314.065</v>
      </c>
      <c r="O15" s="1">
        <v>151</v>
      </c>
      <c r="P15" s="1">
        <v>200</v>
      </c>
      <c r="Q15" s="1">
        <v>120</v>
      </c>
      <c r="R15" s="1">
        <v>421.80519900000007</v>
      </c>
      <c r="S15" s="1">
        <v>600</v>
      </c>
      <c r="T15" s="1">
        <v>570.67728799999998</v>
      </c>
      <c r="U15" s="1">
        <f>IFERROR(VLOOKUP(A15,[1]Sheet!$A:$D,4,0),0)</f>
        <v>101</v>
      </c>
      <c r="V15" s="1">
        <f>IFERROR(VLOOKUP(A15,[2]Sheet!$A:$D,4,0),0)</f>
        <v>0</v>
      </c>
      <c r="W15" s="1">
        <f>M15/5</f>
        <v>345.24620000000004</v>
      </c>
      <c r="X15" s="5"/>
      <c r="Y15" s="25">
        <f>X15+$Y$1*W15</f>
        <v>69.049240000000012</v>
      </c>
      <c r="Z15" s="5"/>
      <c r="AA15" s="1"/>
      <c r="AB15" s="1">
        <f>(F15+R15+S15+T15+Y15)/W15</f>
        <v>11.682612949831162</v>
      </c>
      <c r="AC15" s="1">
        <f>(F15+R15+S15+T15)/W15</f>
        <v>11.482612949831163</v>
      </c>
      <c r="AD15" s="1">
        <v>410.55919999999998</v>
      </c>
      <c r="AE15" s="1">
        <v>395.35019999999997</v>
      </c>
      <c r="AF15" s="1">
        <v>368.60939999999999</v>
      </c>
      <c r="AG15" s="1">
        <v>315.34739999999999</v>
      </c>
      <c r="AH15" s="1">
        <v>327.70760000000001</v>
      </c>
      <c r="AI15" s="1">
        <v>326.99079999999998</v>
      </c>
      <c r="AJ15" s="1">
        <v>372.26979999999998</v>
      </c>
      <c r="AK15" s="1">
        <v>325.54419999999999</v>
      </c>
      <c r="AL15" s="1">
        <v>330.43639999999999</v>
      </c>
      <c r="AM15" s="1">
        <v>366.02760000000001</v>
      </c>
      <c r="AN15" s="1" t="s">
        <v>56</v>
      </c>
      <c r="AO15" s="1">
        <f>ROUND(G15*Y15,0)</f>
        <v>69</v>
      </c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1" t="s">
        <v>57</v>
      </c>
      <c r="B16" s="1" t="s">
        <v>41</v>
      </c>
      <c r="C16" s="1">
        <v>2797.6570000000002</v>
      </c>
      <c r="D16" s="1">
        <v>6784.5050000000001</v>
      </c>
      <c r="E16" s="1">
        <v>2752.2750000000001</v>
      </c>
      <c r="F16" s="1">
        <v>3934.93</v>
      </c>
      <c r="G16" s="8">
        <v>1</v>
      </c>
      <c r="H16" s="1">
        <v>50</v>
      </c>
      <c r="I16" s="1" t="s">
        <v>42</v>
      </c>
      <c r="J16" s="1"/>
      <c r="K16" s="1">
        <v>3432.9639999999999</v>
      </c>
      <c r="L16" s="1">
        <f t="shared" si="3"/>
        <v>-680.68899999999985</v>
      </c>
      <c r="M16" s="1">
        <f>E16-O16-P16-Q16</f>
        <v>2362.2750000000001</v>
      </c>
      <c r="N16" s="1">
        <v>195.154</v>
      </c>
      <c r="O16" s="1">
        <v>110</v>
      </c>
      <c r="P16" s="1">
        <v>150</v>
      </c>
      <c r="Q16" s="1">
        <v>130</v>
      </c>
      <c r="R16" s="1">
        <v>670</v>
      </c>
      <c r="S16" s="1">
        <v>1000</v>
      </c>
      <c r="T16" s="1"/>
      <c r="U16" s="1">
        <f>IFERROR(VLOOKUP(A16,[1]Sheet!$A:$D,4,0),0)</f>
        <v>137</v>
      </c>
      <c r="V16" s="1">
        <f>IFERROR(VLOOKUP(A16,[2]Sheet!$A:$D,4,0),0)</f>
        <v>750</v>
      </c>
      <c r="W16" s="1">
        <f>M16/5</f>
        <v>472.45500000000004</v>
      </c>
      <c r="X16" s="5"/>
      <c r="Y16" s="5">
        <f t="shared" si="4"/>
        <v>0</v>
      </c>
      <c r="Z16" s="5"/>
      <c r="AA16" s="1"/>
      <c r="AB16" s="1">
        <f>(F16+R16+S16+T16+Y16)/W16</f>
        <v>11.863415563386988</v>
      </c>
      <c r="AC16" s="1">
        <f>(F16+R16+S16+T16)/W16</f>
        <v>11.863415563386988</v>
      </c>
      <c r="AD16" s="1">
        <v>542.27840000000003</v>
      </c>
      <c r="AE16" s="1">
        <v>442.35939999999999</v>
      </c>
      <c r="AF16" s="1">
        <v>660.52920000000006</v>
      </c>
      <c r="AG16" s="1">
        <v>550.70360000000005</v>
      </c>
      <c r="AH16" s="1">
        <v>440.84300000000002</v>
      </c>
      <c r="AI16" s="1">
        <v>425.87200000000001</v>
      </c>
      <c r="AJ16" s="1">
        <v>514.3836</v>
      </c>
      <c r="AK16" s="1">
        <v>482.84359999999998</v>
      </c>
      <c r="AL16" s="1">
        <v>421.57380000000001</v>
      </c>
      <c r="AM16" s="1">
        <v>605.31439999999998</v>
      </c>
      <c r="AN16" s="1" t="s">
        <v>56</v>
      </c>
      <c r="AO16" s="1">
        <f>ROUND(G16*Y16,0)</f>
        <v>0</v>
      </c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1" t="s">
        <v>58</v>
      </c>
      <c r="B17" s="1" t="s">
        <v>41</v>
      </c>
      <c r="C17" s="1">
        <v>287.161</v>
      </c>
      <c r="D17" s="1">
        <v>293.99299999999999</v>
      </c>
      <c r="E17" s="1">
        <v>179.74100000000001</v>
      </c>
      <c r="F17" s="1">
        <v>286.61900000000003</v>
      </c>
      <c r="G17" s="8">
        <v>1</v>
      </c>
      <c r="H17" s="1">
        <v>60</v>
      </c>
      <c r="I17" s="1" t="s">
        <v>42</v>
      </c>
      <c r="J17" s="1"/>
      <c r="K17" s="1">
        <v>177.53899999999999</v>
      </c>
      <c r="L17" s="1">
        <f t="shared" si="3"/>
        <v>2.2020000000000266</v>
      </c>
      <c r="M17" s="1">
        <f>E17-O17-P17-Q17</f>
        <v>179.74100000000001</v>
      </c>
      <c r="N17" s="1"/>
      <c r="O17" s="1">
        <v>0</v>
      </c>
      <c r="P17" s="1">
        <v>0</v>
      </c>
      <c r="Q17" s="1">
        <v>0</v>
      </c>
      <c r="R17" s="1">
        <v>26.429599999999969</v>
      </c>
      <c r="S17" s="1"/>
      <c r="T17" s="1"/>
      <c r="U17" s="1">
        <f>IFERROR(VLOOKUP(A17,[1]Sheet!$A:$D,4,0),0)</f>
        <v>0</v>
      </c>
      <c r="V17" s="1">
        <f>IFERROR(VLOOKUP(A17,[2]Sheet!$A:$D,4,0),0)</f>
        <v>0</v>
      </c>
      <c r="W17" s="1">
        <f>M17/5</f>
        <v>35.9482</v>
      </c>
      <c r="X17" s="5">
        <f>11*W17-T17-S17-R17-F17</f>
        <v>82.381599999999992</v>
      </c>
      <c r="Y17" s="5">
        <f t="shared" si="4"/>
        <v>82.381599999999992</v>
      </c>
      <c r="Z17" s="5"/>
      <c r="AA17" s="1"/>
      <c r="AB17" s="1">
        <f>(F17+R17+S17+T17+Y17)/W17</f>
        <v>11</v>
      </c>
      <c r="AC17" s="1">
        <f>(F17+R17+S17+T17)/W17</f>
        <v>8.7083247561769443</v>
      </c>
      <c r="AD17" s="1">
        <v>38.449599999999997</v>
      </c>
      <c r="AE17" s="1">
        <v>42.823</v>
      </c>
      <c r="AF17" s="1">
        <v>31.767800000000001</v>
      </c>
      <c r="AG17" s="1">
        <v>30.862400000000001</v>
      </c>
      <c r="AH17" s="1">
        <v>48.182600000000001</v>
      </c>
      <c r="AI17" s="1">
        <v>47.691400000000002</v>
      </c>
      <c r="AJ17" s="1">
        <v>40.534799999999997</v>
      </c>
      <c r="AK17" s="1">
        <v>37.8904</v>
      </c>
      <c r="AL17" s="1">
        <v>36.158799999999999</v>
      </c>
      <c r="AM17" s="1">
        <v>45.427199999999999</v>
      </c>
      <c r="AN17" s="1"/>
      <c r="AO17" s="1">
        <f>ROUND(G17*Y17,0)</f>
        <v>82</v>
      </c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1" t="s">
        <v>59</v>
      </c>
      <c r="B18" s="1" t="s">
        <v>41</v>
      </c>
      <c r="C18" s="1">
        <v>711.61</v>
      </c>
      <c r="D18" s="1">
        <v>2308.3490000000002</v>
      </c>
      <c r="E18" s="1">
        <v>1121.809</v>
      </c>
      <c r="F18" s="1">
        <v>1011.851</v>
      </c>
      <c r="G18" s="8">
        <v>1</v>
      </c>
      <c r="H18" s="1">
        <v>60</v>
      </c>
      <c r="I18" s="1" t="s">
        <v>42</v>
      </c>
      <c r="J18" s="1"/>
      <c r="K18" s="1">
        <v>1258.884</v>
      </c>
      <c r="L18" s="1">
        <f t="shared" si="3"/>
        <v>-137.07500000000005</v>
      </c>
      <c r="M18" s="1">
        <f>E18-O18-P18-Q18</f>
        <v>734.80899999999997</v>
      </c>
      <c r="N18" s="1">
        <v>150.76599999999999</v>
      </c>
      <c r="O18" s="1">
        <v>116</v>
      </c>
      <c r="P18" s="1">
        <v>150</v>
      </c>
      <c r="Q18" s="1">
        <v>121</v>
      </c>
      <c r="R18" s="1">
        <v>307.43264600000009</v>
      </c>
      <c r="S18" s="1">
        <v>300</v>
      </c>
      <c r="T18" s="1">
        <v>261.27190599999989</v>
      </c>
      <c r="U18" s="1">
        <f>IFERROR(VLOOKUP(A18,[1]Sheet!$A:$D,4,0),0)</f>
        <v>77</v>
      </c>
      <c r="V18" s="1">
        <f>IFERROR(VLOOKUP(A18,[2]Sheet!$A:$D,4,0),0)</f>
        <v>0</v>
      </c>
      <c r="W18" s="1">
        <f>M18/5</f>
        <v>146.96179999999998</v>
      </c>
      <c r="X18" s="5"/>
      <c r="Y18" s="5">
        <f t="shared" si="4"/>
        <v>0</v>
      </c>
      <c r="Z18" s="5"/>
      <c r="AA18" s="1"/>
      <c r="AB18" s="1">
        <f>(F18+R18+S18+T18+Y18)/W18</f>
        <v>12.796220187831125</v>
      </c>
      <c r="AC18" s="1">
        <f>(F18+R18+S18+T18)/W18</f>
        <v>12.796220187831125</v>
      </c>
      <c r="AD18" s="1">
        <v>187.96539999999999</v>
      </c>
      <c r="AE18" s="1">
        <v>173.80279999999999</v>
      </c>
      <c r="AF18" s="1">
        <v>148.65559999999999</v>
      </c>
      <c r="AG18" s="1">
        <v>148.7646</v>
      </c>
      <c r="AH18" s="1">
        <v>156.2208</v>
      </c>
      <c r="AI18" s="1">
        <v>109.6484</v>
      </c>
      <c r="AJ18" s="1">
        <v>95.174399999999991</v>
      </c>
      <c r="AK18" s="1">
        <v>73.029799999999994</v>
      </c>
      <c r="AL18" s="1">
        <v>278.38060000000002</v>
      </c>
      <c r="AM18" s="1">
        <v>313.06659999999999</v>
      </c>
      <c r="AN18" s="1" t="s">
        <v>56</v>
      </c>
      <c r="AO18" s="1">
        <f>ROUND(G18*Y18,0)</f>
        <v>0</v>
      </c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16" t="s">
        <v>60</v>
      </c>
      <c r="B19" s="16" t="s">
        <v>41</v>
      </c>
      <c r="C19" s="16"/>
      <c r="D19" s="16"/>
      <c r="E19" s="16"/>
      <c r="F19" s="16"/>
      <c r="G19" s="17">
        <v>0</v>
      </c>
      <c r="H19" s="16">
        <v>60</v>
      </c>
      <c r="I19" s="16" t="s">
        <v>42</v>
      </c>
      <c r="J19" s="16"/>
      <c r="K19" s="16"/>
      <c r="L19" s="16">
        <f t="shared" si="3"/>
        <v>0</v>
      </c>
      <c r="M19" s="16">
        <f>E19-N19-O19-Q19</f>
        <v>0</v>
      </c>
      <c r="N19" s="16"/>
      <c r="O19" s="16">
        <v>0</v>
      </c>
      <c r="P19" s="16">
        <v>0</v>
      </c>
      <c r="Q19" s="16">
        <v>0</v>
      </c>
      <c r="R19" s="16">
        <v>0</v>
      </c>
      <c r="S19" s="16"/>
      <c r="T19" s="16"/>
      <c r="U19" s="1">
        <f>IFERROR(VLOOKUP(A19,[1]Sheet!$A:$D,4,0),0)</f>
        <v>0</v>
      </c>
      <c r="V19" s="1">
        <f>IFERROR(VLOOKUP(A19,[2]Sheet!$A:$D,4,0),0)</f>
        <v>0</v>
      </c>
      <c r="W19" s="16">
        <f>M19/5</f>
        <v>0</v>
      </c>
      <c r="X19" s="18"/>
      <c r="Y19" s="5">
        <f t="shared" si="4"/>
        <v>0</v>
      </c>
      <c r="Z19" s="18"/>
      <c r="AA19" s="16"/>
      <c r="AB19" s="1" t="e">
        <f>(F19+R19+S19+T19+Y19)/W19</f>
        <v>#DIV/0!</v>
      </c>
      <c r="AC19" s="16" t="e">
        <f>(F19+R19+S19+T19)/W19</f>
        <v>#DIV/0!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  <c r="AK19" s="16">
        <v>0</v>
      </c>
      <c r="AL19" s="16">
        <v>0</v>
      </c>
      <c r="AM19" s="16">
        <v>0</v>
      </c>
      <c r="AN19" s="16" t="s">
        <v>61</v>
      </c>
      <c r="AO19" s="1">
        <f>ROUND(G19*Y19,0)</f>
        <v>0</v>
      </c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1" t="s">
        <v>62</v>
      </c>
      <c r="B20" s="1" t="s">
        <v>41</v>
      </c>
      <c r="C20" s="1">
        <v>46.436</v>
      </c>
      <c r="D20" s="1"/>
      <c r="E20" s="1">
        <v>7.5279999999999996</v>
      </c>
      <c r="F20" s="1">
        <v>38.908000000000001</v>
      </c>
      <c r="G20" s="8">
        <v>1</v>
      </c>
      <c r="H20" s="1">
        <v>180</v>
      </c>
      <c r="I20" s="1" t="s">
        <v>42</v>
      </c>
      <c r="J20" s="1"/>
      <c r="K20" s="1">
        <v>7.03</v>
      </c>
      <c r="L20" s="1">
        <f t="shared" si="3"/>
        <v>0.49799999999999933</v>
      </c>
      <c r="M20" s="1">
        <f>E20-O20-P20-Q20</f>
        <v>7.5279999999999996</v>
      </c>
      <c r="N20" s="1"/>
      <c r="O20" s="1">
        <v>0</v>
      </c>
      <c r="P20" s="1">
        <v>0</v>
      </c>
      <c r="Q20" s="1">
        <v>0</v>
      </c>
      <c r="R20" s="1">
        <v>0</v>
      </c>
      <c r="S20" s="1"/>
      <c r="T20" s="1"/>
      <c r="U20" s="1">
        <f>IFERROR(VLOOKUP(A20,[1]Sheet!$A:$D,4,0),0)</f>
        <v>0</v>
      </c>
      <c r="V20" s="1">
        <f>IFERROR(VLOOKUP(A20,[2]Sheet!$A:$D,4,0),0)</f>
        <v>0</v>
      </c>
      <c r="W20" s="1">
        <f>M20/5</f>
        <v>1.5055999999999998</v>
      </c>
      <c r="X20" s="5"/>
      <c r="Y20" s="5">
        <f t="shared" si="4"/>
        <v>0</v>
      </c>
      <c r="Z20" s="5"/>
      <c r="AA20" s="1"/>
      <c r="AB20" s="1">
        <f>(F20+R20+S20+T20+Y20)/W20</f>
        <v>25.842189160467591</v>
      </c>
      <c r="AC20" s="1">
        <f>(F20+R20+S20+T20)/W20</f>
        <v>25.842189160467591</v>
      </c>
      <c r="AD20" s="1">
        <v>1.0952</v>
      </c>
      <c r="AE20" s="1">
        <v>1.4958</v>
      </c>
      <c r="AF20" s="1">
        <v>1.3431999999999999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0.30199999999999999</v>
      </c>
      <c r="AM20" s="1">
        <v>0.30199999999999999</v>
      </c>
      <c r="AN20" s="22" t="s">
        <v>163</v>
      </c>
      <c r="AO20" s="1">
        <f>ROUND(G20*Y20,0)</f>
        <v>0</v>
      </c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1" t="s">
        <v>63</v>
      </c>
      <c r="B21" s="1" t="s">
        <v>41</v>
      </c>
      <c r="C21" s="1">
        <v>2946.4490000000001</v>
      </c>
      <c r="D21" s="1">
        <v>6949.6890000000003</v>
      </c>
      <c r="E21" s="1">
        <v>3097.2779999999998</v>
      </c>
      <c r="F21" s="1">
        <v>3972.47</v>
      </c>
      <c r="G21" s="8">
        <v>1</v>
      </c>
      <c r="H21" s="1">
        <v>60</v>
      </c>
      <c r="I21" s="1" t="s">
        <v>42</v>
      </c>
      <c r="J21" s="1"/>
      <c r="K21" s="1">
        <v>3331.5079999999998</v>
      </c>
      <c r="L21" s="1">
        <f t="shared" si="3"/>
        <v>-234.23000000000002</v>
      </c>
      <c r="M21" s="1">
        <f>E21-O21-P21-Q21</f>
        <v>2244.2779999999998</v>
      </c>
      <c r="N21" s="1">
        <v>331.47</v>
      </c>
      <c r="O21" s="1">
        <v>323</v>
      </c>
      <c r="P21" s="1">
        <v>250</v>
      </c>
      <c r="Q21" s="1">
        <v>280</v>
      </c>
      <c r="R21" s="1">
        <v>634.84412199999997</v>
      </c>
      <c r="S21" s="1">
        <v>700</v>
      </c>
      <c r="T21" s="1">
        <v>832.30586799999992</v>
      </c>
      <c r="U21" s="1">
        <f>IFERROR(VLOOKUP(A21,[1]Sheet!$A:$D,4,0),0)</f>
        <v>260</v>
      </c>
      <c r="V21" s="1">
        <f>IFERROR(VLOOKUP(A21,[2]Sheet!$A:$D,4,0),0)</f>
        <v>0</v>
      </c>
      <c r="W21" s="1">
        <f>M21/5</f>
        <v>448.85559999999998</v>
      </c>
      <c r="X21" s="5"/>
      <c r="Y21" s="5">
        <f t="shared" si="4"/>
        <v>0</v>
      </c>
      <c r="Z21" s="5"/>
      <c r="AA21" s="1"/>
      <c r="AB21" s="1">
        <f>(F21+R21+S21+T21+Y21)/W21</f>
        <v>13.678385632261243</v>
      </c>
      <c r="AC21" s="1">
        <f>(F21+R21+S21+T21)/W21</f>
        <v>13.678385632261243</v>
      </c>
      <c r="AD21" s="1">
        <v>598.78120000000001</v>
      </c>
      <c r="AE21" s="1">
        <v>596.61239999999998</v>
      </c>
      <c r="AF21" s="1">
        <v>541.40519999999992</v>
      </c>
      <c r="AG21" s="1">
        <v>479.1318</v>
      </c>
      <c r="AH21" s="1">
        <v>492.28519999999997</v>
      </c>
      <c r="AI21" s="1">
        <v>455.28859999999997</v>
      </c>
      <c r="AJ21" s="1">
        <v>508.46519999999998</v>
      </c>
      <c r="AK21" s="1">
        <v>401.92919999999998</v>
      </c>
      <c r="AL21" s="1">
        <v>515.07640000000004</v>
      </c>
      <c r="AM21" s="1">
        <v>561.91360000000009</v>
      </c>
      <c r="AN21" s="1" t="s">
        <v>56</v>
      </c>
      <c r="AO21" s="1">
        <f>ROUND(G21*Y21,0)</f>
        <v>0</v>
      </c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13" t="s">
        <v>64</v>
      </c>
      <c r="B22" s="13" t="s">
        <v>41</v>
      </c>
      <c r="C22" s="13">
        <v>-2.5</v>
      </c>
      <c r="D22" s="13">
        <v>2.5</v>
      </c>
      <c r="E22" s="13"/>
      <c r="F22" s="13"/>
      <c r="G22" s="14">
        <v>0</v>
      </c>
      <c r="H22" s="13">
        <v>60</v>
      </c>
      <c r="I22" s="13" t="s">
        <v>54</v>
      </c>
      <c r="J22" s="13" t="s">
        <v>65</v>
      </c>
      <c r="K22" s="13"/>
      <c r="L22" s="13">
        <f t="shared" si="3"/>
        <v>0</v>
      </c>
      <c r="M22" s="13">
        <f>E22-N22-O22-Q22</f>
        <v>0</v>
      </c>
      <c r="N22" s="13"/>
      <c r="O22" s="13"/>
      <c r="P22" s="13"/>
      <c r="Q22" s="13">
        <v>0</v>
      </c>
      <c r="R22" s="13">
        <v>0</v>
      </c>
      <c r="S22" s="13"/>
      <c r="T22" s="13"/>
      <c r="U22" s="1">
        <f>IFERROR(VLOOKUP(A22,[1]Sheet!$A:$D,4,0),0)</f>
        <v>0</v>
      </c>
      <c r="V22" s="1">
        <f>IFERROR(VLOOKUP(A22,[2]Sheet!$A:$D,4,0),0)</f>
        <v>0</v>
      </c>
      <c r="W22" s="13">
        <f>M22/5</f>
        <v>0</v>
      </c>
      <c r="X22" s="15"/>
      <c r="Y22" s="5">
        <f t="shared" si="4"/>
        <v>0</v>
      </c>
      <c r="Z22" s="15"/>
      <c r="AA22" s="13"/>
      <c r="AB22" s="1" t="e">
        <f>(F22+R22+S22+T22+Y22)/W22</f>
        <v>#DIV/0!</v>
      </c>
      <c r="AC22" s="13" t="e">
        <f>(F22+R22+S22+T22)/W22</f>
        <v>#DIV/0!</v>
      </c>
      <c r="AD22" s="13">
        <v>0.5</v>
      </c>
      <c r="AE22" s="13">
        <v>0.5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/>
      <c r="AO22" s="1">
        <f>ROUND(G22*Y22,0)</f>
        <v>0</v>
      </c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1" t="s">
        <v>66</v>
      </c>
      <c r="B23" s="1" t="s">
        <v>41</v>
      </c>
      <c r="C23" s="1">
        <v>340.02600000000001</v>
      </c>
      <c r="D23" s="1">
        <v>1019.693</v>
      </c>
      <c r="E23" s="1">
        <v>512.99300000000005</v>
      </c>
      <c r="F23" s="1">
        <v>536.96500000000003</v>
      </c>
      <c r="G23" s="8">
        <v>1</v>
      </c>
      <c r="H23" s="1">
        <v>60</v>
      </c>
      <c r="I23" s="1" t="s">
        <v>42</v>
      </c>
      <c r="J23" s="1"/>
      <c r="K23" s="1">
        <v>566.05999999999995</v>
      </c>
      <c r="L23" s="1">
        <f t="shared" si="3"/>
        <v>-53.066999999999894</v>
      </c>
      <c r="M23" s="1">
        <f>E23-O23-P23-Q23</f>
        <v>362.99300000000005</v>
      </c>
      <c r="N23" s="1">
        <v>78.989999999999995</v>
      </c>
      <c r="O23" s="1">
        <v>45</v>
      </c>
      <c r="P23" s="1">
        <v>50</v>
      </c>
      <c r="Q23" s="1">
        <v>55</v>
      </c>
      <c r="R23" s="1">
        <v>232.3878</v>
      </c>
      <c r="S23" s="1"/>
      <c r="T23" s="1"/>
      <c r="U23" s="1">
        <f>IFERROR(VLOOKUP(A23,[1]Sheet!$A:$D,4,0),0)</f>
        <v>67</v>
      </c>
      <c r="V23" s="1">
        <f>IFERROR(VLOOKUP(A23,[2]Sheet!$A:$D,4,0),0)</f>
        <v>0</v>
      </c>
      <c r="W23" s="1">
        <f>M23/5</f>
        <v>72.598600000000005</v>
      </c>
      <c r="X23" s="5">
        <f>11*W23-T23-S23-R23-F23</f>
        <v>29.231800000000021</v>
      </c>
      <c r="Y23" s="5">
        <f t="shared" si="4"/>
        <v>29.231800000000021</v>
      </c>
      <c r="Z23" s="5"/>
      <c r="AA23" s="1"/>
      <c r="AB23" s="1">
        <f>(F23+R23+S23+T23+Y23)/W23</f>
        <v>11</v>
      </c>
      <c r="AC23" s="1">
        <f>(F23+R23+S23+T23)/W23</f>
        <v>10.597350362128195</v>
      </c>
      <c r="AD23" s="1">
        <v>87.712000000000003</v>
      </c>
      <c r="AE23" s="1">
        <v>85.099199999999996</v>
      </c>
      <c r="AF23" s="1">
        <v>75.818799999999996</v>
      </c>
      <c r="AG23" s="1">
        <v>73.695799999999991</v>
      </c>
      <c r="AH23" s="1">
        <v>87.449400000000011</v>
      </c>
      <c r="AI23" s="1">
        <v>74.479199999999992</v>
      </c>
      <c r="AJ23" s="1">
        <v>94.438000000000017</v>
      </c>
      <c r="AK23" s="1">
        <v>82.654799999999994</v>
      </c>
      <c r="AL23" s="1">
        <v>80.045000000000002</v>
      </c>
      <c r="AM23" s="1">
        <v>100.6758</v>
      </c>
      <c r="AN23" s="1" t="s">
        <v>67</v>
      </c>
      <c r="AO23" s="1">
        <f>ROUND(G23*Y23,0)</f>
        <v>29</v>
      </c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1" t="s">
        <v>68</v>
      </c>
      <c r="B24" s="1" t="s">
        <v>41</v>
      </c>
      <c r="C24" s="1">
        <v>673.14300000000003</v>
      </c>
      <c r="D24" s="1">
        <v>1596.1769999999999</v>
      </c>
      <c r="E24" s="1">
        <v>701.77099999999996</v>
      </c>
      <c r="F24" s="1">
        <v>941.298</v>
      </c>
      <c r="G24" s="8">
        <v>1</v>
      </c>
      <c r="H24" s="1">
        <v>60</v>
      </c>
      <c r="I24" s="1" t="s">
        <v>42</v>
      </c>
      <c r="J24" s="1"/>
      <c r="K24" s="1">
        <v>730.58399999999995</v>
      </c>
      <c r="L24" s="1">
        <f t="shared" si="3"/>
        <v>-28.812999999999988</v>
      </c>
      <c r="M24" s="1">
        <f>E24-O24-P24-Q24</f>
        <v>568.77099999999996</v>
      </c>
      <c r="N24" s="1">
        <v>52.689</v>
      </c>
      <c r="O24" s="1">
        <v>55</v>
      </c>
      <c r="P24" s="1">
        <v>40</v>
      </c>
      <c r="Q24" s="1">
        <v>38</v>
      </c>
      <c r="R24" s="1">
        <v>261.44170299999968</v>
      </c>
      <c r="S24" s="1"/>
      <c r="T24" s="1">
        <v>189.83897200000001</v>
      </c>
      <c r="U24" s="1">
        <f>IFERROR(VLOOKUP(A24,[1]Sheet!$A:$D,4,0),0)</f>
        <v>39</v>
      </c>
      <c r="V24" s="1">
        <f>IFERROR(VLOOKUP(A24,[2]Sheet!$A:$D,4,0),0)</f>
        <v>0</v>
      </c>
      <c r="W24" s="1">
        <f>M24/5</f>
        <v>113.7542</v>
      </c>
      <c r="X24" s="5"/>
      <c r="Y24" s="5">
        <f t="shared" si="4"/>
        <v>0</v>
      </c>
      <c r="Z24" s="5"/>
      <c r="AA24" s="1"/>
      <c r="AB24" s="1">
        <f>(F24+R24+S24+T24+Y24)/W24</f>
        <v>12.241997877880552</v>
      </c>
      <c r="AC24" s="1">
        <f>(F24+R24+S24+T24)/W24</f>
        <v>12.241997877880552</v>
      </c>
      <c r="AD24" s="1">
        <v>136.57480000000001</v>
      </c>
      <c r="AE24" s="1">
        <v>139.74539999999999</v>
      </c>
      <c r="AF24" s="1">
        <v>135.20779999999999</v>
      </c>
      <c r="AG24" s="1">
        <v>107.0376</v>
      </c>
      <c r="AH24" s="1">
        <v>113.1508</v>
      </c>
      <c r="AI24" s="1">
        <v>102.4016</v>
      </c>
      <c r="AJ24" s="1">
        <v>128.11920000000001</v>
      </c>
      <c r="AK24" s="1">
        <v>116.33759999999999</v>
      </c>
      <c r="AL24" s="1">
        <v>137.0684</v>
      </c>
      <c r="AM24" s="1">
        <v>152.47819999999999</v>
      </c>
      <c r="AN24" s="1"/>
      <c r="AO24" s="1">
        <f>ROUND(G24*Y24,0)</f>
        <v>0</v>
      </c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1" t="s">
        <v>69</v>
      </c>
      <c r="B25" s="1" t="s">
        <v>41</v>
      </c>
      <c r="C25" s="1">
        <v>47.988</v>
      </c>
      <c r="D25" s="1">
        <v>0.70899999999999996</v>
      </c>
      <c r="E25" s="1">
        <v>12.254</v>
      </c>
      <c r="F25" s="1">
        <v>35.433</v>
      </c>
      <c r="G25" s="8">
        <v>1</v>
      </c>
      <c r="H25" s="1">
        <v>180</v>
      </c>
      <c r="I25" s="1" t="s">
        <v>42</v>
      </c>
      <c r="J25" s="1"/>
      <c r="K25" s="1">
        <v>12.68</v>
      </c>
      <c r="L25" s="1">
        <f t="shared" si="3"/>
        <v>-0.42600000000000016</v>
      </c>
      <c r="M25" s="1">
        <f>E25-O25-P25-Q25</f>
        <v>12.254</v>
      </c>
      <c r="N25" s="1"/>
      <c r="O25" s="1">
        <v>0</v>
      </c>
      <c r="P25" s="1">
        <v>0</v>
      </c>
      <c r="Q25" s="1">
        <v>0</v>
      </c>
      <c r="R25" s="1">
        <v>0</v>
      </c>
      <c r="S25" s="1"/>
      <c r="T25" s="1"/>
      <c r="U25" s="1">
        <f>IFERROR(VLOOKUP(A25,[1]Sheet!$A:$D,4,0),0)</f>
        <v>0</v>
      </c>
      <c r="V25" s="1">
        <f>IFERROR(VLOOKUP(A25,[2]Sheet!$A:$D,4,0),0)</f>
        <v>0</v>
      </c>
      <c r="W25" s="1">
        <f>M25/5</f>
        <v>2.4508000000000001</v>
      </c>
      <c r="X25" s="5"/>
      <c r="Y25" s="5">
        <f t="shared" si="4"/>
        <v>0</v>
      </c>
      <c r="Z25" s="5"/>
      <c r="AA25" s="1"/>
      <c r="AB25" s="1">
        <f>(F25+R25+S25+T25+Y25)/W25</f>
        <v>14.457728088787334</v>
      </c>
      <c r="AC25" s="1">
        <f>(F25+R25+S25+T25)/W25</f>
        <v>14.457728088787334</v>
      </c>
      <c r="AD25" s="1">
        <v>1.5953999999999999</v>
      </c>
      <c r="AE25" s="1">
        <v>0.7238</v>
      </c>
      <c r="AF25" s="1">
        <v>0.56820000000000004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0.30199999999999999</v>
      </c>
      <c r="AM25" s="1">
        <v>0.30199999999999999</v>
      </c>
      <c r="AN25" s="22" t="s">
        <v>70</v>
      </c>
      <c r="AO25" s="1">
        <f>ROUND(G25*Y25,0)</f>
        <v>0</v>
      </c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1" t="s">
        <v>71</v>
      </c>
      <c r="B26" s="1" t="s">
        <v>41</v>
      </c>
      <c r="C26" s="1">
        <v>1181.3</v>
      </c>
      <c r="D26" s="1">
        <v>3144.83</v>
      </c>
      <c r="E26" s="1">
        <v>1437.287</v>
      </c>
      <c r="F26" s="1">
        <v>1962.3720000000001</v>
      </c>
      <c r="G26" s="8">
        <v>1</v>
      </c>
      <c r="H26" s="1">
        <v>60</v>
      </c>
      <c r="I26" s="1" t="s">
        <v>42</v>
      </c>
      <c r="J26" s="1"/>
      <c r="K26" s="1">
        <v>1482.527</v>
      </c>
      <c r="L26" s="1">
        <f t="shared" si="3"/>
        <v>-45.240000000000009</v>
      </c>
      <c r="M26" s="1">
        <f>E26-O26-P26-Q26</f>
        <v>1281.287</v>
      </c>
      <c r="N26" s="1">
        <v>42.156999999999996</v>
      </c>
      <c r="O26" s="1">
        <v>91</v>
      </c>
      <c r="P26" s="1">
        <v>0</v>
      </c>
      <c r="Q26" s="1">
        <v>65</v>
      </c>
      <c r="R26" s="1">
        <v>231.54735399999981</v>
      </c>
      <c r="S26" s="1">
        <v>400</v>
      </c>
      <c r="T26" s="1">
        <v>423.84324800000002</v>
      </c>
      <c r="U26" s="1">
        <f>IFERROR(VLOOKUP(A26,[1]Sheet!$A:$D,4,0),0)</f>
        <v>75</v>
      </c>
      <c r="V26" s="1">
        <f>IFERROR(VLOOKUP(A26,[2]Sheet!$A:$D,4,0),0)</f>
        <v>0</v>
      </c>
      <c r="W26" s="1">
        <f>M26/5</f>
        <v>256.25740000000002</v>
      </c>
      <c r="X26" s="5"/>
      <c r="Y26" s="5">
        <f t="shared" si="4"/>
        <v>0</v>
      </c>
      <c r="Z26" s="5"/>
      <c r="AA26" s="1"/>
      <c r="AB26" s="1">
        <f>(F26+R26+S26+T26+Y26)/W26</f>
        <v>11.776294467984142</v>
      </c>
      <c r="AC26" s="1">
        <f>(F26+R26+S26+T26)/W26</f>
        <v>11.776294467984142</v>
      </c>
      <c r="AD26" s="1">
        <v>304.92320000000001</v>
      </c>
      <c r="AE26" s="1">
        <v>305.27059999999989</v>
      </c>
      <c r="AF26" s="1">
        <v>254.42439999999999</v>
      </c>
      <c r="AG26" s="1">
        <v>228.71799999999999</v>
      </c>
      <c r="AH26" s="1">
        <v>230.6046</v>
      </c>
      <c r="AI26" s="1">
        <v>226.91239999999999</v>
      </c>
      <c r="AJ26" s="1">
        <v>266.96319999999997</v>
      </c>
      <c r="AK26" s="1">
        <v>233.89779999999999</v>
      </c>
      <c r="AL26" s="1">
        <v>260.37360000000001</v>
      </c>
      <c r="AM26" s="1">
        <v>282.86799999999999</v>
      </c>
      <c r="AN26" s="1" t="s">
        <v>56</v>
      </c>
      <c r="AO26" s="1">
        <f>ROUND(G26*Y26,0)</f>
        <v>0</v>
      </c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16" t="s">
        <v>72</v>
      </c>
      <c r="B27" s="16" t="s">
        <v>41</v>
      </c>
      <c r="C27" s="16"/>
      <c r="D27" s="16"/>
      <c r="E27" s="16"/>
      <c r="F27" s="16"/>
      <c r="G27" s="17">
        <v>0</v>
      </c>
      <c r="H27" s="16">
        <v>30</v>
      </c>
      <c r="I27" s="16" t="s">
        <v>42</v>
      </c>
      <c r="J27" s="16"/>
      <c r="K27" s="16"/>
      <c r="L27" s="16">
        <f t="shared" si="3"/>
        <v>0</v>
      </c>
      <c r="M27" s="16">
        <f>E27-N27-O27-Q27</f>
        <v>0</v>
      </c>
      <c r="N27" s="16"/>
      <c r="O27" s="16">
        <v>0</v>
      </c>
      <c r="P27" s="16">
        <v>0</v>
      </c>
      <c r="Q27" s="16">
        <v>0</v>
      </c>
      <c r="R27" s="16">
        <v>0</v>
      </c>
      <c r="S27" s="16"/>
      <c r="T27" s="16"/>
      <c r="U27" s="1">
        <f>IFERROR(VLOOKUP(A27,[1]Sheet!$A:$D,4,0),0)</f>
        <v>0</v>
      </c>
      <c r="V27" s="1">
        <f>IFERROR(VLOOKUP(A27,[2]Sheet!$A:$D,4,0),0)</f>
        <v>0</v>
      </c>
      <c r="W27" s="16">
        <f>M27/5</f>
        <v>0</v>
      </c>
      <c r="X27" s="18"/>
      <c r="Y27" s="5">
        <f t="shared" si="4"/>
        <v>0</v>
      </c>
      <c r="Z27" s="18"/>
      <c r="AA27" s="16"/>
      <c r="AB27" s="1" t="e">
        <f>(F27+R27+S27+T27+Y27)/W27</f>
        <v>#DIV/0!</v>
      </c>
      <c r="AC27" s="16" t="e">
        <f>(F27+R27+S27+T27)/W27</f>
        <v>#DIV/0!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  <c r="AK27" s="16">
        <v>0</v>
      </c>
      <c r="AL27" s="16">
        <v>0</v>
      </c>
      <c r="AM27" s="16">
        <v>0</v>
      </c>
      <c r="AN27" s="16" t="s">
        <v>61</v>
      </c>
      <c r="AO27" s="1">
        <f>ROUND(G27*Y27,0)</f>
        <v>0</v>
      </c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16" t="s">
        <v>73</v>
      </c>
      <c r="B28" s="16" t="s">
        <v>41</v>
      </c>
      <c r="C28" s="16"/>
      <c r="D28" s="16"/>
      <c r="E28" s="16"/>
      <c r="F28" s="16"/>
      <c r="G28" s="17">
        <v>0</v>
      </c>
      <c r="H28" s="16">
        <v>30</v>
      </c>
      <c r="I28" s="16" t="s">
        <v>42</v>
      </c>
      <c r="J28" s="16"/>
      <c r="K28" s="16"/>
      <c r="L28" s="16">
        <f t="shared" si="3"/>
        <v>0</v>
      </c>
      <c r="M28" s="16">
        <f>E28-N28-O28-Q28</f>
        <v>0</v>
      </c>
      <c r="N28" s="16"/>
      <c r="O28" s="16">
        <v>0</v>
      </c>
      <c r="P28" s="16">
        <v>0</v>
      </c>
      <c r="Q28" s="16">
        <v>0</v>
      </c>
      <c r="R28" s="16">
        <v>0</v>
      </c>
      <c r="S28" s="16"/>
      <c r="T28" s="16"/>
      <c r="U28" s="1">
        <f>IFERROR(VLOOKUP(A28,[1]Sheet!$A:$D,4,0),0)</f>
        <v>0</v>
      </c>
      <c r="V28" s="1">
        <f>IFERROR(VLOOKUP(A28,[2]Sheet!$A:$D,4,0),0)</f>
        <v>0</v>
      </c>
      <c r="W28" s="16">
        <f>M28/5</f>
        <v>0</v>
      </c>
      <c r="X28" s="18"/>
      <c r="Y28" s="5">
        <f t="shared" si="4"/>
        <v>0</v>
      </c>
      <c r="Z28" s="18"/>
      <c r="AA28" s="16"/>
      <c r="AB28" s="1" t="e">
        <f>(F28+R28+S28+T28+Y28)/W28</f>
        <v>#DIV/0!</v>
      </c>
      <c r="AC28" s="16" t="e">
        <f>(F28+R28+S28+T28)/W28</f>
        <v>#DIV/0!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  <c r="AK28" s="16">
        <v>0</v>
      </c>
      <c r="AL28" s="16">
        <v>0</v>
      </c>
      <c r="AM28" s="16">
        <v>0</v>
      </c>
      <c r="AN28" s="16" t="s">
        <v>61</v>
      </c>
      <c r="AO28" s="1">
        <f>ROUND(G28*Y28,0)</f>
        <v>0</v>
      </c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1" t="s">
        <v>74</v>
      </c>
      <c r="B29" s="1" t="s">
        <v>41</v>
      </c>
      <c r="C29" s="1">
        <v>566.75699999999995</v>
      </c>
      <c r="D29" s="1">
        <v>3595.1550000000002</v>
      </c>
      <c r="E29" s="1">
        <v>1266.239</v>
      </c>
      <c r="F29" s="1">
        <v>1784.5450000000001</v>
      </c>
      <c r="G29" s="8">
        <v>1</v>
      </c>
      <c r="H29" s="1">
        <v>30</v>
      </c>
      <c r="I29" s="1" t="s">
        <v>42</v>
      </c>
      <c r="J29" s="1"/>
      <c r="K29" s="1">
        <v>1711.2</v>
      </c>
      <c r="L29" s="1">
        <f t="shared" si="3"/>
        <v>-444.96100000000001</v>
      </c>
      <c r="M29" s="1">
        <f>E29-O29-P29-Q29</f>
        <v>1082.239</v>
      </c>
      <c r="N29" s="1">
        <v>71.591999999999999</v>
      </c>
      <c r="O29" s="1">
        <v>60</v>
      </c>
      <c r="P29" s="1">
        <v>64</v>
      </c>
      <c r="Q29" s="1">
        <v>60</v>
      </c>
      <c r="R29" s="1">
        <v>397.54459999999881</v>
      </c>
      <c r="S29" s="1"/>
      <c r="T29" s="1"/>
      <c r="U29" s="1">
        <f>IFERROR(VLOOKUP(A29,[1]Sheet!$A:$D,4,0),0)</f>
        <v>72</v>
      </c>
      <c r="V29" s="1">
        <f>IFERROR(VLOOKUP(A29,[2]Sheet!$A:$D,4,0),0)</f>
        <v>0</v>
      </c>
      <c r="W29" s="1">
        <f>M29/5</f>
        <v>216.4478</v>
      </c>
      <c r="X29" s="5">
        <f>11*W29-T29-S29-R29-F29</f>
        <v>198.8362000000011</v>
      </c>
      <c r="Y29" s="5">
        <f t="shared" si="4"/>
        <v>198.8362000000011</v>
      </c>
      <c r="Z29" s="5"/>
      <c r="AA29" s="1"/>
      <c r="AB29" s="1">
        <f>(F29+R29+S29+T29+Y29)/W29</f>
        <v>11</v>
      </c>
      <c r="AC29" s="1">
        <f>(F29+R29+S29+T29)/W29</f>
        <v>10.081366500375605</v>
      </c>
      <c r="AD29" s="1">
        <v>252.77940000000001</v>
      </c>
      <c r="AE29" s="1">
        <v>265.93380000000002</v>
      </c>
      <c r="AF29" s="1">
        <v>208.8518</v>
      </c>
      <c r="AG29" s="1">
        <v>147.73480000000001</v>
      </c>
      <c r="AH29" s="1">
        <v>189.33320000000001</v>
      </c>
      <c r="AI29" s="1">
        <v>181.42699999999999</v>
      </c>
      <c r="AJ29" s="1">
        <v>182.17099999999999</v>
      </c>
      <c r="AK29" s="1">
        <v>169.0746</v>
      </c>
      <c r="AL29" s="1">
        <v>154.4162</v>
      </c>
      <c r="AM29" s="1">
        <v>162.14099999999999</v>
      </c>
      <c r="AN29" s="1" t="s">
        <v>75</v>
      </c>
      <c r="AO29" s="1">
        <f>ROUND(G29*Y29,0)</f>
        <v>199</v>
      </c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16" t="s">
        <v>76</v>
      </c>
      <c r="B30" s="16" t="s">
        <v>41</v>
      </c>
      <c r="C30" s="16"/>
      <c r="D30" s="16"/>
      <c r="E30" s="16"/>
      <c r="F30" s="16"/>
      <c r="G30" s="17">
        <v>0</v>
      </c>
      <c r="H30" s="16">
        <v>45</v>
      </c>
      <c r="I30" s="16" t="s">
        <v>42</v>
      </c>
      <c r="J30" s="16"/>
      <c r="K30" s="16"/>
      <c r="L30" s="16">
        <f t="shared" si="3"/>
        <v>0</v>
      </c>
      <c r="M30" s="16">
        <f>E30-N30-O30-Q30</f>
        <v>0</v>
      </c>
      <c r="N30" s="16"/>
      <c r="O30" s="16">
        <v>0</v>
      </c>
      <c r="P30" s="16">
        <v>0</v>
      </c>
      <c r="Q30" s="16">
        <v>0</v>
      </c>
      <c r="R30" s="16">
        <v>0</v>
      </c>
      <c r="S30" s="16"/>
      <c r="T30" s="16"/>
      <c r="U30" s="1">
        <f>IFERROR(VLOOKUP(A30,[1]Sheet!$A:$D,4,0),0)</f>
        <v>0</v>
      </c>
      <c r="V30" s="1">
        <f>IFERROR(VLOOKUP(A30,[2]Sheet!$A:$D,4,0),0)</f>
        <v>0</v>
      </c>
      <c r="W30" s="16">
        <f>M30/5</f>
        <v>0</v>
      </c>
      <c r="X30" s="18"/>
      <c r="Y30" s="5">
        <f t="shared" si="4"/>
        <v>0</v>
      </c>
      <c r="Z30" s="18"/>
      <c r="AA30" s="16"/>
      <c r="AB30" s="1" t="e">
        <f>(F30+R30+S30+T30+Y30)/W30</f>
        <v>#DIV/0!</v>
      </c>
      <c r="AC30" s="16" t="e">
        <f>(F30+R30+S30+T30)/W30</f>
        <v>#DIV/0!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  <c r="AK30" s="16">
        <v>0</v>
      </c>
      <c r="AL30" s="16">
        <v>0</v>
      </c>
      <c r="AM30" s="16">
        <v>0</v>
      </c>
      <c r="AN30" s="16" t="s">
        <v>61</v>
      </c>
      <c r="AO30" s="1">
        <f>ROUND(G30*Y30,0)</f>
        <v>0</v>
      </c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16" t="s">
        <v>77</v>
      </c>
      <c r="B31" s="16" t="s">
        <v>41</v>
      </c>
      <c r="C31" s="16"/>
      <c r="D31" s="16"/>
      <c r="E31" s="16"/>
      <c r="F31" s="16"/>
      <c r="G31" s="17">
        <v>0</v>
      </c>
      <c r="H31" s="16">
        <v>40</v>
      </c>
      <c r="I31" s="16" t="s">
        <v>42</v>
      </c>
      <c r="J31" s="16"/>
      <c r="K31" s="16"/>
      <c r="L31" s="16">
        <f t="shared" si="3"/>
        <v>0</v>
      </c>
      <c r="M31" s="16">
        <f>E31-N31-O31-Q31</f>
        <v>0</v>
      </c>
      <c r="N31" s="16"/>
      <c r="O31" s="16">
        <v>0</v>
      </c>
      <c r="P31" s="16">
        <v>0</v>
      </c>
      <c r="Q31" s="16">
        <v>0</v>
      </c>
      <c r="R31" s="16">
        <v>0</v>
      </c>
      <c r="S31" s="16"/>
      <c r="T31" s="16"/>
      <c r="U31" s="1">
        <f>IFERROR(VLOOKUP(A31,[1]Sheet!$A:$D,4,0),0)</f>
        <v>0</v>
      </c>
      <c r="V31" s="1">
        <f>IFERROR(VLOOKUP(A31,[2]Sheet!$A:$D,4,0),0)</f>
        <v>0</v>
      </c>
      <c r="W31" s="16">
        <f>M31/5</f>
        <v>0</v>
      </c>
      <c r="X31" s="18"/>
      <c r="Y31" s="5">
        <f t="shared" si="4"/>
        <v>0</v>
      </c>
      <c r="Z31" s="18"/>
      <c r="AA31" s="16"/>
      <c r="AB31" s="1" t="e">
        <f>(F31+R31+S31+T31+Y31)/W31</f>
        <v>#DIV/0!</v>
      </c>
      <c r="AC31" s="16" t="e">
        <f>(F31+R31+S31+T31)/W31</f>
        <v>#DIV/0!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  <c r="AK31" s="16">
        <v>0</v>
      </c>
      <c r="AL31" s="16">
        <v>0</v>
      </c>
      <c r="AM31" s="16">
        <v>0</v>
      </c>
      <c r="AN31" s="16" t="s">
        <v>61</v>
      </c>
      <c r="AO31" s="1">
        <f>ROUND(G31*Y31,0)</f>
        <v>0</v>
      </c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16" t="s">
        <v>78</v>
      </c>
      <c r="B32" s="16" t="s">
        <v>41</v>
      </c>
      <c r="C32" s="16"/>
      <c r="D32" s="16"/>
      <c r="E32" s="16"/>
      <c r="F32" s="16"/>
      <c r="G32" s="17">
        <v>0</v>
      </c>
      <c r="H32" s="16">
        <v>30</v>
      </c>
      <c r="I32" s="16" t="s">
        <v>42</v>
      </c>
      <c r="J32" s="16"/>
      <c r="K32" s="16"/>
      <c r="L32" s="16">
        <f t="shared" si="3"/>
        <v>0</v>
      </c>
      <c r="M32" s="16">
        <f>E32-N32-O32-Q32</f>
        <v>0</v>
      </c>
      <c r="N32" s="16"/>
      <c r="O32" s="16">
        <v>0</v>
      </c>
      <c r="P32" s="16">
        <v>0</v>
      </c>
      <c r="Q32" s="16">
        <v>0</v>
      </c>
      <c r="R32" s="16">
        <v>0</v>
      </c>
      <c r="S32" s="16"/>
      <c r="T32" s="16"/>
      <c r="U32" s="1">
        <f>IFERROR(VLOOKUP(A32,[1]Sheet!$A:$D,4,0),0)</f>
        <v>0</v>
      </c>
      <c r="V32" s="1">
        <f>IFERROR(VLOOKUP(A32,[2]Sheet!$A:$D,4,0),0)</f>
        <v>0</v>
      </c>
      <c r="W32" s="16">
        <f>M32/5</f>
        <v>0</v>
      </c>
      <c r="X32" s="18"/>
      <c r="Y32" s="5">
        <f t="shared" si="4"/>
        <v>0</v>
      </c>
      <c r="Z32" s="18"/>
      <c r="AA32" s="16"/>
      <c r="AB32" s="1" t="e">
        <f>(F32+R32+S32+T32+Y32)/W32</f>
        <v>#DIV/0!</v>
      </c>
      <c r="AC32" s="16" t="e">
        <f>(F32+R32+S32+T32)/W32</f>
        <v>#DIV/0!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  <c r="AK32" s="16">
        <v>0</v>
      </c>
      <c r="AL32" s="16">
        <v>0</v>
      </c>
      <c r="AM32" s="16">
        <v>0</v>
      </c>
      <c r="AN32" s="16" t="s">
        <v>61</v>
      </c>
      <c r="AO32" s="1">
        <f>ROUND(G32*Y32,0)</f>
        <v>0</v>
      </c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16" t="s">
        <v>79</v>
      </c>
      <c r="B33" s="16" t="s">
        <v>41</v>
      </c>
      <c r="C33" s="16"/>
      <c r="D33" s="16"/>
      <c r="E33" s="16"/>
      <c r="F33" s="16"/>
      <c r="G33" s="17">
        <v>0</v>
      </c>
      <c r="H33" s="16">
        <v>50</v>
      </c>
      <c r="I33" s="16" t="s">
        <v>42</v>
      </c>
      <c r="J33" s="16"/>
      <c r="K33" s="16"/>
      <c r="L33" s="16">
        <f t="shared" si="3"/>
        <v>0</v>
      </c>
      <c r="M33" s="16">
        <f>E33-N33-O33-Q33</f>
        <v>0</v>
      </c>
      <c r="N33" s="16"/>
      <c r="O33" s="16">
        <v>0</v>
      </c>
      <c r="P33" s="16">
        <v>0</v>
      </c>
      <c r="Q33" s="16">
        <v>0</v>
      </c>
      <c r="R33" s="16">
        <v>0</v>
      </c>
      <c r="S33" s="16"/>
      <c r="T33" s="16"/>
      <c r="U33" s="1">
        <f>IFERROR(VLOOKUP(A33,[1]Sheet!$A:$D,4,0),0)</f>
        <v>0</v>
      </c>
      <c r="V33" s="1">
        <f>IFERROR(VLOOKUP(A33,[2]Sheet!$A:$D,4,0),0)</f>
        <v>0</v>
      </c>
      <c r="W33" s="16">
        <f>M33/5</f>
        <v>0</v>
      </c>
      <c r="X33" s="18"/>
      <c r="Y33" s="5">
        <f t="shared" si="4"/>
        <v>0</v>
      </c>
      <c r="Z33" s="18"/>
      <c r="AA33" s="16"/>
      <c r="AB33" s="1" t="e">
        <f>(F33+R33+S33+T33+Y33)/W33</f>
        <v>#DIV/0!</v>
      </c>
      <c r="AC33" s="16" t="e">
        <f>(F33+R33+S33+T33)/W33</f>
        <v>#DIV/0!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  <c r="AK33" s="16">
        <v>0</v>
      </c>
      <c r="AL33" s="16">
        <v>0</v>
      </c>
      <c r="AM33" s="16">
        <v>0</v>
      </c>
      <c r="AN33" s="16" t="s">
        <v>61</v>
      </c>
      <c r="AO33" s="1">
        <f>ROUND(G33*Y33,0)</f>
        <v>0</v>
      </c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1" t="s">
        <v>80</v>
      </c>
      <c r="B34" s="1" t="s">
        <v>41</v>
      </c>
      <c r="C34" s="1">
        <v>8.0579999999999998</v>
      </c>
      <c r="D34" s="1">
        <v>17.812999999999999</v>
      </c>
      <c r="E34" s="1">
        <v>0.91</v>
      </c>
      <c r="F34" s="1">
        <v>23.146000000000001</v>
      </c>
      <c r="G34" s="8">
        <v>1</v>
      </c>
      <c r="H34" s="1">
        <v>50</v>
      </c>
      <c r="I34" s="1" t="s">
        <v>42</v>
      </c>
      <c r="J34" s="1"/>
      <c r="K34" s="1">
        <v>0.35</v>
      </c>
      <c r="L34" s="1">
        <f t="shared" si="3"/>
        <v>0.56000000000000005</v>
      </c>
      <c r="M34" s="1">
        <f>E34-O34-P34-Q34</f>
        <v>0.91</v>
      </c>
      <c r="N34" s="1"/>
      <c r="O34" s="1">
        <v>0</v>
      </c>
      <c r="P34" s="1">
        <v>0</v>
      </c>
      <c r="Q34" s="1">
        <v>0</v>
      </c>
      <c r="R34" s="1">
        <v>4</v>
      </c>
      <c r="S34" s="1"/>
      <c r="T34" s="1"/>
      <c r="U34" s="1">
        <f>IFERROR(VLOOKUP(A34,[1]Sheet!$A:$D,4,0),0)</f>
        <v>0</v>
      </c>
      <c r="V34" s="1">
        <f>IFERROR(VLOOKUP(A34,[2]Sheet!$A:$D,4,0),0)</f>
        <v>0</v>
      </c>
      <c r="W34" s="1">
        <f>M34/5</f>
        <v>0.182</v>
      </c>
      <c r="X34" s="5"/>
      <c r="Y34" s="5">
        <f t="shared" si="4"/>
        <v>0</v>
      </c>
      <c r="Z34" s="5"/>
      <c r="AA34" s="1"/>
      <c r="AB34" s="1">
        <f>(F34+R34+S34+T34+Y34)/W34</f>
        <v>149.15384615384616</v>
      </c>
      <c r="AC34" s="1">
        <f>(F34+R34+S34+T34)/W34</f>
        <v>149.15384615384616</v>
      </c>
      <c r="AD34" s="1">
        <v>2.3483999999999998</v>
      </c>
      <c r="AE34" s="1">
        <v>2.5301999999999998</v>
      </c>
      <c r="AF34" s="1">
        <v>0.73</v>
      </c>
      <c r="AG34" s="1">
        <v>1.0978000000000001</v>
      </c>
      <c r="AH34" s="1">
        <v>1.2889999999999999</v>
      </c>
      <c r="AI34" s="1">
        <v>0.73940000000000006</v>
      </c>
      <c r="AJ34" s="1">
        <v>0.36759999999999998</v>
      </c>
      <c r="AK34" s="1">
        <v>0.36759999999999998</v>
      </c>
      <c r="AL34" s="1">
        <v>0.18440000000000001</v>
      </c>
      <c r="AM34" s="1">
        <v>0.55780000000000007</v>
      </c>
      <c r="AN34" s="22" t="s">
        <v>164</v>
      </c>
      <c r="AO34" s="1">
        <f>ROUND(G34*Y34,0)</f>
        <v>0</v>
      </c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1" t="s">
        <v>81</v>
      </c>
      <c r="B35" s="1" t="s">
        <v>46</v>
      </c>
      <c r="C35" s="1">
        <v>1413</v>
      </c>
      <c r="D35" s="1">
        <v>1833</v>
      </c>
      <c r="E35" s="1">
        <v>1113</v>
      </c>
      <c r="F35" s="1">
        <v>1529</v>
      </c>
      <c r="G35" s="8">
        <v>0.4</v>
      </c>
      <c r="H35" s="1">
        <v>45</v>
      </c>
      <c r="I35" s="1" t="s">
        <v>42</v>
      </c>
      <c r="J35" s="1"/>
      <c r="K35" s="1">
        <v>1500</v>
      </c>
      <c r="L35" s="1">
        <f t="shared" si="3"/>
        <v>-387</v>
      </c>
      <c r="M35" s="1">
        <f>E35-O35-P35-Q35</f>
        <v>709</v>
      </c>
      <c r="N35" s="1">
        <v>12</v>
      </c>
      <c r="O35" s="1">
        <v>196</v>
      </c>
      <c r="P35" s="1">
        <v>0</v>
      </c>
      <c r="Q35" s="1">
        <v>208</v>
      </c>
      <c r="R35" s="1">
        <v>1289.8579999999999</v>
      </c>
      <c r="S35" s="1"/>
      <c r="T35" s="1"/>
      <c r="U35" s="1">
        <f>IFERROR(VLOOKUP(A35,[1]Sheet!$A:$D,4,0),0)</f>
        <v>210</v>
      </c>
      <c r="V35" s="1">
        <f>IFERROR(VLOOKUP(A35,[2]Sheet!$A:$D,4,0),0)</f>
        <v>210</v>
      </c>
      <c r="W35" s="1">
        <f>M35/5</f>
        <v>141.80000000000001</v>
      </c>
      <c r="X35" s="5"/>
      <c r="Y35" s="5">
        <f t="shared" si="4"/>
        <v>0</v>
      </c>
      <c r="Z35" s="5"/>
      <c r="AA35" s="1"/>
      <c r="AB35" s="1">
        <f>(F35+R35+S35+T35+Y35)/W35</f>
        <v>19.879111424541609</v>
      </c>
      <c r="AC35" s="1">
        <f>(F35+R35+S35+T35)/W35</f>
        <v>19.879111424541609</v>
      </c>
      <c r="AD35" s="1">
        <v>267.8</v>
      </c>
      <c r="AE35" s="1">
        <v>225.6</v>
      </c>
      <c r="AF35" s="1">
        <v>238.8</v>
      </c>
      <c r="AG35" s="1">
        <v>213.6</v>
      </c>
      <c r="AH35" s="1">
        <v>211.8</v>
      </c>
      <c r="AI35" s="1">
        <v>179</v>
      </c>
      <c r="AJ35" s="1">
        <v>184.2</v>
      </c>
      <c r="AK35" s="1">
        <v>195.2</v>
      </c>
      <c r="AL35" s="1">
        <v>232.4</v>
      </c>
      <c r="AM35" s="1">
        <v>208.2</v>
      </c>
      <c r="AN35" s="22" t="s">
        <v>165</v>
      </c>
      <c r="AO35" s="1">
        <f>ROUND(G35*Y35,0)</f>
        <v>0</v>
      </c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1" t="s">
        <v>82</v>
      </c>
      <c r="B36" s="1" t="s">
        <v>46</v>
      </c>
      <c r="C36" s="1">
        <v>193</v>
      </c>
      <c r="D36" s="1">
        <v>832</v>
      </c>
      <c r="E36" s="1">
        <v>225</v>
      </c>
      <c r="F36" s="1">
        <v>760</v>
      </c>
      <c r="G36" s="8">
        <v>0.45</v>
      </c>
      <c r="H36" s="1">
        <v>50</v>
      </c>
      <c r="I36" s="1" t="s">
        <v>42</v>
      </c>
      <c r="J36" s="1"/>
      <c r="K36" s="1">
        <v>265</v>
      </c>
      <c r="L36" s="1">
        <f t="shared" si="3"/>
        <v>-40</v>
      </c>
      <c r="M36" s="1">
        <f>E36-O36-P36-Q36</f>
        <v>225</v>
      </c>
      <c r="N36" s="1"/>
      <c r="O36" s="1">
        <v>0</v>
      </c>
      <c r="P36" s="1">
        <v>0</v>
      </c>
      <c r="Q36" s="1">
        <v>0</v>
      </c>
      <c r="R36" s="1">
        <v>0</v>
      </c>
      <c r="S36" s="1"/>
      <c r="T36" s="1"/>
      <c r="U36" s="1">
        <f>IFERROR(VLOOKUP(A36,[1]Sheet!$A:$D,4,0),0)</f>
        <v>0</v>
      </c>
      <c r="V36" s="1">
        <f>IFERROR(VLOOKUP(A36,[2]Sheet!$A:$D,4,0),0)</f>
        <v>0</v>
      </c>
      <c r="W36" s="1">
        <f>M36/5</f>
        <v>45</v>
      </c>
      <c r="X36" s="5"/>
      <c r="Y36" s="5">
        <f t="shared" si="4"/>
        <v>0</v>
      </c>
      <c r="Z36" s="5"/>
      <c r="AA36" s="1"/>
      <c r="AB36" s="1">
        <f>(F36+R36+S36+T36+Y36)/W36</f>
        <v>16.888888888888889</v>
      </c>
      <c r="AC36" s="1">
        <f>(F36+R36+S36+T36)/W36</f>
        <v>16.888888888888889</v>
      </c>
      <c r="AD36" s="1">
        <v>47.8</v>
      </c>
      <c r="AE36" s="1">
        <v>86.4</v>
      </c>
      <c r="AF36" s="1">
        <v>85.4</v>
      </c>
      <c r="AG36" s="1">
        <v>49</v>
      </c>
      <c r="AH36" s="1">
        <v>43</v>
      </c>
      <c r="AI36" s="1">
        <v>49.2</v>
      </c>
      <c r="AJ36" s="1">
        <v>115.2</v>
      </c>
      <c r="AK36" s="1">
        <v>144.4</v>
      </c>
      <c r="AL36" s="1">
        <v>65</v>
      </c>
      <c r="AM36" s="1">
        <v>113.7102</v>
      </c>
      <c r="AN36" s="1" t="s">
        <v>47</v>
      </c>
      <c r="AO36" s="1">
        <f>ROUND(G36*Y36,0)</f>
        <v>0</v>
      </c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1" t="s">
        <v>83</v>
      </c>
      <c r="B37" s="1" t="s">
        <v>46</v>
      </c>
      <c r="C37" s="1">
        <v>1331</v>
      </c>
      <c r="D37" s="1">
        <v>1293</v>
      </c>
      <c r="E37" s="1">
        <v>1018</v>
      </c>
      <c r="F37" s="1">
        <v>994</v>
      </c>
      <c r="G37" s="8">
        <v>0.4</v>
      </c>
      <c r="H37" s="1">
        <v>45</v>
      </c>
      <c r="I37" s="1" t="s">
        <v>42</v>
      </c>
      <c r="J37" s="1"/>
      <c r="K37" s="1">
        <v>1420</v>
      </c>
      <c r="L37" s="1">
        <f t="shared" si="3"/>
        <v>-402</v>
      </c>
      <c r="M37" s="1">
        <f>E37-O37-P37-Q37</f>
        <v>631</v>
      </c>
      <c r="N37" s="1">
        <v>30</v>
      </c>
      <c r="O37" s="1">
        <v>203</v>
      </c>
      <c r="P37" s="1">
        <v>0</v>
      </c>
      <c r="Q37" s="1">
        <v>184</v>
      </c>
      <c r="R37" s="1">
        <v>1312.2</v>
      </c>
      <c r="S37" s="1"/>
      <c r="T37" s="1"/>
      <c r="U37" s="1">
        <f>IFERROR(VLOOKUP(A37,[1]Sheet!$A:$D,4,0),0)</f>
        <v>180</v>
      </c>
      <c r="V37" s="1">
        <f>IFERROR(VLOOKUP(A37,[2]Sheet!$A:$D,4,0),0)</f>
        <v>210</v>
      </c>
      <c r="W37" s="1">
        <f>M37/5</f>
        <v>126.2</v>
      </c>
      <c r="X37" s="5"/>
      <c r="Y37" s="5">
        <f t="shared" si="4"/>
        <v>0</v>
      </c>
      <c r="Z37" s="5"/>
      <c r="AA37" s="1"/>
      <c r="AB37" s="1">
        <f>(F37+R37+S37+T37+Y37)/W37</f>
        <v>18.274167987321711</v>
      </c>
      <c r="AC37" s="1">
        <f>(F37+R37+S37+T37)/W37</f>
        <v>18.274167987321711</v>
      </c>
      <c r="AD37" s="1">
        <v>221.4</v>
      </c>
      <c r="AE37" s="1">
        <v>165.2</v>
      </c>
      <c r="AF37" s="1">
        <v>188.2</v>
      </c>
      <c r="AG37" s="1">
        <v>176.8</v>
      </c>
      <c r="AH37" s="1">
        <v>175.6</v>
      </c>
      <c r="AI37" s="1">
        <v>146.4</v>
      </c>
      <c r="AJ37" s="1">
        <v>174.8</v>
      </c>
      <c r="AK37" s="1">
        <v>147.4</v>
      </c>
      <c r="AL37" s="1">
        <v>184</v>
      </c>
      <c r="AM37" s="1">
        <v>172.8</v>
      </c>
      <c r="AN37" s="1"/>
      <c r="AO37" s="1">
        <f>ROUND(G37*Y37,0)</f>
        <v>0</v>
      </c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1" t="s">
        <v>84</v>
      </c>
      <c r="B38" s="1" t="s">
        <v>41</v>
      </c>
      <c r="C38" s="1">
        <v>373.15899999999999</v>
      </c>
      <c r="D38" s="1">
        <v>943.17600000000004</v>
      </c>
      <c r="E38" s="1">
        <v>450.00299999999999</v>
      </c>
      <c r="F38" s="1">
        <v>442.697</v>
      </c>
      <c r="G38" s="8">
        <v>1</v>
      </c>
      <c r="H38" s="1">
        <v>45</v>
      </c>
      <c r="I38" s="1" t="s">
        <v>42</v>
      </c>
      <c r="J38" s="1"/>
      <c r="K38" s="1">
        <v>542.07000000000005</v>
      </c>
      <c r="L38" s="1">
        <f t="shared" ref="L38:L69" si="5">E38-K38</f>
        <v>-92.067000000000064</v>
      </c>
      <c r="M38" s="1">
        <f>E38-O38-P38-Q38</f>
        <v>450.00299999999999</v>
      </c>
      <c r="N38" s="1">
        <v>45.018000000000001</v>
      </c>
      <c r="O38" s="1">
        <v>0</v>
      </c>
      <c r="P38" s="1">
        <v>0</v>
      </c>
      <c r="Q38" s="1">
        <v>0</v>
      </c>
      <c r="R38" s="1">
        <v>82.060799999999972</v>
      </c>
      <c r="S38" s="1"/>
      <c r="T38" s="1"/>
      <c r="U38" s="1">
        <f>IFERROR(VLOOKUP(A38,[1]Sheet!$A:$D,4,0),0)</f>
        <v>0</v>
      </c>
      <c r="V38" s="1">
        <f>IFERROR(VLOOKUP(A38,[2]Sheet!$A:$D,4,0),0)</f>
        <v>60</v>
      </c>
      <c r="W38" s="1">
        <f>M38/5</f>
        <v>90.000599999999991</v>
      </c>
      <c r="X38" s="5">
        <f>11*W38-T38-S38-R38-F38</f>
        <v>465.24879999999996</v>
      </c>
      <c r="Y38" s="5">
        <f t="shared" si="4"/>
        <v>465.24879999999996</v>
      </c>
      <c r="Z38" s="5"/>
      <c r="AA38" s="1"/>
      <c r="AB38" s="1">
        <f>(F38+R38+S38+T38+Y38)/W38</f>
        <v>11</v>
      </c>
      <c r="AC38" s="1">
        <f>(F38+R38+S38+T38)/W38</f>
        <v>5.8306033515332123</v>
      </c>
      <c r="AD38" s="1">
        <v>75.361999999999995</v>
      </c>
      <c r="AE38" s="1">
        <v>78.886200000000002</v>
      </c>
      <c r="AF38" s="1">
        <v>84.255600000000001</v>
      </c>
      <c r="AG38" s="1">
        <v>69.680800000000005</v>
      </c>
      <c r="AH38" s="1">
        <v>67.841800000000006</v>
      </c>
      <c r="AI38" s="1">
        <v>68.645200000000003</v>
      </c>
      <c r="AJ38" s="1">
        <v>92.2624</v>
      </c>
      <c r="AK38" s="1">
        <v>104.89400000000001</v>
      </c>
      <c r="AL38" s="1">
        <v>80.737399999999994</v>
      </c>
      <c r="AM38" s="1">
        <v>72.756</v>
      </c>
      <c r="AN38" s="1"/>
      <c r="AO38" s="1">
        <f>ROUND(G38*Y38,0)</f>
        <v>465</v>
      </c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1" t="s">
        <v>85</v>
      </c>
      <c r="B39" s="1" t="s">
        <v>46</v>
      </c>
      <c r="C39" s="1">
        <v>395</v>
      </c>
      <c r="D39" s="1"/>
      <c r="E39" s="1">
        <v>365</v>
      </c>
      <c r="F39" s="1">
        <v>29</v>
      </c>
      <c r="G39" s="8">
        <v>0.1</v>
      </c>
      <c r="H39" s="1">
        <v>730</v>
      </c>
      <c r="I39" s="1" t="s">
        <v>42</v>
      </c>
      <c r="J39" s="1"/>
      <c r="K39" s="1">
        <v>365</v>
      </c>
      <c r="L39" s="1">
        <f t="shared" si="5"/>
        <v>0</v>
      </c>
      <c r="M39" s="1">
        <f>E39-O39-P39-Q39</f>
        <v>365</v>
      </c>
      <c r="N39" s="1"/>
      <c r="O39" s="1">
        <v>0</v>
      </c>
      <c r="P39" s="1">
        <v>0</v>
      </c>
      <c r="Q39" s="1">
        <v>0</v>
      </c>
      <c r="R39" s="1">
        <v>200</v>
      </c>
      <c r="S39" s="1"/>
      <c r="T39" s="1"/>
      <c r="U39" s="1">
        <f>IFERROR(VLOOKUP(A39,[1]Sheet!$A:$D,4,0),0)</f>
        <v>0</v>
      </c>
      <c r="V39" s="1">
        <f>IFERROR(VLOOKUP(A39,[2]Sheet!$A:$D,4,0),0)</f>
        <v>0</v>
      </c>
      <c r="W39" s="1">
        <f>M39/5</f>
        <v>73</v>
      </c>
      <c r="X39" s="5">
        <f>11*W39-T39-S39-R39-F39</f>
        <v>574</v>
      </c>
      <c r="Y39" s="5">
        <f t="shared" si="4"/>
        <v>574</v>
      </c>
      <c r="Z39" s="5"/>
      <c r="AA39" s="1"/>
      <c r="AB39" s="1">
        <f>(F39+R39+S39+T39+Y39)/W39</f>
        <v>11</v>
      </c>
      <c r="AC39" s="1">
        <f>(F39+R39+S39+T39)/W39</f>
        <v>3.1369863013698631</v>
      </c>
      <c r="AD39" s="1">
        <v>33.4</v>
      </c>
      <c r="AE39" s="1">
        <v>21</v>
      </c>
      <c r="AF39" s="1">
        <v>20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0.30199999999999999</v>
      </c>
      <c r="AM39" s="1">
        <v>0.30199999999999999</v>
      </c>
      <c r="AN39" s="1" t="s">
        <v>86</v>
      </c>
      <c r="AO39" s="1">
        <f>ROUND(G39*Y39,0)</f>
        <v>57</v>
      </c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1" t="s">
        <v>87</v>
      </c>
      <c r="B40" s="1" t="s">
        <v>46</v>
      </c>
      <c r="C40" s="1">
        <v>252</v>
      </c>
      <c r="D40" s="1">
        <v>228</v>
      </c>
      <c r="E40" s="1">
        <v>160</v>
      </c>
      <c r="F40" s="1">
        <v>302</v>
      </c>
      <c r="G40" s="8">
        <v>0.35</v>
      </c>
      <c r="H40" s="1">
        <v>40</v>
      </c>
      <c r="I40" s="1" t="s">
        <v>42</v>
      </c>
      <c r="J40" s="1"/>
      <c r="K40" s="1">
        <v>180</v>
      </c>
      <c r="L40" s="1">
        <f t="shared" si="5"/>
        <v>-20</v>
      </c>
      <c r="M40" s="1">
        <f>E40-O40-P40-Q40</f>
        <v>160</v>
      </c>
      <c r="N40" s="1"/>
      <c r="O40" s="1">
        <v>0</v>
      </c>
      <c r="P40" s="1">
        <v>0</v>
      </c>
      <c r="Q40" s="1">
        <v>0</v>
      </c>
      <c r="R40" s="1">
        <v>57.399999999999977</v>
      </c>
      <c r="S40" s="1"/>
      <c r="T40" s="1"/>
      <c r="U40" s="1">
        <f>IFERROR(VLOOKUP(A40,[1]Sheet!$A:$D,4,0),0)</f>
        <v>0</v>
      </c>
      <c r="V40" s="1">
        <f>IFERROR(VLOOKUP(A40,[2]Sheet!$A:$D,4,0),0)</f>
        <v>60</v>
      </c>
      <c r="W40" s="1">
        <f>M40/5</f>
        <v>32</v>
      </c>
      <c r="X40" s="5"/>
      <c r="Y40" s="5">
        <f t="shared" si="4"/>
        <v>0</v>
      </c>
      <c r="Z40" s="5"/>
      <c r="AA40" s="1"/>
      <c r="AB40" s="1">
        <f>(F40+R40+S40+T40+Y40)/W40</f>
        <v>11.231249999999999</v>
      </c>
      <c r="AC40" s="1">
        <f>(F40+R40+S40+T40)/W40</f>
        <v>11.231249999999999</v>
      </c>
      <c r="AD40" s="1">
        <v>39.4</v>
      </c>
      <c r="AE40" s="1">
        <v>42</v>
      </c>
      <c r="AF40" s="1">
        <v>44.2</v>
      </c>
      <c r="AG40" s="1">
        <v>44</v>
      </c>
      <c r="AH40" s="1">
        <v>41</v>
      </c>
      <c r="AI40" s="1">
        <v>36.4</v>
      </c>
      <c r="AJ40" s="1">
        <v>37</v>
      </c>
      <c r="AK40" s="1">
        <v>42.2</v>
      </c>
      <c r="AL40" s="1">
        <v>45.4</v>
      </c>
      <c r="AM40" s="1">
        <v>38</v>
      </c>
      <c r="AN40" s="1"/>
      <c r="AO40" s="1">
        <f>ROUND(G40*Y40,0)</f>
        <v>0</v>
      </c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1" t="s">
        <v>88</v>
      </c>
      <c r="B41" s="1" t="s">
        <v>41</v>
      </c>
      <c r="C41" s="1">
        <v>49.113999999999997</v>
      </c>
      <c r="D41" s="1">
        <v>9.3879999999999999</v>
      </c>
      <c r="E41" s="1">
        <v>31.297000000000001</v>
      </c>
      <c r="F41" s="1">
        <v>26.492999999999999</v>
      </c>
      <c r="G41" s="8">
        <v>1</v>
      </c>
      <c r="H41" s="1">
        <v>40</v>
      </c>
      <c r="I41" s="1" t="s">
        <v>42</v>
      </c>
      <c r="J41" s="1"/>
      <c r="K41" s="1">
        <v>32.700000000000003</v>
      </c>
      <c r="L41" s="1">
        <f t="shared" si="5"/>
        <v>-1.4030000000000022</v>
      </c>
      <c r="M41" s="1">
        <f>E41-O41-P41-Q41</f>
        <v>31.297000000000001</v>
      </c>
      <c r="N41" s="1"/>
      <c r="O41" s="1">
        <v>0</v>
      </c>
      <c r="P41" s="1">
        <v>0</v>
      </c>
      <c r="Q41" s="1">
        <v>0</v>
      </c>
      <c r="R41" s="1">
        <v>24.564800000000002</v>
      </c>
      <c r="S41" s="1"/>
      <c r="T41" s="1"/>
      <c r="U41" s="1">
        <f>IFERROR(VLOOKUP(A41,[1]Sheet!$A:$D,4,0),0)</f>
        <v>0</v>
      </c>
      <c r="V41" s="1">
        <f>IFERROR(VLOOKUP(A41,[2]Sheet!$A:$D,4,0),0)</f>
        <v>0</v>
      </c>
      <c r="W41" s="1">
        <f>M41/5</f>
        <v>6.2594000000000003</v>
      </c>
      <c r="X41" s="5">
        <f>11*W41-T41-S41-R41-F41</f>
        <v>17.795600000000004</v>
      </c>
      <c r="Y41" s="5">
        <f t="shared" si="4"/>
        <v>17.795600000000004</v>
      </c>
      <c r="Z41" s="5"/>
      <c r="AA41" s="1"/>
      <c r="AB41" s="1">
        <f>(F41+R41+S41+T41+Y41)/W41</f>
        <v>11</v>
      </c>
      <c r="AC41" s="1">
        <f>(F41+R41+S41+T41)/W41</f>
        <v>8.1569799022270502</v>
      </c>
      <c r="AD41" s="1">
        <v>5.8335999999999997</v>
      </c>
      <c r="AE41" s="1">
        <v>5.0637999999999996</v>
      </c>
      <c r="AF41" s="1">
        <v>4.4527999999999999</v>
      </c>
      <c r="AG41" s="1">
        <v>6.3346</v>
      </c>
      <c r="AH41" s="1">
        <v>6.1943999999999999</v>
      </c>
      <c r="AI41" s="1">
        <v>5.0190000000000001</v>
      </c>
      <c r="AJ41" s="1">
        <v>5.9314</v>
      </c>
      <c r="AK41" s="1">
        <v>3.8675999999999999</v>
      </c>
      <c r="AL41" s="1">
        <v>4.6436000000000002</v>
      </c>
      <c r="AM41" s="1">
        <v>6.4024000000000001</v>
      </c>
      <c r="AN41" s="1"/>
      <c r="AO41" s="1">
        <f>ROUND(G41*Y41,0)</f>
        <v>18</v>
      </c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1" t="s">
        <v>89</v>
      </c>
      <c r="B42" s="1" t="s">
        <v>46</v>
      </c>
      <c r="C42" s="1">
        <v>256</v>
      </c>
      <c r="D42" s="1">
        <v>403</v>
      </c>
      <c r="E42" s="1">
        <v>288</v>
      </c>
      <c r="F42" s="1">
        <v>211</v>
      </c>
      <c r="G42" s="8">
        <v>0.4</v>
      </c>
      <c r="H42" s="1">
        <v>40</v>
      </c>
      <c r="I42" s="1" t="s">
        <v>42</v>
      </c>
      <c r="J42" s="1"/>
      <c r="K42" s="1">
        <v>388</v>
      </c>
      <c r="L42" s="1">
        <f t="shared" si="5"/>
        <v>-100</v>
      </c>
      <c r="M42" s="1">
        <f>E42-O42-P42-Q42</f>
        <v>135</v>
      </c>
      <c r="N42" s="1"/>
      <c r="O42" s="1">
        <v>95</v>
      </c>
      <c r="P42" s="1">
        <v>0</v>
      </c>
      <c r="Q42" s="1">
        <v>58</v>
      </c>
      <c r="R42" s="1">
        <v>352.8</v>
      </c>
      <c r="S42" s="1"/>
      <c r="T42" s="1"/>
      <c r="U42" s="1">
        <f>IFERROR(VLOOKUP(A42,[1]Sheet!$A:$D,4,0),0)</f>
        <v>63</v>
      </c>
      <c r="V42" s="1">
        <f>IFERROR(VLOOKUP(A42,[2]Sheet!$A:$D,4,0),0)</f>
        <v>0</v>
      </c>
      <c r="W42" s="1">
        <f>M42/5</f>
        <v>27</v>
      </c>
      <c r="X42" s="5"/>
      <c r="Y42" s="5">
        <f t="shared" si="4"/>
        <v>0</v>
      </c>
      <c r="Z42" s="5"/>
      <c r="AA42" s="1"/>
      <c r="AB42" s="1">
        <f>(F42+R42+S42+T42+Y42)/W42</f>
        <v>20.88148148148148</v>
      </c>
      <c r="AC42" s="1">
        <f>(F42+R42+S42+T42)/W42</f>
        <v>20.88148148148148</v>
      </c>
      <c r="AD42" s="1">
        <v>56</v>
      </c>
      <c r="AE42" s="1">
        <v>36.200000000000003</v>
      </c>
      <c r="AF42" s="1">
        <v>31</v>
      </c>
      <c r="AG42" s="1">
        <v>27.4</v>
      </c>
      <c r="AH42" s="1">
        <v>35</v>
      </c>
      <c r="AI42" s="1">
        <v>33.4</v>
      </c>
      <c r="AJ42" s="1">
        <v>44.8</v>
      </c>
      <c r="AK42" s="1">
        <v>27.2</v>
      </c>
      <c r="AL42" s="1">
        <v>36.200000000000003</v>
      </c>
      <c r="AM42" s="1">
        <v>46.4</v>
      </c>
      <c r="AN42" s="1"/>
      <c r="AO42" s="1">
        <f>ROUND(G42*Y42,0)</f>
        <v>0</v>
      </c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1" t="s">
        <v>90</v>
      </c>
      <c r="B43" s="1" t="s">
        <v>46</v>
      </c>
      <c r="C43" s="1">
        <v>484</v>
      </c>
      <c r="D43" s="1">
        <v>685</v>
      </c>
      <c r="E43" s="1">
        <v>443</v>
      </c>
      <c r="F43" s="1">
        <v>494</v>
      </c>
      <c r="G43" s="8">
        <v>0.4</v>
      </c>
      <c r="H43" s="1">
        <v>45</v>
      </c>
      <c r="I43" s="1" t="s">
        <v>42</v>
      </c>
      <c r="J43" s="1"/>
      <c r="K43" s="1">
        <v>567</v>
      </c>
      <c r="L43" s="1">
        <f t="shared" si="5"/>
        <v>-124</v>
      </c>
      <c r="M43" s="1">
        <f>E43-O43-P43-Q43</f>
        <v>218</v>
      </c>
      <c r="N43" s="1"/>
      <c r="O43" s="1">
        <v>119</v>
      </c>
      <c r="P43" s="1">
        <v>0</v>
      </c>
      <c r="Q43" s="1">
        <v>106</v>
      </c>
      <c r="R43" s="1">
        <v>508.39999999999992</v>
      </c>
      <c r="S43" s="1"/>
      <c r="T43" s="1"/>
      <c r="U43" s="1">
        <f>IFERROR(VLOOKUP(A43,[1]Sheet!$A:$D,4,0),0)</f>
        <v>87</v>
      </c>
      <c r="V43" s="1">
        <f>IFERROR(VLOOKUP(A43,[2]Sheet!$A:$D,4,0),0)</f>
        <v>0</v>
      </c>
      <c r="W43" s="1">
        <f>M43/5</f>
        <v>43.6</v>
      </c>
      <c r="X43" s="5"/>
      <c r="Y43" s="5">
        <f t="shared" si="4"/>
        <v>0</v>
      </c>
      <c r="Z43" s="5"/>
      <c r="AA43" s="1"/>
      <c r="AB43" s="1">
        <f>(F43+R43+S43+T43+Y43)/W43</f>
        <v>22.990825688073389</v>
      </c>
      <c r="AC43" s="1">
        <f>(F43+R43+S43+T43)/W43</f>
        <v>22.990825688073389</v>
      </c>
      <c r="AD43" s="1">
        <v>94.8</v>
      </c>
      <c r="AE43" s="1">
        <v>74.400000000000006</v>
      </c>
      <c r="AF43" s="1">
        <v>75.599999999999994</v>
      </c>
      <c r="AG43" s="1">
        <v>68.400000000000006</v>
      </c>
      <c r="AH43" s="1">
        <v>75.400000000000006</v>
      </c>
      <c r="AI43" s="1">
        <v>71</v>
      </c>
      <c r="AJ43" s="1">
        <v>84.8</v>
      </c>
      <c r="AK43" s="1">
        <v>56.6</v>
      </c>
      <c r="AL43" s="1">
        <v>68.599999999999994</v>
      </c>
      <c r="AM43" s="1">
        <v>81</v>
      </c>
      <c r="AN43" s="1" t="s">
        <v>47</v>
      </c>
      <c r="AO43" s="1">
        <f>ROUND(G43*Y43,0)</f>
        <v>0</v>
      </c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1" t="s">
        <v>91</v>
      </c>
      <c r="B44" s="1" t="s">
        <v>41</v>
      </c>
      <c r="C44" s="1">
        <v>126.649</v>
      </c>
      <c r="D44" s="1">
        <v>43.874000000000002</v>
      </c>
      <c r="E44" s="1">
        <v>81.67</v>
      </c>
      <c r="F44" s="1">
        <v>78.025999999999996</v>
      </c>
      <c r="G44" s="8">
        <v>1</v>
      </c>
      <c r="H44" s="1">
        <v>40</v>
      </c>
      <c r="I44" s="1" t="s">
        <v>42</v>
      </c>
      <c r="J44" s="1"/>
      <c r="K44" s="1">
        <v>97.260999999999996</v>
      </c>
      <c r="L44" s="1">
        <f t="shared" si="5"/>
        <v>-15.590999999999994</v>
      </c>
      <c r="M44" s="1">
        <f>E44-O44-P44-Q44</f>
        <v>81.67</v>
      </c>
      <c r="N44" s="1"/>
      <c r="O44" s="1">
        <v>0</v>
      </c>
      <c r="P44" s="1">
        <v>0</v>
      </c>
      <c r="Q44" s="1">
        <v>0</v>
      </c>
      <c r="R44" s="1">
        <v>97.384799999999984</v>
      </c>
      <c r="S44" s="1"/>
      <c r="T44" s="1"/>
      <c r="U44" s="1">
        <f>IFERROR(VLOOKUP(A44,[1]Sheet!$A:$D,4,0),0)</f>
        <v>0</v>
      </c>
      <c r="V44" s="1">
        <f>IFERROR(VLOOKUP(A44,[2]Sheet!$A:$D,4,0),0)</f>
        <v>40</v>
      </c>
      <c r="W44" s="1">
        <f>M44/5</f>
        <v>16.334</v>
      </c>
      <c r="X44" s="5">
        <f>11*W44-T44-S44-R44-F44</f>
        <v>4.2632000000000261</v>
      </c>
      <c r="Y44" s="5">
        <f t="shared" si="4"/>
        <v>4.2632000000000261</v>
      </c>
      <c r="Z44" s="5"/>
      <c r="AA44" s="1"/>
      <c r="AB44" s="1">
        <f>(F44+R44+S44+T44+Y44)/W44</f>
        <v>11.000000000000002</v>
      </c>
      <c r="AC44" s="1">
        <f>(F44+R44+S44+T44)/W44</f>
        <v>10.738998408228236</v>
      </c>
      <c r="AD44" s="1">
        <v>18.047999999999998</v>
      </c>
      <c r="AE44" s="1">
        <v>14.3842</v>
      </c>
      <c r="AF44" s="1">
        <v>13.5288</v>
      </c>
      <c r="AG44" s="1">
        <v>17.506599999999999</v>
      </c>
      <c r="AH44" s="1">
        <v>16.439</v>
      </c>
      <c r="AI44" s="1">
        <v>15.675800000000001</v>
      </c>
      <c r="AJ44" s="1">
        <v>10.059200000000001</v>
      </c>
      <c r="AK44" s="1">
        <v>13.523400000000001</v>
      </c>
      <c r="AL44" s="1">
        <v>16.248799999999999</v>
      </c>
      <c r="AM44" s="1">
        <v>14.098599999999999</v>
      </c>
      <c r="AN44" s="1"/>
      <c r="AO44" s="1">
        <f>ROUND(G44*Y44,0)</f>
        <v>4</v>
      </c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1" t="s">
        <v>92</v>
      </c>
      <c r="B45" s="1" t="s">
        <v>46</v>
      </c>
      <c r="C45" s="1">
        <v>353</v>
      </c>
      <c r="D45" s="1">
        <v>781</v>
      </c>
      <c r="E45" s="1">
        <v>602</v>
      </c>
      <c r="F45" s="1">
        <v>475</v>
      </c>
      <c r="G45" s="8">
        <v>0.35</v>
      </c>
      <c r="H45" s="1">
        <v>40</v>
      </c>
      <c r="I45" s="1" t="s">
        <v>42</v>
      </c>
      <c r="J45" s="1"/>
      <c r="K45" s="1">
        <v>662</v>
      </c>
      <c r="L45" s="1">
        <f t="shared" si="5"/>
        <v>-60</v>
      </c>
      <c r="M45" s="1">
        <f>E45-O45-P45-Q45</f>
        <v>602</v>
      </c>
      <c r="N45" s="1">
        <v>24</v>
      </c>
      <c r="O45" s="1">
        <v>0</v>
      </c>
      <c r="P45" s="1">
        <v>0</v>
      </c>
      <c r="Q45" s="1">
        <v>0</v>
      </c>
      <c r="R45" s="1">
        <v>552.20000000000016</v>
      </c>
      <c r="S45" s="1"/>
      <c r="T45" s="1"/>
      <c r="U45" s="1">
        <f>IFERROR(VLOOKUP(A45,[1]Sheet!$A:$D,4,0),0)</f>
        <v>0</v>
      </c>
      <c r="V45" s="1">
        <f>IFERROR(VLOOKUP(A45,[2]Sheet!$A:$D,4,0),0)</f>
        <v>60</v>
      </c>
      <c r="W45" s="1">
        <f>M45/5</f>
        <v>120.4</v>
      </c>
      <c r="X45" s="5">
        <f>11*W45-T45-S45-R45-F45</f>
        <v>297.19999999999993</v>
      </c>
      <c r="Y45" s="5">
        <f t="shared" si="4"/>
        <v>297.19999999999993</v>
      </c>
      <c r="Z45" s="5"/>
      <c r="AA45" s="1"/>
      <c r="AB45" s="1">
        <f>(F45+R45+S45+T45+Y45)/W45</f>
        <v>11</v>
      </c>
      <c r="AC45" s="1">
        <f>(F45+R45+S45+T45)/W45</f>
        <v>8.5315614617940216</v>
      </c>
      <c r="AD45" s="1">
        <v>117.8</v>
      </c>
      <c r="AE45" s="1">
        <v>97.6</v>
      </c>
      <c r="AF45" s="1">
        <v>91</v>
      </c>
      <c r="AG45" s="1">
        <v>69.599999999999994</v>
      </c>
      <c r="AH45" s="1">
        <v>69.400000000000006</v>
      </c>
      <c r="AI45" s="1">
        <v>65.599999999999994</v>
      </c>
      <c r="AJ45" s="1">
        <v>82.8</v>
      </c>
      <c r="AK45" s="1">
        <v>83.2</v>
      </c>
      <c r="AL45" s="1">
        <v>72</v>
      </c>
      <c r="AM45" s="1">
        <v>72.8</v>
      </c>
      <c r="AN45" s="1" t="s">
        <v>75</v>
      </c>
      <c r="AO45" s="1">
        <f>ROUND(G45*Y45,0)</f>
        <v>104</v>
      </c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1" t="s">
        <v>93</v>
      </c>
      <c r="B46" s="1" t="s">
        <v>46</v>
      </c>
      <c r="C46" s="1">
        <v>472</v>
      </c>
      <c r="D46" s="1">
        <v>235</v>
      </c>
      <c r="E46" s="1">
        <v>296</v>
      </c>
      <c r="F46" s="1">
        <v>375</v>
      </c>
      <c r="G46" s="8">
        <v>0.4</v>
      </c>
      <c r="H46" s="1">
        <v>40</v>
      </c>
      <c r="I46" s="1" t="s">
        <v>42</v>
      </c>
      <c r="J46" s="1"/>
      <c r="K46" s="1">
        <v>304</v>
      </c>
      <c r="L46" s="1">
        <f t="shared" si="5"/>
        <v>-8</v>
      </c>
      <c r="M46" s="1">
        <f>E46-O46-P46-Q46</f>
        <v>296</v>
      </c>
      <c r="N46" s="1"/>
      <c r="O46" s="1">
        <v>0</v>
      </c>
      <c r="P46" s="1">
        <v>0</v>
      </c>
      <c r="Q46" s="1">
        <v>0</v>
      </c>
      <c r="R46" s="1">
        <v>153.6</v>
      </c>
      <c r="S46" s="1"/>
      <c r="T46" s="1"/>
      <c r="U46" s="1">
        <f>IFERROR(VLOOKUP(A46,[1]Sheet!$A:$D,4,0),0)</f>
        <v>0</v>
      </c>
      <c r="V46" s="1">
        <f>IFERROR(VLOOKUP(A46,[2]Sheet!$A:$D,4,0),0)</f>
        <v>0</v>
      </c>
      <c r="W46" s="1">
        <f>M46/5</f>
        <v>59.2</v>
      </c>
      <c r="X46" s="5">
        <f>11*W46-T46-S46-R46-F46</f>
        <v>122.60000000000002</v>
      </c>
      <c r="Y46" s="5">
        <f t="shared" si="4"/>
        <v>122.60000000000002</v>
      </c>
      <c r="Z46" s="5"/>
      <c r="AA46" s="1"/>
      <c r="AB46" s="1">
        <f>(F46+R46+S46+T46+Y46)/W46</f>
        <v>11</v>
      </c>
      <c r="AC46" s="1">
        <f>(F46+R46+S46+T46)/W46</f>
        <v>8.9290540540540544</v>
      </c>
      <c r="AD46" s="1">
        <v>62.2</v>
      </c>
      <c r="AE46" s="1">
        <v>60.6</v>
      </c>
      <c r="AF46" s="1">
        <v>62.4</v>
      </c>
      <c r="AG46" s="1">
        <v>66.400000000000006</v>
      </c>
      <c r="AH46" s="1">
        <v>72.2</v>
      </c>
      <c r="AI46" s="1">
        <v>72.8</v>
      </c>
      <c r="AJ46" s="1">
        <v>66</v>
      </c>
      <c r="AK46" s="1">
        <v>68.599999999999994</v>
      </c>
      <c r="AL46" s="1">
        <v>74.599999999999994</v>
      </c>
      <c r="AM46" s="1">
        <v>70.8</v>
      </c>
      <c r="AN46" s="1" t="s">
        <v>47</v>
      </c>
      <c r="AO46" s="1">
        <f>ROUND(G46*Y46,0)</f>
        <v>49</v>
      </c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1" t="s">
        <v>94</v>
      </c>
      <c r="B47" s="1" t="s">
        <v>41</v>
      </c>
      <c r="C47" s="1">
        <v>180.28700000000001</v>
      </c>
      <c r="D47" s="1">
        <v>301.78500000000003</v>
      </c>
      <c r="E47" s="1">
        <v>165.292</v>
      </c>
      <c r="F47" s="1">
        <v>193.648</v>
      </c>
      <c r="G47" s="8">
        <v>1</v>
      </c>
      <c r="H47" s="1">
        <v>50</v>
      </c>
      <c r="I47" s="1" t="s">
        <v>42</v>
      </c>
      <c r="J47" s="1"/>
      <c r="K47" s="1">
        <v>232.57900000000001</v>
      </c>
      <c r="L47" s="1">
        <f t="shared" si="5"/>
        <v>-67.287000000000006</v>
      </c>
      <c r="M47" s="1">
        <f>E47-O47-P47-Q47</f>
        <v>165.292</v>
      </c>
      <c r="N47" s="1"/>
      <c r="O47" s="1">
        <v>0</v>
      </c>
      <c r="P47" s="1">
        <v>0</v>
      </c>
      <c r="Q47" s="1">
        <v>0</v>
      </c>
      <c r="R47" s="1">
        <v>278.77780000000001</v>
      </c>
      <c r="S47" s="1"/>
      <c r="T47" s="1"/>
      <c r="U47" s="1">
        <f>IFERROR(VLOOKUP(A47,[1]Sheet!$A:$D,4,0),0)</f>
        <v>0</v>
      </c>
      <c r="V47" s="1">
        <f>IFERROR(VLOOKUP(A47,[2]Sheet!$A:$D,4,0),0)</f>
        <v>0</v>
      </c>
      <c r="W47" s="1">
        <f>M47/5</f>
        <v>33.058399999999999</v>
      </c>
      <c r="X47" s="5"/>
      <c r="Y47" s="5">
        <f t="shared" si="4"/>
        <v>0</v>
      </c>
      <c r="Z47" s="5"/>
      <c r="AA47" s="1"/>
      <c r="AB47" s="1">
        <f>(F47+R47+S47+T47+Y47)/W47</f>
        <v>14.290643225322459</v>
      </c>
      <c r="AC47" s="1">
        <f>(F47+R47+S47+T47)/W47</f>
        <v>14.290643225322459</v>
      </c>
      <c r="AD47" s="1">
        <v>45.860199999999999</v>
      </c>
      <c r="AE47" s="1">
        <v>32.693399999999997</v>
      </c>
      <c r="AF47" s="1">
        <v>18.192799999999998</v>
      </c>
      <c r="AG47" s="1">
        <v>15.429399999999999</v>
      </c>
      <c r="AH47" s="1">
        <v>28.977399999999999</v>
      </c>
      <c r="AI47" s="1">
        <v>33.860999999999997</v>
      </c>
      <c r="AJ47" s="1">
        <v>34.6</v>
      </c>
      <c r="AK47" s="1">
        <v>19.715399999999999</v>
      </c>
      <c r="AL47" s="1">
        <v>22.6966</v>
      </c>
      <c r="AM47" s="1">
        <v>24.334399999999999</v>
      </c>
      <c r="AN47" s="1"/>
      <c r="AO47" s="1">
        <f>ROUND(G47*Y47,0)</f>
        <v>0</v>
      </c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1" t="s">
        <v>95</v>
      </c>
      <c r="B48" s="1" t="s">
        <v>41</v>
      </c>
      <c r="C48" s="1">
        <v>751.76499999999999</v>
      </c>
      <c r="D48" s="1">
        <v>2263.8679999999999</v>
      </c>
      <c r="E48" s="1">
        <v>1178.1199999999999</v>
      </c>
      <c r="F48" s="1">
        <v>956.53</v>
      </c>
      <c r="G48" s="8">
        <v>1</v>
      </c>
      <c r="H48" s="1">
        <v>50</v>
      </c>
      <c r="I48" s="1" t="s">
        <v>42</v>
      </c>
      <c r="J48" s="1"/>
      <c r="K48" s="1">
        <v>1593.4010000000001</v>
      </c>
      <c r="L48" s="1">
        <f t="shared" si="5"/>
        <v>-415.28100000000018</v>
      </c>
      <c r="M48" s="1">
        <f>E48-O48-P48-Q48</f>
        <v>1138.1199999999999</v>
      </c>
      <c r="N48" s="1">
        <v>130.32499999999999</v>
      </c>
      <c r="O48" s="1">
        <v>0</v>
      </c>
      <c r="P48" s="1">
        <v>40</v>
      </c>
      <c r="Q48" s="1">
        <v>0</v>
      </c>
      <c r="R48" s="1">
        <v>210.26079999999959</v>
      </c>
      <c r="S48" s="1"/>
      <c r="T48" s="1">
        <v>245.152354</v>
      </c>
      <c r="U48" s="1">
        <f>IFERROR(VLOOKUP(A48,[1]Sheet!$A:$D,4,0),0)</f>
        <v>0</v>
      </c>
      <c r="V48" s="1">
        <f>IFERROR(VLOOKUP(A48,[2]Sheet!$A:$D,4,0),0)</f>
        <v>0</v>
      </c>
      <c r="W48" s="1">
        <f>M48/5</f>
        <v>227.62399999999997</v>
      </c>
      <c r="X48" s="5">
        <f>11*W48-T48-S48-R48-F48</f>
        <v>1091.9208460000002</v>
      </c>
      <c r="Y48" s="25">
        <f>X48+$Y$1*W48</f>
        <v>1137.4456460000001</v>
      </c>
      <c r="Z48" s="5"/>
      <c r="AA48" s="1"/>
      <c r="AB48" s="1">
        <f>(F48+R48+S48+T48+Y48)/W48</f>
        <v>11.200000000000001</v>
      </c>
      <c r="AC48" s="1">
        <f>(F48+R48+S48+T48)/W48</f>
        <v>6.2029625786384557</v>
      </c>
      <c r="AD48" s="1">
        <v>176.36859999999999</v>
      </c>
      <c r="AE48" s="1">
        <v>191.1208</v>
      </c>
      <c r="AF48" s="1">
        <v>162.3288</v>
      </c>
      <c r="AG48" s="1">
        <v>136.67160000000001</v>
      </c>
      <c r="AH48" s="1">
        <v>165.9898</v>
      </c>
      <c r="AI48" s="1">
        <v>159.1568</v>
      </c>
      <c r="AJ48" s="1">
        <v>165.74539999999999</v>
      </c>
      <c r="AK48" s="1">
        <v>183.6978</v>
      </c>
      <c r="AL48" s="1">
        <v>180.4128</v>
      </c>
      <c r="AM48" s="1">
        <v>162.38640000000001</v>
      </c>
      <c r="AN48" s="1"/>
      <c r="AO48" s="1">
        <f>ROUND(G48*Y48,0)</f>
        <v>1137</v>
      </c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16" t="s">
        <v>96</v>
      </c>
      <c r="B49" s="16" t="s">
        <v>41</v>
      </c>
      <c r="C49" s="16"/>
      <c r="D49" s="16"/>
      <c r="E49" s="16"/>
      <c r="F49" s="16"/>
      <c r="G49" s="17">
        <v>0</v>
      </c>
      <c r="H49" s="16">
        <v>40</v>
      </c>
      <c r="I49" s="16" t="s">
        <v>42</v>
      </c>
      <c r="J49" s="16"/>
      <c r="K49" s="16"/>
      <c r="L49" s="16">
        <f t="shared" si="5"/>
        <v>0</v>
      </c>
      <c r="M49" s="16">
        <f>E49-N49-O49-Q49</f>
        <v>0</v>
      </c>
      <c r="N49" s="16"/>
      <c r="O49" s="16">
        <v>0</v>
      </c>
      <c r="P49" s="16">
        <v>0</v>
      </c>
      <c r="Q49" s="16">
        <v>0</v>
      </c>
      <c r="R49" s="16">
        <v>0</v>
      </c>
      <c r="S49" s="16"/>
      <c r="T49" s="16"/>
      <c r="U49" s="1">
        <f>IFERROR(VLOOKUP(A49,[1]Sheet!$A:$D,4,0),0)</f>
        <v>0</v>
      </c>
      <c r="V49" s="1">
        <f>IFERROR(VLOOKUP(A49,[2]Sheet!$A:$D,4,0),0)</f>
        <v>0</v>
      </c>
      <c r="W49" s="16">
        <f>M49/5</f>
        <v>0</v>
      </c>
      <c r="X49" s="18"/>
      <c r="Y49" s="5">
        <f t="shared" si="4"/>
        <v>0</v>
      </c>
      <c r="Z49" s="18"/>
      <c r="AA49" s="16"/>
      <c r="AB49" s="1" t="e">
        <f>(F49+R49+S49+T49+Y49)/W49</f>
        <v>#DIV/0!</v>
      </c>
      <c r="AC49" s="16" t="e">
        <f>(F49+R49+S49+T49)/W49</f>
        <v>#DIV/0!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  <c r="AK49" s="16">
        <v>0</v>
      </c>
      <c r="AL49" s="16">
        <v>0</v>
      </c>
      <c r="AM49" s="16">
        <v>0</v>
      </c>
      <c r="AN49" s="16" t="s">
        <v>61</v>
      </c>
      <c r="AO49" s="1">
        <f>ROUND(G49*Y49,0)</f>
        <v>0</v>
      </c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1" t="s">
        <v>97</v>
      </c>
      <c r="B50" s="1" t="s">
        <v>46</v>
      </c>
      <c r="C50" s="1">
        <v>101</v>
      </c>
      <c r="D50" s="1">
        <v>483</v>
      </c>
      <c r="E50" s="1">
        <v>161</v>
      </c>
      <c r="F50" s="1">
        <v>397</v>
      </c>
      <c r="G50" s="8">
        <v>0.45</v>
      </c>
      <c r="H50" s="1">
        <v>50</v>
      </c>
      <c r="I50" s="1" t="s">
        <v>42</v>
      </c>
      <c r="J50" s="1"/>
      <c r="K50" s="1">
        <v>191</v>
      </c>
      <c r="L50" s="1">
        <f t="shared" si="5"/>
        <v>-30</v>
      </c>
      <c r="M50" s="1">
        <f>E50-O50-P50-Q50</f>
        <v>161</v>
      </c>
      <c r="N50" s="1"/>
      <c r="O50" s="1">
        <v>0</v>
      </c>
      <c r="P50" s="1">
        <v>0</v>
      </c>
      <c r="Q50" s="1">
        <v>0</v>
      </c>
      <c r="R50" s="1">
        <v>0</v>
      </c>
      <c r="S50" s="1"/>
      <c r="T50" s="1"/>
      <c r="U50" s="1">
        <f>IFERROR(VLOOKUP(A50,[1]Sheet!$A:$D,4,0),0)</f>
        <v>0</v>
      </c>
      <c r="V50" s="1">
        <f>IFERROR(VLOOKUP(A50,[2]Sheet!$A:$D,4,0),0)</f>
        <v>0</v>
      </c>
      <c r="W50" s="1">
        <f>M50/5</f>
        <v>32.200000000000003</v>
      </c>
      <c r="X50" s="5"/>
      <c r="Y50" s="5">
        <f t="shared" si="4"/>
        <v>0</v>
      </c>
      <c r="Z50" s="5"/>
      <c r="AA50" s="1"/>
      <c r="AB50" s="1">
        <f>(F50+R50+S50+T50+Y50)/W50</f>
        <v>12.329192546583849</v>
      </c>
      <c r="AC50" s="1">
        <f>(F50+R50+S50+T50)/W50</f>
        <v>12.329192546583849</v>
      </c>
      <c r="AD50" s="1">
        <v>29.6</v>
      </c>
      <c r="AE50" s="1">
        <v>48.6</v>
      </c>
      <c r="AF50" s="1">
        <v>44.8</v>
      </c>
      <c r="AG50" s="1">
        <v>30.8</v>
      </c>
      <c r="AH50" s="1">
        <v>31.2</v>
      </c>
      <c r="AI50" s="1">
        <v>30.4</v>
      </c>
      <c r="AJ50" s="1">
        <v>32.680199999999999</v>
      </c>
      <c r="AK50" s="1">
        <v>31.880199999999999</v>
      </c>
      <c r="AL50" s="1">
        <v>40.200000000000003</v>
      </c>
      <c r="AM50" s="1">
        <v>46.8</v>
      </c>
      <c r="AN50" s="1" t="s">
        <v>47</v>
      </c>
      <c r="AO50" s="1">
        <f>ROUND(G50*Y50,0)</f>
        <v>0</v>
      </c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1" t="s">
        <v>98</v>
      </c>
      <c r="B51" s="1" t="s">
        <v>46</v>
      </c>
      <c r="C51" s="1">
        <v>32</v>
      </c>
      <c r="D51" s="1">
        <v>79</v>
      </c>
      <c r="E51" s="1">
        <v>43</v>
      </c>
      <c r="F51" s="1">
        <v>66</v>
      </c>
      <c r="G51" s="8">
        <v>0.4</v>
      </c>
      <c r="H51" s="1">
        <v>40</v>
      </c>
      <c r="I51" s="1" t="s">
        <v>42</v>
      </c>
      <c r="J51" s="1"/>
      <c r="K51" s="1">
        <v>46</v>
      </c>
      <c r="L51" s="1">
        <f t="shared" si="5"/>
        <v>-3</v>
      </c>
      <c r="M51" s="1">
        <f>E51-O51-P51-Q51</f>
        <v>43</v>
      </c>
      <c r="N51" s="1"/>
      <c r="O51" s="1">
        <v>0</v>
      </c>
      <c r="P51" s="1">
        <v>0</v>
      </c>
      <c r="Q51" s="1">
        <v>0</v>
      </c>
      <c r="R51" s="1">
        <v>46</v>
      </c>
      <c r="S51" s="1"/>
      <c r="T51" s="1"/>
      <c r="U51" s="1">
        <f>IFERROR(VLOOKUP(A51,[1]Sheet!$A:$D,4,0),0)</f>
        <v>0</v>
      </c>
      <c r="V51" s="1">
        <f>IFERROR(VLOOKUP(A51,[2]Sheet!$A:$D,4,0),0)</f>
        <v>0</v>
      </c>
      <c r="W51" s="1">
        <f>M51/5</f>
        <v>8.6</v>
      </c>
      <c r="X51" s="5"/>
      <c r="Y51" s="5">
        <f t="shared" si="4"/>
        <v>0</v>
      </c>
      <c r="Z51" s="5"/>
      <c r="AA51" s="1"/>
      <c r="AB51" s="1">
        <f>(F51+R51+S51+T51+Y51)/W51</f>
        <v>13.023255813953488</v>
      </c>
      <c r="AC51" s="1">
        <f>(F51+R51+S51+T51)/W51</f>
        <v>13.023255813953488</v>
      </c>
      <c r="AD51" s="1">
        <v>10.8</v>
      </c>
      <c r="AE51" s="1">
        <v>9.8000000000000007</v>
      </c>
      <c r="AF51" s="1">
        <v>8.1999999999999993</v>
      </c>
      <c r="AG51" s="1">
        <v>8</v>
      </c>
      <c r="AH51" s="1">
        <v>7</v>
      </c>
      <c r="AI51" s="1">
        <v>7.6</v>
      </c>
      <c r="AJ51" s="1">
        <v>8.1999999999999993</v>
      </c>
      <c r="AK51" s="1">
        <v>5.2</v>
      </c>
      <c r="AL51" s="1">
        <v>10.6</v>
      </c>
      <c r="AM51" s="1">
        <v>11.8</v>
      </c>
      <c r="AN51" s="1"/>
      <c r="AO51" s="1">
        <f>ROUND(G51*Y51,0)</f>
        <v>0</v>
      </c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1" t="s">
        <v>99</v>
      </c>
      <c r="B52" s="1" t="s">
        <v>46</v>
      </c>
      <c r="C52" s="1">
        <v>18</v>
      </c>
      <c r="D52" s="1">
        <v>115</v>
      </c>
      <c r="E52" s="1">
        <v>27</v>
      </c>
      <c r="F52" s="1">
        <v>103</v>
      </c>
      <c r="G52" s="8">
        <v>0.4</v>
      </c>
      <c r="H52" s="1">
        <v>40</v>
      </c>
      <c r="I52" s="1" t="s">
        <v>42</v>
      </c>
      <c r="J52" s="1"/>
      <c r="K52" s="1">
        <v>35</v>
      </c>
      <c r="L52" s="1">
        <f t="shared" si="5"/>
        <v>-8</v>
      </c>
      <c r="M52" s="1">
        <f>E52-O52-P52-Q52</f>
        <v>27</v>
      </c>
      <c r="N52" s="1"/>
      <c r="O52" s="1">
        <v>0</v>
      </c>
      <c r="P52" s="1">
        <v>0</v>
      </c>
      <c r="Q52" s="1">
        <v>0</v>
      </c>
      <c r="R52" s="1">
        <v>0</v>
      </c>
      <c r="S52" s="1"/>
      <c r="T52" s="1"/>
      <c r="U52" s="1">
        <f>IFERROR(VLOOKUP(A52,[1]Sheet!$A:$D,4,0),0)</f>
        <v>0</v>
      </c>
      <c r="V52" s="1">
        <f>IFERROR(VLOOKUP(A52,[2]Sheet!$A:$D,4,0),0)</f>
        <v>0</v>
      </c>
      <c r="W52" s="1">
        <f>M52/5</f>
        <v>5.4</v>
      </c>
      <c r="X52" s="5"/>
      <c r="Y52" s="5">
        <f t="shared" si="4"/>
        <v>0</v>
      </c>
      <c r="Z52" s="5"/>
      <c r="AA52" s="1"/>
      <c r="AB52" s="1">
        <f>(F52+R52+S52+T52+Y52)/W52</f>
        <v>19.074074074074073</v>
      </c>
      <c r="AC52" s="1">
        <f>(F52+R52+S52+T52)/W52</f>
        <v>19.074074074074073</v>
      </c>
      <c r="AD52" s="1">
        <v>9</v>
      </c>
      <c r="AE52" s="1">
        <v>11.4</v>
      </c>
      <c r="AF52" s="1">
        <v>9.6</v>
      </c>
      <c r="AG52" s="1">
        <v>7.4</v>
      </c>
      <c r="AH52" s="1">
        <v>7</v>
      </c>
      <c r="AI52" s="1">
        <v>11.2</v>
      </c>
      <c r="AJ52" s="1">
        <v>10.199999999999999</v>
      </c>
      <c r="AK52" s="1">
        <v>4.8</v>
      </c>
      <c r="AL52" s="1">
        <v>9.6</v>
      </c>
      <c r="AM52" s="1">
        <v>11.8</v>
      </c>
      <c r="AN52" s="1" t="s">
        <v>100</v>
      </c>
      <c r="AO52" s="1">
        <f>ROUND(G52*Y52,0)</f>
        <v>0</v>
      </c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1" t="s">
        <v>101</v>
      </c>
      <c r="B53" s="1" t="s">
        <v>41</v>
      </c>
      <c r="C53" s="1">
        <v>301.91800000000001</v>
      </c>
      <c r="D53" s="1">
        <v>432.18299999999999</v>
      </c>
      <c r="E53" s="1">
        <v>390.108</v>
      </c>
      <c r="F53" s="1">
        <v>150.09200000000001</v>
      </c>
      <c r="G53" s="8">
        <v>1</v>
      </c>
      <c r="H53" s="1">
        <v>50</v>
      </c>
      <c r="I53" s="1" t="s">
        <v>42</v>
      </c>
      <c r="J53" s="1"/>
      <c r="K53" s="1">
        <v>461.01799999999997</v>
      </c>
      <c r="L53" s="1">
        <f t="shared" si="5"/>
        <v>-70.909999999999968</v>
      </c>
      <c r="M53" s="1">
        <f>E53-O53-P53-Q53</f>
        <v>330.108</v>
      </c>
      <c r="N53" s="1">
        <v>139.97</v>
      </c>
      <c r="O53" s="1">
        <v>0</v>
      </c>
      <c r="P53" s="1">
        <v>60</v>
      </c>
      <c r="Q53" s="1">
        <v>0</v>
      </c>
      <c r="R53" s="1">
        <v>135.22800000000001</v>
      </c>
      <c r="S53" s="1"/>
      <c r="T53" s="1"/>
      <c r="U53" s="1">
        <f>IFERROR(VLOOKUP(A53,[1]Sheet!$A:$D,4,0),0)</f>
        <v>0</v>
      </c>
      <c r="V53" s="1">
        <f>IFERROR(VLOOKUP(A53,[2]Sheet!$A:$D,4,0),0)</f>
        <v>0</v>
      </c>
      <c r="W53" s="1">
        <f>M53/5</f>
        <v>66.021600000000007</v>
      </c>
      <c r="X53" s="5">
        <f>11*W53-T53-S53-R53-F53</f>
        <v>440.91760000000011</v>
      </c>
      <c r="Y53" s="5">
        <f t="shared" si="4"/>
        <v>440.91760000000011</v>
      </c>
      <c r="Z53" s="5"/>
      <c r="AA53" s="1"/>
      <c r="AB53" s="1">
        <f>(F53+R53+S53+T53+Y53)/W53</f>
        <v>11.000000000000002</v>
      </c>
      <c r="AC53" s="1">
        <f>(F53+R53+S53+T53)/W53</f>
        <v>4.3216159559901612</v>
      </c>
      <c r="AD53" s="1">
        <v>45.287400000000012</v>
      </c>
      <c r="AE53" s="1">
        <v>48.144399999999997</v>
      </c>
      <c r="AF53" s="1">
        <v>51.774399999999993</v>
      </c>
      <c r="AG53" s="1">
        <v>41.638399999999997</v>
      </c>
      <c r="AH53" s="1">
        <v>33.216000000000001</v>
      </c>
      <c r="AI53" s="1">
        <v>35.786799999999999</v>
      </c>
      <c r="AJ53" s="1">
        <v>44.694000000000003</v>
      </c>
      <c r="AK53" s="1">
        <v>54.454600000000013</v>
      </c>
      <c r="AL53" s="1">
        <v>44.6708</v>
      </c>
      <c r="AM53" s="1">
        <v>34.922400000000003</v>
      </c>
      <c r="AN53" s="1"/>
      <c r="AO53" s="1">
        <f>ROUND(G53*Y53,0)</f>
        <v>441</v>
      </c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1" t="s">
        <v>102</v>
      </c>
      <c r="B54" s="1" t="s">
        <v>46</v>
      </c>
      <c r="C54" s="1">
        <v>395</v>
      </c>
      <c r="D54" s="1"/>
      <c r="E54" s="1">
        <v>303</v>
      </c>
      <c r="F54" s="1">
        <v>92</v>
      </c>
      <c r="G54" s="8">
        <v>0.1</v>
      </c>
      <c r="H54" s="1">
        <v>730</v>
      </c>
      <c r="I54" s="1" t="s">
        <v>42</v>
      </c>
      <c r="J54" s="1"/>
      <c r="K54" s="1">
        <v>303</v>
      </c>
      <c r="L54" s="1">
        <f t="shared" si="5"/>
        <v>0</v>
      </c>
      <c r="M54" s="1">
        <f>E54-O54-P54-Q54</f>
        <v>303</v>
      </c>
      <c r="N54" s="1"/>
      <c r="O54" s="1">
        <v>0</v>
      </c>
      <c r="P54" s="1">
        <v>0</v>
      </c>
      <c r="Q54" s="1">
        <v>0</v>
      </c>
      <c r="R54" s="1">
        <v>50</v>
      </c>
      <c r="S54" s="1"/>
      <c r="T54" s="1"/>
      <c r="U54" s="1">
        <f>IFERROR(VLOOKUP(A54,[1]Sheet!$A:$D,4,0),0)</f>
        <v>0</v>
      </c>
      <c r="V54" s="1">
        <f>IFERROR(VLOOKUP(A54,[2]Sheet!$A:$D,4,0),0)</f>
        <v>0</v>
      </c>
      <c r="W54" s="1">
        <f>M54/5</f>
        <v>60.6</v>
      </c>
      <c r="X54" s="5">
        <f>10*W54-T54-S54-R54-F54</f>
        <v>464</v>
      </c>
      <c r="Y54" s="5">
        <f t="shared" si="4"/>
        <v>464</v>
      </c>
      <c r="Z54" s="5"/>
      <c r="AA54" s="1"/>
      <c r="AB54" s="1">
        <f>(F54+R54+S54+T54+Y54)/W54</f>
        <v>10</v>
      </c>
      <c r="AC54" s="1">
        <f>(F54+R54+S54+T54)/W54</f>
        <v>2.3432343234323434</v>
      </c>
      <c r="AD54" s="1">
        <v>27.8</v>
      </c>
      <c r="AE54" s="1">
        <v>21</v>
      </c>
      <c r="AF54" s="1">
        <v>18.399999999999999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0.30199999999999999</v>
      </c>
      <c r="AM54" s="1">
        <v>0.30199999999999999</v>
      </c>
      <c r="AN54" s="1" t="s">
        <v>86</v>
      </c>
      <c r="AO54" s="1">
        <f>ROUND(G54*Y54,0)</f>
        <v>46</v>
      </c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1" t="s">
        <v>103</v>
      </c>
      <c r="B55" s="1" t="s">
        <v>41</v>
      </c>
      <c r="C55" s="1">
        <v>555.32600000000002</v>
      </c>
      <c r="D55" s="1">
        <v>1984.0150000000001</v>
      </c>
      <c r="E55" s="1">
        <v>894.83500000000004</v>
      </c>
      <c r="F55" s="1">
        <v>1024.6990000000001</v>
      </c>
      <c r="G55" s="8">
        <v>1</v>
      </c>
      <c r="H55" s="1">
        <v>50</v>
      </c>
      <c r="I55" s="1" t="s">
        <v>42</v>
      </c>
      <c r="J55" s="1"/>
      <c r="K55" s="1">
        <v>1206.3820000000001</v>
      </c>
      <c r="L55" s="1">
        <f t="shared" si="5"/>
        <v>-311.54700000000003</v>
      </c>
      <c r="M55" s="1">
        <f>E55-O55-P55-Q55</f>
        <v>894.83500000000004</v>
      </c>
      <c r="N55" s="1">
        <v>10.666</v>
      </c>
      <c r="O55" s="1">
        <v>0</v>
      </c>
      <c r="P55" s="1">
        <v>0</v>
      </c>
      <c r="Q55" s="1">
        <v>0</v>
      </c>
      <c r="R55" s="1">
        <v>194.2795999999997</v>
      </c>
      <c r="S55" s="1"/>
      <c r="T55" s="1">
        <v>221.88375400000001</v>
      </c>
      <c r="U55" s="1">
        <f>IFERROR(VLOOKUP(A55,[1]Sheet!$A:$D,4,0),0)</f>
        <v>0</v>
      </c>
      <c r="V55" s="1">
        <f>IFERROR(VLOOKUP(A55,[2]Sheet!$A:$D,4,0),0)</f>
        <v>0</v>
      </c>
      <c r="W55" s="1">
        <f>M55/5</f>
        <v>178.96700000000001</v>
      </c>
      <c r="X55" s="5">
        <f>11*W55-T55-S55-R55-F55</f>
        <v>527.77464600000053</v>
      </c>
      <c r="Y55" s="25">
        <f>X55+$Y$1*W55</f>
        <v>563.56804600000055</v>
      </c>
      <c r="Z55" s="5"/>
      <c r="AA55" s="1"/>
      <c r="AB55" s="1">
        <f>(F55+R55+S55+T55+Y55)/W55</f>
        <v>11.200000000000001</v>
      </c>
      <c r="AC55" s="1">
        <f>(F55+R55+S55+T55)/W55</f>
        <v>8.0509946191197237</v>
      </c>
      <c r="AD55" s="1">
        <v>159.62860000000001</v>
      </c>
      <c r="AE55" s="1">
        <v>172.65100000000001</v>
      </c>
      <c r="AF55" s="1">
        <v>155.28899999999999</v>
      </c>
      <c r="AG55" s="1">
        <v>116.9066</v>
      </c>
      <c r="AH55" s="1">
        <v>140.0376</v>
      </c>
      <c r="AI55" s="1">
        <v>152.10599999999999</v>
      </c>
      <c r="AJ55" s="1">
        <v>144.9606</v>
      </c>
      <c r="AK55" s="1">
        <v>137.3058</v>
      </c>
      <c r="AL55" s="1">
        <v>138.27180000000001</v>
      </c>
      <c r="AM55" s="1">
        <v>137.29599999999999</v>
      </c>
      <c r="AN55" s="1"/>
      <c r="AO55" s="1">
        <f>ROUND(G55*Y55,0)</f>
        <v>564</v>
      </c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1" t="s">
        <v>104</v>
      </c>
      <c r="B56" s="1" t="s">
        <v>41</v>
      </c>
      <c r="C56" s="1">
        <v>214.245</v>
      </c>
      <c r="D56" s="1">
        <v>116.867</v>
      </c>
      <c r="E56" s="1">
        <v>99.424000000000007</v>
      </c>
      <c r="F56" s="1">
        <v>114.524</v>
      </c>
      <c r="G56" s="8">
        <v>1</v>
      </c>
      <c r="H56" s="1">
        <v>50</v>
      </c>
      <c r="I56" s="1" t="s">
        <v>42</v>
      </c>
      <c r="J56" s="1"/>
      <c r="K56" s="1">
        <v>137.11799999999999</v>
      </c>
      <c r="L56" s="1">
        <f t="shared" si="5"/>
        <v>-37.693999999999988</v>
      </c>
      <c r="M56" s="1">
        <f>E56-O56-P56-Q56</f>
        <v>99.424000000000007</v>
      </c>
      <c r="N56" s="1">
        <v>10.805999999999999</v>
      </c>
      <c r="O56" s="1">
        <v>0</v>
      </c>
      <c r="P56" s="1">
        <v>0</v>
      </c>
      <c r="Q56" s="1">
        <v>0</v>
      </c>
      <c r="R56" s="1">
        <v>40.808000000000007</v>
      </c>
      <c r="S56" s="1"/>
      <c r="T56" s="1"/>
      <c r="U56" s="1">
        <f>IFERROR(VLOOKUP(A56,[1]Sheet!$A:$D,4,0),0)</f>
        <v>0</v>
      </c>
      <c r="V56" s="1">
        <f>IFERROR(VLOOKUP(A56,[2]Sheet!$A:$D,4,0),0)</f>
        <v>50</v>
      </c>
      <c r="W56" s="1">
        <f>M56/5</f>
        <v>19.884800000000002</v>
      </c>
      <c r="X56" s="5">
        <f>11*W56-T56-S56-R56-F56</f>
        <v>63.400800000000004</v>
      </c>
      <c r="Y56" s="5">
        <f t="shared" si="4"/>
        <v>63.400800000000004</v>
      </c>
      <c r="Z56" s="5"/>
      <c r="AA56" s="1"/>
      <c r="AB56" s="1">
        <f>(F56+R56+S56+T56+Y56)/W56</f>
        <v>10.999999999999998</v>
      </c>
      <c r="AC56" s="1">
        <f>(F56+R56+S56+T56)/W56</f>
        <v>7.8115947859671699</v>
      </c>
      <c r="AD56" s="1">
        <v>14.262</v>
      </c>
      <c r="AE56" s="1">
        <v>5.3932000000000002</v>
      </c>
      <c r="AF56" s="1">
        <v>18.838999999999999</v>
      </c>
      <c r="AG56" s="1">
        <v>21.084599999999998</v>
      </c>
      <c r="AH56" s="1">
        <v>15.9986</v>
      </c>
      <c r="AI56" s="1">
        <v>11.0952</v>
      </c>
      <c r="AJ56" s="1">
        <v>17.181999999999999</v>
      </c>
      <c r="AK56" s="1">
        <v>25.186399999999999</v>
      </c>
      <c r="AL56" s="1">
        <v>4.3163999999999998</v>
      </c>
      <c r="AM56" s="1">
        <v>5.9676</v>
      </c>
      <c r="AN56" s="1" t="s">
        <v>105</v>
      </c>
      <c r="AO56" s="1">
        <f>ROUND(G56*Y56,0)</f>
        <v>63</v>
      </c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1" t="s">
        <v>106</v>
      </c>
      <c r="B57" s="1" t="s">
        <v>46</v>
      </c>
      <c r="C57" s="1">
        <v>395</v>
      </c>
      <c r="D57" s="1"/>
      <c r="E57" s="1">
        <v>305</v>
      </c>
      <c r="F57" s="1">
        <v>90</v>
      </c>
      <c r="G57" s="8">
        <v>0.1</v>
      </c>
      <c r="H57" s="1">
        <v>730</v>
      </c>
      <c r="I57" s="1" t="s">
        <v>42</v>
      </c>
      <c r="J57" s="1"/>
      <c r="K57" s="1">
        <v>305</v>
      </c>
      <c r="L57" s="1">
        <f t="shared" si="5"/>
        <v>0</v>
      </c>
      <c r="M57" s="1">
        <f>E57-O57-P57-Q57</f>
        <v>305</v>
      </c>
      <c r="N57" s="1"/>
      <c r="O57" s="1">
        <v>0</v>
      </c>
      <c r="P57" s="1">
        <v>0</v>
      </c>
      <c r="Q57" s="1">
        <v>0</v>
      </c>
      <c r="R57" s="1">
        <v>50</v>
      </c>
      <c r="S57" s="1"/>
      <c r="T57" s="1"/>
      <c r="U57" s="1">
        <f>IFERROR(VLOOKUP(A57,[1]Sheet!$A:$D,4,0),0)</f>
        <v>0</v>
      </c>
      <c r="V57" s="1">
        <f>IFERROR(VLOOKUP(A57,[2]Sheet!$A:$D,4,0),0)</f>
        <v>0</v>
      </c>
      <c r="W57" s="1">
        <f>M57/5</f>
        <v>61</v>
      </c>
      <c r="X57" s="5">
        <f>10*W57-T57-S57-R57-F57</f>
        <v>470</v>
      </c>
      <c r="Y57" s="5">
        <f t="shared" si="4"/>
        <v>470</v>
      </c>
      <c r="Z57" s="5"/>
      <c r="AA57" s="1"/>
      <c r="AB57" s="1">
        <f>(F57+R57+S57+T57+Y57)/W57</f>
        <v>10</v>
      </c>
      <c r="AC57" s="1">
        <f>(F57+R57+S57+T57)/W57</f>
        <v>2.2950819672131146</v>
      </c>
      <c r="AD57" s="1">
        <v>27.8</v>
      </c>
      <c r="AE57" s="1">
        <v>21</v>
      </c>
      <c r="AF57" s="1">
        <v>19.2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0.30199999999999999</v>
      </c>
      <c r="AM57" s="1">
        <v>0.30199999999999999</v>
      </c>
      <c r="AN57" s="1" t="s">
        <v>86</v>
      </c>
      <c r="AO57" s="1">
        <f>ROUND(G57*Y57,0)</f>
        <v>47</v>
      </c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1" t="s">
        <v>107</v>
      </c>
      <c r="B58" s="1" t="s">
        <v>46</v>
      </c>
      <c r="C58" s="1">
        <v>190</v>
      </c>
      <c r="D58" s="1">
        <v>192</v>
      </c>
      <c r="E58" s="1">
        <v>185</v>
      </c>
      <c r="F58" s="1">
        <v>142</v>
      </c>
      <c r="G58" s="8">
        <v>0.4</v>
      </c>
      <c r="H58" s="1">
        <v>50</v>
      </c>
      <c r="I58" s="1" t="s">
        <v>42</v>
      </c>
      <c r="J58" s="1"/>
      <c r="K58" s="1">
        <v>239</v>
      </c>
      <c r="L58" s="1">
        <f t="shared" si="5"/>
        <v>-54</v>
      </c>
      <c r="M58" s="1">
        <f>E58-O58-P58-Q58</f>
        <v>185</v>
      </c>
      <c r="N58" s="1">
        <v>40</v>
      </c>
      <c r="O58" s="1">
        <v>0</v>
      </c>
      <c r="P58" s="1">
        <v>0</v>
      </c>
      <c r="Q58" s="1">
        <v>0</v>
      </c>
      <c r="R58" s="1">
        <v>179.4</v>
      </c>
      <c r="S58" s="1"/>
      <c r="T58" s="1"/>
      <c r="U58" s="1">
        <f>IFERROR(VLOOKUP(A58,[1]Sheet!$A:$D,4,0),0)</f>
        <v>0</v>
      </c>
      <c r="V58" s="1">
        <f>IFERROR(VLOOKUP(A58,[2]Sheet!$A:$D,4,0),0)</f>
        <v>100</v>
      </c>
      <c r="W58" s="1">
        <f>M58/5</f>
        <v>37</v>
      </c>
      <c r="X58" s="5">
        <f>11*W58-T58-S58-R58-F58</f>
        <v>85.6</v>
      </c>
      <c r="Y58" s="5">
        <f t="shared" si="4"/>
        <v>85.6</v>
      </c>
      <c r="Z58" s="5"/>
      <c r="AA58" s="1"/>
      <c r="AB58" s="1">
        <f>(F58+R58+S58+T58+Y58)/W58</f>
        <v>11</v>
      </c>
      <c r="AC58" s="1">
        <f>(F58+R58+S58+T58)/W58</f>
        <v>8.6864864864864852</v>
      </c>
      <c r="AD58" s="1">
        <v>32.6</v>
      </c>
      <c r="AE58" s="1">
        <v>29.2</v>
      </c>
      <c r="AF58" s="1">
        <v>34.4</v>
      </c>
      <c r="AG58" s="1">
        <v>30.2</v>
      </c>
      <c r="AH58" s="1">
        <v>17.2</v>
      </c>
      <c r="AI58" s="1">
        <v>18.2</v>
      </c>
      <c r="AJ58" s="1">
        <v>32.799999999999997</v>
      </c>
      <c r="AK58" s="1">
        <v>38</v>
      </c>
      <c r="AL58" s="1">
        <v>16.600000000000001</v>
      </c>
      <c r="AM58" s="1">
        <v>25</v>
      </c>
      <c r="AN58" s="1"/>
      <c r="AO58" s="1">
        <f>ROUND(G58*Y58,0)</f>
        <v>34</v>
      </c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1" t="s">
        <v>108</v>
      </c>
      <c r="B59" s="1" t="s">
        <v>46</v>
      </c>
      <c r="C59" s="1">
        <v>1168</v>
      </c>
      <c r="D59" s="1">
        <v>1121</v>
      </c>
      <c r="E59" s="1">
        <v>962</v>
      </c>
      <c r="F59" s="1">
        <v>1112</v>
      </c>
      <c r="G59" s="8">
        <v>0.4</v>
      </c>
      <c r="H59" s="1">
        <v>40</v>
      </c>
      <c r="I59" s="1" t="s">
        <v>42</v>
      </c>
      <c r="J59" s="1"/>
      <c r="K59" s="1">
        <v>1150</v>
      </c>
      <c r="L59" s="1">
        <f t="shared" si="5"/>
        <v>-188</v>
      </c>
      <c r="M59" s="1">
        <f>E59-O59-P59-Q59</f>
        <v>962</v>
      </c>
      <c r="N59" s="1">
        <v>90</v>
      </c>
      <c r="O59" s="1">
        <v>0</v>
      </c>
      <c r="P59" s="1">
        <v>0</v>
      </c>
      <c r="Q59" s="1">
        <v>0</v>
      </c>
      <c r="R59" s="1">
        <v>424.8329999999994</v>
      </c>
      <c r="S59" s="1"/>
      <c r="T59" s="1"/>
      <c r="U59" s="1">
        <f>IFERROR(VLOOKUP(A59,[1]Sheet!$A:$D,4,0),0)</f>
        <v>0</v>
      </c>
      <c r="V59" s="1">
        <f>IFERROR(VLOOKUP(A59,[2]Sheet!$A:$D,4,0),0)</f>
        <v>210</v>
      </c>
      <c r="W59" s="1">
        <f>M59/5</f>
        <v>192.4</v>
      </c>
      <c r="X59" s="5">
        <f>11*W59-T59-S59-R59-F59</f>
        <v>579.56700000000069</v>
      </c>
      <c r="Y59" s="5">
        <f t="shared" si="4"/>
        <v>579.56700000000069</v>
      </c>
      <c r="Z59" s="5"/>
      <c r="AA59" s="1"/>
      <c r="AB59" s="1">
        <f>(F59+R59+S59+T59+Y59)/W59</f>
        <v>11</v>
      </c>
      <c r="AC59" s="1">
        <f>(F59+R59+S59+T59)/W59</f>
        <v>7.9876975051975014</v>
      </c>
      <c r="AD59" s="1">
        <v>188.6</v>
      </c>
      <c r="AE59" s="1">
        <v>189.6</v>
      </c>
      <c r="AF59" s="1">
        <v>193.8</v>
      </c>
      <c r="AG59" s="1">
        <v>189.2</v>
      </c>
      <c r="AH59" s="1">
        <v>167.4</v>
      </c>
      <c r="AI59" s="1">
        <v>154.80000000000001</v>
      </c>
      <c r="AJ59" s="1">
        <v>193</v>
      </c>
      <c r="AK59" s="1">
        <v>222.4</v>
      </c>
      <c r="AL59" s="1">
        <v>177.8</v>
      </c>
      <c r="AM59" s="1">
        <v>161</v>
      </c>
      <c r="AN59" s="1"/>
      <c r="AO59" s="1">
        <f>ROUND(G59*Y59,0)</f>
        <v>232</v>
      </c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1" t="s">
        <v>109</v>
      </c>
      <c r="B60" s="1" t="s">
        <v>46</v>
      </c>
      <c r="C60" s="1">
        <v>641</v>
      </c>
      <c r="D60" s="1">
        <v>911</v>
      </c>
      <c r="E60" s="1">
        <v>622</v>
      </c>
      <c r="F60" s="1">
        <v>795</v>
      </c>
      <c r="G60" s="8">
        <v>0.4</v>
      </c>
      <c r="H60" s="1">
        <v>40</v>
      </c>
      <c r="I60" s="1" t="s">
        <v>42</v>
      </c>
      <c r="J60" s="1"/>
      <c r="K60" s="1">
        <v>728</v>
      </c>
      <c r="L60" s="1">
        <f t="shared" si="5"/>
        <v>-106</v>
      </c>
      <c r="M60" s="1">
        <f>E60-O60-P60-Q60</f>
        <v>622</v>
      </c>
      <c r="N60" s="1">
        <v>30</v>
      </c>
      <c r="O60" s="1">
        <v>0</v>
      </c>
      <c r="P60" s="1">
        <v>0</v>
      </c>
      <c r="Q60" s="1">
        <v>0</v>
      </c>
      <c r="R60" s="1">
        <v>199.20000000000019</v>
      </c>
      <c r="S60" s="1"/>
      <c r="T60" s="1"/>
      <c r="U60" s="1">
        <f>IFERROR(VLOOKUP(A60,[1]Sheet!$A:$D,4,0),0)</f>
        <v>0</v>
      </c>
      <c r="V60" s="1">
        <f>IFERROR(VLOOKUP(A60,[2]Sheet!$A:$D,4,0),0)</f>
        <v>210</v>
      </c>
      <c r="W60" s="1">
        <f>M60/5</f>
        <v>124.4</v>
      </c>
      <c r="X60" s="5">
        <f>11*W60-T60-S60-R60-F60</f>
        <v>374.19999999999982</v>
      </c>
      <c r="Y60" s="5">
        <f t="shared" si="4"/>
        <v>374.19999999999982</v>
      </c>
      <c r="Z60" s="5"/>
      <c r="AA60" s="1"/>
      <c r="AB60" s="1">
        <f>(F60+R60+S60+T60+Y60)/W60</f>
        <v>11</v>
      </c>
      <c r="AC60" s="1">
        <f>(F60+R60+S60+T60)/W60</f>
        <v>7.9919614147909979</v>
      </c>
      <c r="AD60" s="1">
        <v>122.8</v>
      </c>
      <c r="AE60" s="1">
        <v>127.6</v>
      </c>
      <c r="AF60" s="1">
        <v>123.4</v>
      </c>
      <c r="AG60" s="1">
        <v>116.6</v>
      </c>
      <c r="AH60" s="1">
        <v>120.6</v>
      </c>
      <c r="AI60" s="1">
        <v>126</v>
      </c>
      <c r="AJ60" s="1">
        <v>119.8</v>
      </c>
      <c r="AK60" s="1">
        <v>139.19999999999999</v>
      </c>
      <c r="AL60" s="1">
        <v>148.19999999999999</v>
      </c>
      <c r="AM60" s="1">
        <v>125</v>
      </c>
      <c r="AN60" s="1"/>
      <c r="AO60" s="1">
        <f>ROUND(G60*Y60,0)</f>
        <v>150</v>
      </c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1" t="s">
        <v>110</v>
      </c>
      <c r="B61" s="1" t="s">
        <v>41</v>
      </c>
      <c r="C61" s="1">
        <v>358.68700000000001</v>
      </c>
      <c r="D61" s="1">
        <v>1514.92</v>
      </c>
      <c r="E61" s="1">
        <v>634.72799999999995</v>
      </c>
      <c r="F61" s="1">
        <v>891.54700000000003</v>
      </c>
      <c r="G61" s="8">
        <v>1</v>
      </c>
      <c r="H61" s="1">
        <v>40</v>
      </c>
      <c r="I61" s="1" t="s">
        <v>42</v>
      </c>
      <c r="J61" s="1"/>
      <c r="K61" s="1">
        <v>840.78</v>
      </c>
      <c r="L61" s="1">
        <f t="shared" si="5"/>
        <v>-206.05200000000002</v>
      </c>
      <c r="M61" s="1">
        <f>E61-O61-P61-Q61</f>
        <v>634.72799999999995</v>
      </c>
      <c r="N61" s="1">
        <v>5.3650000000000002</v>
      </c>
      <c r="O61" s="1">
        <v>0</v>
      </c>
      <c r="P61" s="1">
        <v>0</v>
      </c>
      <c r="Q61" s="1">
        <v>0</v>
      </c>
      <c r="R61" s="1">
        <v>472.14060000000012</v>
      </c>
      <c r="S61" s="1"/>
      <c r="T61" s="1"/>
      <c r="U61" s="1">
        <f>IFERROR(VLOOKUP(A61,[1]Sheet!$A:$D,4,0),0)</f>
        <v>0</v>
      </c>
      <c r="V61" s="1">
        <f>IFERROR(VLOOKUP(A61,[2]Sheet!$A:$D,4,0),0)</f>
        <v>40</v>
      </c>
      <c r="W61" s="1">
        <f>M61/5</f>
        <v>126.94559999999998</v>
      </c>
      <c r="X61" s="5">
        <f>11*W61-T61-S61-R61-F61</f>
        <v>32.713999999999714</v>
      </c>
      <c r="Y61" s="5">
        <f t="shared" si="4"/>
        <v>32.713999999999714</v>
      </c>
      <c r="Z61" s="5"/>
      <c r="AA61" s="1"/>
      <c r="AB61" s="1">
        <f>(F61+R61+S61+T61+Y61)/W61</f>
        <v>11</v>
      </c>
      <c r="AC61" s="1">
        <f>(F61+R61+S61+T61)/W61</f>
        <v>10.74229906353588</v>
      </c>
      <c r="AD61" s="1">
        <v>148.119</v>
      </c>
      <c r="AE61" s="1">
        <v>137.6704</v>
      </c>
      <c r="AF61" s="1">
        <v>104.376</v>
      </c>
      <c r="AG61" s="1">
        <v>96.97760000000001</v>
      </c>
      <c r="AH61" s="1">
        <v>74.600200000000001</v>
      </c>
      <c r="AI61" s="1">
        <v>72.292000000000002</v>
      </c>
      <c r="AJ61" s="1">
        <v>133.35140000000001</v>
      </c>
      <c r="AK61" s="1">
        <v>122.0354</v>
      </c>
      <c r="AL61" s="1">
        <v>88.660600000000002</v>
      </c>
      <c r="AM61" s="1">
        <v>83.164400000000001</v>
      </c>
      <c r="AN61" s="1"/>
      <c r="AO61" s="1">
        <f>ROUND(G61*Y61,0)</f>
        <v>33</v>
      </c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1" t="s">
        <v>111</v>
      </c>
      <c r="B62" s="1" t="s">
        <v>41</v>
      </c>
      <c r="C62" s="1">
        <v>340.00900000000001</v>
      </c>
      <c r="D62" s="1">
        <v>1133.2660000000001</v>
      </c>
      <c r="E62" s="1">
        <v>503.69200000000001</v>
      </c>
      <c r="F62" s="1">
        <v>637.31799999999998</v>
      </c>
      <c r="G62" s="8">
        <v>1</v>
      </c>
      <c r="H62" s="1">
        <v>40</v>
      </c>
      <c r="I62" s="1" t="s">
        <v>42</v>
      </c>
      <c r="J62" s="1"/>
      <c r="K62" s="1">
        <v>704.63900000000001</v>
      </c>
      <c r="L62" s="1">
        <f t="shared" si="5"/>
        <v>-200.947</v>
      </c>
      <c r="M62" s="1">
        <f>E62-O62-P62-Q62</f>
        <v>503.69200000000001</v>
      </c>
      <c r="N62" s="1">
        <v>5.35</v>
      </c>
      <c r="O62" s="1">
        <v>0</v>
      </c>
      <c r="P62" s="1">
        <v>0</v>
      </c>
      <c r="Q62" s="1">
        <v>0</v>
      </c>
      <c r="R62" s="1">
        <v>60.691000000000088</v>
      </c>
      <c r="S62" s="1"/>
      <c r="T62" s="1"/>
      <c r="U62" s="1">
        <f>IFERROR(VLOOKUP(A62,[1]Sheet!$A:$D,4,0),0)</f>
        <v>0</v>
      </c>
      <c r="V62" s="1">
        <f>IFERROR(VLOOKUP(A62,[2]Sheet!$A:$D,4,0),0)</f>
        <v>40</v>
      </c>
      <c r="W62" s="1">
        <f>M62/5</f>
        <v>100.7384</v>
      </c>
      <c r="X62" s="5">
        <f>11*W62-T62-S62-R62-F62</f>
        <v>410.11339999999996</v>
      </c>
      <c r="Y62" s="5">
        <f t="shared" si="4"/>
        <v>410.11339999999996</v>
      </c>
      <c r="Z62" s="5"/>
      <c r="AA62" s="1"/>
      <c r="AB62" s="1">
        <f>(F62+R62+S62+T62+Y62)/W62</f>
        <v>11</v>
      </c>
      <c r="AC62" s="1">
        <f>(F62+R62+S62+T62)/W62</f>
        <v>6.9289268044757515</v>
      </c>
      <c r="AD62" s="1">
        <v>90.174400000000006</v>
      </c>
      <c r="AE62" s="1">
        <v>102.94540000000001</v>
      </c>
      <c r="AF62" s="1">
        <v>90.333200000000005</v>
      </c>
      <c r="AG62" s="1">
        <v>66.00739999999999</v>
      </c>
      <c r="AH62" s="1">
        <v>96.474000000000004</v>
      </c>
      <c r="AI62" s="1">
        <v>91.595600000000005</v>
      </c>
      <c r="AJ62" s="1">
        <v>81.678599999999989</v>
      </c>
      <c r="AK62" s="1">
        <v>99.057600000000008</v>
      </c>
      <c r="AL62" s="1">
        <v>80.967200000000005</v>
      </c>
      <c r="AM62" s="1">
        <v>54.113</v>
      </c>
      <c r="AN62" s="1"/>
      <c r="AO62" s="1">
        <f>ROUND(G62*Y62,0)</f>
        <v>410</v>
      </c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1" t="s">
        <v>112</v>
      </c>
      <c r="B63" s="1" t="s">
        <v>41</v>
      </c>
      <c r="C63" s="1">
        <v>260.95100000000002</v>
      </c>
      <c r="D63" s="1">
        <v>2086.7159999999999</v>
      </c>
      <c r="E63" s="1">
        <v>689.529</v>
      </c>
      <c r="F63" s="1">
        <v>1263.317</v>
      </c>
      <c r="G63" s="8">
        <v>1</v>
      </c>
      <c r="H63" s="1">
        <v>40</v>
      </c>
      <c r="I63" s="1" t="s">
        <v>42</v>
      </c>
      <c r="J63" s="1"/>
      <c r="K63" s="1">
        <v>934.08699999999999</v>
      </c>
      <c r="L63" s="1">
        <f t="shared" si="5"/>
        <v>-244.55799999999999</v>
      </c>
      <c r="M63" s="1">
        <f>E63-O63-P63-Q63</f>
        <v>689.529</v>
      </c>
      <c r="N63" s="1">
        <v>59.414999999999999</v>
      </c>
      <c r="O63" s="1">
        <v>0</v>
      </c>
      <c r="P63" s="1">
        <v>0</v>
      </c>
      <c r="Q63" s="1">
        <v>0</v>
      </c>
      <c r="R63" s="1">
        <v>0</v>
      </c>
      <c r="S63" s="1"/>
      <c r="T63" s="1"/>
      <c r="U63" s="1">
        <f>IFERROR(VLOOKUP(A63,[1]Sheet!$A:$D,4,0),0)</f>
        <v>0</v>
      </c>
      <c r="V63" s="1">
        <f>IFERROR(VLOOKUP(A63,[2]Sheet!$A:$D,4,0),0)</f>
        <v>80</v>
      </c>
      <c r="W63" s="1">
        <f>M63/5</f>
        <v>137.9058</v>
      </c>
      <c r="X63" s="5">
        <f>11*W63-T63-S63-R63-F63</f>
        <v>253.64679999999998</v>
      </c>
      <c r="Y63" s="5">
        <f t="shared" si="4"/>
        <v>253.64679999999998</v>
      </c>
      <c r="Z63" s="5"/>
      <c r="AA63" s="1"/>
      <c r="AB63" s="1">
        <f>(F63+R63+S63+T63+Y63)/W63</f>
        <v>11</v>
      </c>
      <c r="AC63" s="1">
        <f>(F63+R63+S63+T63)/W63</f>
        <v>9.1607242044932118</v>
      </c>
      <c r="AD63" s="1">
        <v>100.72539999999999</v>
      </c>
      <c r="AE63" s="1">
        <v>176.3314</v>
      </c>
      <c r="AF63" s="1">
        <v>147.04400000000001</v>
      </c>
      <c r="AG63" s="1">
        <v>101.1532</v>
      </c>
      <c r="AH63" s="1">
        <v>108.76779999999999</v>
      </c>
      <c r="AI63" s="1">
        <v>128.03380000000001</v>
      </c>
      <c r="AJ63" s="1">
        <v>121.2882</v>
      </c>
      <c r="AK63" s="1">
        <v>118.90940000000001</v>
      </c>
      <c r="AL63" s="1">
        <v>94.152999999999992</v>
      </c>
      <c r="AM63" s="1">
        <v>75.30980000000001</v>
      </c>
      <c r="AN63" s="1"/>
      <c r="AO63" s="1">
        <f>ROUND(G63*Y63,0)</f>
        <v>254</v>
      </c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1" t="s">
        <v>113</v>
      </c>
      <c r="B64" s="1" t="s">
        <v>41</v>
      </c>
      <c r="C64" s="1">
        <v>47.82</v>
      </c>
      <c r="D64" s="1">
        <v>63.226999999999997</v>
      </c>
      <c r="E64" s="1">
        <v>50.061</v>
      </c>
      <c r="F64" s="1">
        <v>31.474</v>
      </c>
      <c r="G64" s="8">
        <v>1</v>
      </c>
      <c r="H64" s="1">
        <v>30</v>
      </c>
      <c r="I64" s="1" t="s">
        <v>42</v>
      </c>
      <c r="J64" s="1"/>
      <c r="K64" s="1">
        <v>52.3</v>
      </c>
      <c r="L64" s="1">
        <f t="shared" si="5"/>
        <v>-2.2389999999999972</v>
      </c>
      <c r="M64" s="1">
        <f>E64-O64-P64-Q64</f>
        <v>50.061</v>
      </c>
      <c r="N64" s="1"/>
      <c r="O64" s="1">
        <v>0</v>
      </c>
      <c r="P64" s="1">
        <v>0</v>
      </c>
      <c r="Q64" s="1">
        <v>0</v>
      </c>
      <c r="R64" s="1">
        <v>53.215599999999988</v>
      </c>
      <c r="S64" s="1"/>
      <c r="T64" s="1"/>
      <c r="U64" s="1">
        <f>IFERROR(VLOOKUP(A64,[1]Sheet!$A:$D,4,0),0)</f>
        <v>0</v>
      </c>
      <c r="V64" s="1">
        <f>IFERROR(VLOOKUP(A64,[2]Sheet!$A:$D,4,0),0)</f>
        <v>0</v>
      </c>
      <c r="W64" s="1">
        <f>M64/5</f>
        <v>10.0122</v>
      </c>
      <c r="X64" s="5">
        <f>11*W64-T64-S64-R64-F64</f>
        <v>25.444600000000005</v>
      </c>
      <c r="Y64" s="5">
        <f t="shared" si="4"/>
        <v>25.444600000000005</v>
      </c>
      <c r="Z64" s="5"/>
      <c r="AA64" s="1"/>
      <c r="AB64" s="1">
        <f>(F64+R64+S64+T64+Y64)/W64</f>
        <v>11</v>
      </c>
      <c r="AC64" s="1">
        <f>(F64+R64+S64+T64)/W64</f>
        <v>8.4586404586404562</v>
      </c>
      <c r="AD64" s="1">
        <v>9.3536000000000001</v>
      </c>
      <c r="AE64" s="1">
        <v>7.0510000000000002</v>
      </c>
      <c r="AF64" s="1">
        <v>7.3268000000000004</v>
      </c>
      <c r="AG64" s="1">
        <v>8.8968000000000007</v>
      </c>
      <c r="AH64" s="1">
        <v>8.5684000000000005</v>
      </c>
      <c r="AI64" s="1">
        <v>9.0475999999999992</v>
      </c>
      <c r="AJ64" s="1">
        <v>7.5242000000000004</v>
      </c>
      <c r="AK64" s="1">
        <v>7.4054000000000002</v>
      </c>
      <c r="AL64" s="1">
        <v>9.1481999999999992</v>
      </c>
      <c r="AM64" s="1">
        <v>11.5136</v>
      </c>
      <c r="AN64" s="1"/>
      <c r="AO64" s="1">
        <f>ROUND(G64*Y64,0)</f>
        <v>25</v>
      </c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1" t="s">
        <v>114</v>
      </c>
      <c r="B65" s="1" t="s">
        <v>46</v>
      </c>
      <c r="C65" s="1">
        <v>178</v>
      </c>
      <c r="D65" s="1"/>
      <c r="E65" s="1">
        <v>86</v>
      </c>
      <c r="F65" s="1">
        <v>92</v>
      </c>
      <c r="G65" s="8">
        <v>0.6</v>
      </c>
      <c r="H65" s="1">
        <v>60</v>
      </c>
      <c r="I65" s="1" t="s">
        <v>42</v>
      </c>
      <c r="J65" s="1"/>
      <c r="K65" s="1">
        <v>86</v>
      </c>
      <c r="L65" s="1">
        <f t="shared" si="5"/>
        <v>0</v>
      </c>
      <c r="M65" s="1">
        <f>E65-O65-P65-Q65</f>
        <v>86</v>
      </c>
      <c r="N65" s="1"/>
      <c r="O65" s="1">
        <v>0</v>
      </c>
      <c r="P65" s="1">
        <v>0</v>
      </c>
      <c r="Q65" s="1">
        <v>0</v>
      </c>
      <c r="R65" s="1">
        <v>101.6</v>
      </c>
      <c r="S65" s="1"/>
      <c r="T65" s="1"/>
      <c r="U65" s="1">
        <f>IFERROR(VLOOKUP(A65,[1]Sheet!$A:$D,4,0),0)</f>
        <v>0</v>
      </c>
      <c r="V65" s="1">
        <f>IFERROR(VLOOKUP(A65,[2]Sheet!$A:$D,4,0),0)</f>
        <v>0</v>
      </c>
      <c r="W65" s="1">
        <f>M65/5</f>
        <v>17.2</v>
      </c>
      <c r="X65" s="5"/>
      <c r="Y65" s="5">
        <f t="shared" si="4"/>
        <v>0</v>
      </c>
      <c r="Z65" s="5"/>
      <c r="AA65" s="1"/>
      <c r="AB65" s="1">
        <f>(F65+R65+S65+T65+Y65)/W65</f>
        <v>11.255813953488373</v>
      </c>
      <c r="AC65" s="1">
        <f>(F65+R65+S65+T65)/W65</f>
        <v>11.255813953488373</v>
      </c>
      <c r="AD65" s="1">
        <v>19.600000000000001</v>
      </c>
      <c r="AE65" s="1">
        <v>14.2</v>
      </c>
      <c r="AF65" s="1">
        <v>13.2</v>
      </c>
      <c r="AG65" s="1">
        <v>19</v>
      </c>
      <c r="AH65" s="1">
        <v>25.4</v>
      </c>
      <c r="AI65" s="1">
        <v>18.2</v>
      </c>
      <c r="AJ65" s="1">
        <v>18.600000000000001</v>
      </c>
      <c r="AK65" s="1">
        <v>16.2</v>
      </c>
      <c r="AL65" s="1">
        <v>16.600000000000001</v>
      </c>
      <c r="AM65" s="1">
        <v>19.8</v>
      </c>
      <c r="AN65" s="1" t="s">
        <v>47</v>
      </c>
      <c r="AO65" s="1">
        <f>ROUND(G65*Y65,0)</f>
        <v>0</v>
      </c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16" t="s">
        <v>115</v>
      </c>
      <c r="B66" s="16" t="s">
        <v>46</v>
      </c>
      <c r="C66" s="16"/>
      <c r="D66" s="16"/>
      <c r="E66" s="16"/>
      <c r="F66" s="16"/>
      <c r="G66" s="17">
        <v>0</v>
      </c>
      <c r="H66" s="16">
        <v>50</v>
      </c>
      <c r="I66" s="16" t="s">
        <v>42</v>
      </c>
      <c r="J66" s="16"/>
      <c r="K66" s="16"/>
      <c r="L66" s="16">
        <f t="shared" si="5"/>
        <v>0</v>
      </c>
      <c r="M66" s="16">
        <f>E66-N66-O66-Q66</f>
        <v>0</v>
      </c>
      <c r="N66" s="16"/>
      <c r="O66" s="16">
        <v>0</v>
      </c>
      <c r="P66" s="16">
        <v>0</v>
      </c>
      <c r="Q66" s="16">
        <v>0</v>
      </c>
      <c r="R66" s="16">
        <v>0</v>
      </c>
      <c r="S66" s="16"/>
      <c r="T66" s="16"/>
      <c r="U66" s="1">
        <f>IFERROR(VLOOKUP(A66,[1]Sheet!$A:$D,4,0),0)</f>
        <v>0</v>
      </c>
      <c r="V66" s="1">
        <f>IFERROR(VLOOKUP(A66,[2]Sheet!$A:$D,4,0),0)</f>
        <v>0</v>
      </c>
      <c r="W66" s="16">
        <f>M66/5</f>
        <v>0</v>
      </c>
      <c r="X66" s="18"/>
      <c r="Y66" s="5">
        <f t="shared" si="4"/>
        <v>0</v>
      </c>
      <c r="Z66" s="18"/>
      <c r="AA66" s="16"/>
      <c r="AB66" s="1" t="e">
        <f>(F66+R66+S66+T66+Y66)/W66</f>
        <v>#DIV/0!</v>
      </c>
      <c r="AC66" s="16" t="e">
        <f>(F66+R66+S66+T66)/W66</f>
        <v>#DIV/0!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  <c r="AK66" s="16">
        <v>0</v>
      </c>
      <c r="AL66" s="16">
        <v>0</v>
      </c>
      <c r="AM66" s="16">
        <v>0</v>
      </c>
      <c r="AN66" s="16" t="s">
        <v>61</v>
      </c>
      <c r="AO66" s="1">
        <f>ROUND(G66*Y66,0)</f>
        <v>0</v>
      </c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16" t="s">
        <v>116</v>
      </c>
      <c r="B67" s="16" t="s">
        <v>46</v>
      </c>
      <c r="C67" s="16"/>
      <c r="D67" s="16"/>
      <c r="E67" s="16"/>
      <c r="F67" s="16"/>
      <c r="G67" s="17">
        <v>0</v>
      </c>
      <c r="H67" s="16">
        <v>50</v>
      </c>
      <c r="I67" s="16" t="s">
        <v>42</v>
      </c>
      <c r="J67" s="16"/>
      <c r="K67" s="16"/>
      <c r="L67" s="16">
        <f t="shared" si="5"/>
        <v>0</v>
      </c>
      <c r="M67" s="16">
        <f>E67-N67-O67-Q67</f>
        <v>0</v>
      </c>
      <c r="N67" s="16"/>
      <c r="O67" s="16">
        <v>0</v>
      </c>
      <c r="P67" s="16">
        <v>0</v>
      </c>
      <c r="Q67" s="16">
        <v>0</v>
      </c>
      <c r="R67" s="16">
        <v>0</v>
      </c>
      <c r="S67" s="16"/>
      <c r="T67" s="16"/>
      <c r="U67" s="1">
        <f>IFERROR(VLOOKUP(A67,[1]Sheet!$A:$D,4,0),0)</f>
        <v>0</v>
      </c>
      <c r="V67" s="1">
        <f>IFERROR(VLOOKUP(A67,[2]Sheet!$A:$D,4,0),0)</f>
        <v>0</v>
      </c>
      <c r="W67" s="16">
        <f>M67/5</f>
        <v>0</v>
      </c>
      <c r="X67" s="18"/>
      <c r="Y67" s="5">
        <f t="shared" si="4"/>
        <v>0</v>
      </c>
      <c r="Z67" s="18"/>
      <c r="AA67" s="16"/>
      <c r="AB67" s="1" t="e">
        <f>(F67+R67+S67+T67+Y67)/W67</f>
        <v>#DIV/0!</v>
      </c>
      <c r="AC67" s="16" t="e">
        <f>(F67+R67+S67+T67)/W67</f>
        <v>#DIV/0!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  <c r="AK67" s="16">
        <v>0</v>
      </c>
      <c r="AL67" s="16">
        <v>0</v>
      </c>
      <c r="AM67" s="16">
        <v>0</v>
      </c>
      <c r="AN67" s="16" t="s">
        <v>61</v>
      </c>
      <c r="AO67" s="1">
        <f>ROUND(G67*Y67,0)</f>
        <v>0</v>
      </c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16" t="s">
        <v>117</v>
      </c>
      <c r="B68" s="16" t="s">
        <v>46</v>
      </c>
      <c r="C68" s="16"/>
      <c r="D68" s="16"/>
      <c r="E68" s="16"/>
      <c r="F68" s="16"/>
      <c r="G68" s="17">
        <v>0</v>
      </c>
      <c r="H68" s="16">
        <v>30</v>
      </c>
      <c r="I68" s="16" t="s">
        <v>42</v>
      </c>
      <c r="J68" s="16"/>
      <c r="K68" s="16">
        <v>42</v>
      </c>
      <c r="L68" s="16">
        <f t="shared" si="5"/>
        <v>-42</v>
      </c>
      <c r="M68" s="16">
        <f>E68-N68-O68-Q68</f>
        <v>0</v>
      </c>
      <c r="N68" s="16"/>
      <c r="O68" s="16">
        <v>0</v>
      </c>
      <c r="P68" s="16">
        <v>0</v>
      </c>
      <c r="Q68" s="16">
        <v>0</v>
      </c>
      <c r="R68" s="16">
        <v>0</v>
      </c>
      <c r="S68" s="16"/>
      <c r="T68" s="16"/>
      <c r="U68" s="1">
        <f>IFERROR(VLOOKUP(A68,[1]Sheet!$A:$D,4,0),0)</f>
        <v>0</v>
      </c>
      <c r="V68" s="1">
        <f>IFERROR(VLOOKUP(A68,[2]Sheet!$A:$D,4,0),0)</f>
        <v>0</v>
      </c>
      <c r="W68" s="16">
        <f>M68/5</f>
        <v>0</v>
      </c>
      <c r="X68" s="18"/>
      <c r="Y68" s="5">
        <f t="shared" si="4"/>
        <v>0</v>
      </c>
      <c r="Z68" s="18"/>
      <c r="AA68" s="16"/>
      <c r="AB68" s="1" t="e">
        <f>(F68+R68+S68+T68+Y68)/W68</f>
        <v>#DIV/0!</v>
      </c>
      <c r="AC68" s="16" t="e">
        <f>(F68+R68+S68+T68)/W68</f>
        <v>#DIV/0!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  <c r="AK68" s="16">
        <v>0</v>
      </c>
      <c r="AL68" s="16">
        <v>0</v>
      </c>
      <c r="AM68" s="16">
        <v>0</v>
      </c>
      <c r="AN68" s="16" t="s">
        <v>61</v>
      </c>
      <c r="AO68" s="1">
        <f>ROUND(G68*Y68,0)</f>
        <v>0</v>
      </c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1" t="s">
        <v>118</v>
      </c>
      <c r="B69" s="1" t="s">
        <v>46</v>
      </c>
      <c r="C69" s="1">
        <v>189</v>
      </c>
      <c r="D69" s="1"/>
      <c r="E69" s="1">
        <v>56</v>
      </c>
      <c r="F69" s="1">
        <v>133</v>
      </c>
      <c r="G69" s="8">
        <v>0.6</v>
      </c>
      <c r="H69" s="1">
        <v>55</v>
      </c>
      <c r="I69" s="1" t="s">
        <v>42</v>
      </c>
      <c r="J69" s="1"/>
      <c r="K69" s="1">
        <v>56</v>
      </c>
      <c r="L69" s="1">
        <f t="shared" si="5"/>
        <v>0</v>
      </c>
      <c r="M69" s="1">
        <f>E69-O69-P69-Q69</f>
        <v>56</v>
      </c>
      <c r="N69" s="1"/>
      <c r="O69" s="1">
        <v>0</v>
      </c>
      <c r="P69" s="1">
        <v>0</v>
      </c>
      <c r="Q69" s="1">
        <v>0</v>
      </c>
      <c r="R69" s="1">
        <v>0</v>
      </c>
      <c r="S69" s="1"/>
      <c r="T69" s="1"/>
      <c r="U69" s="1">
        <f>IFERROR(VLOOKUP(A69,[1]Sheet!$A:$D,4,0),0)</f>
        <v>0</v>
      </c>
      <c r="V69" s="1">
        <f>IFERROR(VLOOKUP(A69,[2]Sheet!$A:$D,4,0),0)</f>
        <v>0</v>
      </c>
      <c r="W69" s="1">
        <f>M69/5</f>
        <v>11.2</v>
      </c>
      <c r="X69" s="5"/>
      <c r="Y69" s="5">
        <f t="shared" si="4"/>
        <v>0</v>
      </c>
      <c r="Z69" s="5"/>
      <c r="AA69" s="1"/>
      <c r="AB69" s="1">
        <f>(F69+R69+S69+T69+Y69)/W69</f>
        <v>11.875</v>
      </c>
      <c r="AC69" s="1">
        <f>(F69+R69+S69+T69)/W69</f>
        <v>11.875</v>
      </c>
      <c r="AD69" s="1">
        <v>11.2</v>
      </c>
      <c r="AE69" s="1">
        <v>11.4</v>
      </c>
      <c r="AF69" s="1">
        <v>12.6</v>
      </c>
      <c r="AG69" s="1">
        <v>15.2</v>
      </c>
      <c r="AH69" s="1">
        <v>21.4</v>
      </c>
      <c r="AI69" s="1">
        <v>17</v>
      </c>
      <c r="AJ69" s="1">
        <v>14.8</v>
      </c>
      <c r="AK69" s="1">
        <v>14</v>
      </c>
      <c r="AL69" s="1">
        <v>13.8</v>
      </c>
      <c r="AM69" s="1">
        <v>13.4</v>
      </c>
      <c r="AN69" s="1"/>
      <c r="AO69" s="1">
        <f>ROUND(G69*Y69,0)</f>
        <v>0</v>
      </c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16" t="s">
        <v>119</v>
      </c>
      <c r="B70" s="16" t="s">
        <v>46</v>
      </c>
      <c r="C70" s="16"/>
      <c r="D70" s="16"/>
      <c r="E70" s="16"/>
      <c r="F70" s="16"/>
      <c r="G70" s="17">
        <v>0</v>
      </c>
      <c r="H70" s="16">
        <v>40</v>
      </c>
      <c r="I70" s="16" t="s">
        <v>42</v>
      </c>
      <c r="J70" s="16"/>
      <c r="K70" s="16"/>
      <c r="L70" s="16">
        <f t="shared" ref="L70:L101" si="6">E70-K70</f>
        <v>0</v>
      </c>
      <c r="M70" s="16">
        <f>E70-N70-O70-Q70</f>
        <v>0</v>
      </c>
      <c r="N70" s="16"/>
      <c r="O70" s="16">
        <v>0</v>
      </c>
      <c r="P70" s="16">
        <v>0</v>
      </c>
      <c r="Q70" s="16">
        <v>0</v>
      </c>
      <c r="R70" s="16">
        <v>0</v>
      </c>
      <c r="S70" s="16"/>
      <c r="T70" s="16"/>
      <c r="U70" s="1">
        <f>IFERROR(VLOOKUP(A70,[1]Sheet!$A:$D,4,0),0)</f>
        <v>0</v>
      </c>
      <c r="V70" s="1">
        <f>IFERROR(VLOOKUP(A70,[2]Sheet!$A:$D,4,0),0)</f>
        <v>0</v>
      </c>
      <c r="W70" s="16">
        <f>M70/5</f>
        <v>0</v>
      </c>
      <c r="X70" s="18"/>
      <c r="Y70" s="5">
        <f t="shared" si="4"/>
        <v>0</v>
      </c>
      <c r="Z70" s="18"/>
      <c r="AA70" s="16"/>
      <c r="AB70" s="1" t="e">
        <f>(F70+R70+S70+T70+Y70)/W70</f>
        <v>#DIV/0!</v>
      </c>
      <c r="AC70" s="16" t="e">
        <f>(F70+R70+S70+T70)/W70</f>
        <v>#DIV/0!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  <c r="AK70" s="16">
        <v>0</v>
      </c>
      <c r="AL70" s="16">
        <v>0</v>
      </c>
      <c r="AM70" s="16">
        <v>0</v>
      </c>
      <c r="AN70" s="16" t="s">
        <v>61</v>
      </c>
      <c r="AO70" s="1">
        <f>ROUND(G70*Y70,0)</f>
        <v>0</v>
      </c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1" t="s">
        <v>120</v>
      </c>
      <c r="B71" s="1" t="s">
        <v>46</v>
      </c>
      <c r="C71" s="1">
        <v>124</v>
      </c>
      <c r="D71" s="1">
        <v>41</v>
      </c>
      <c r="E71" s="1">
        <v>48</v>
      </c>
      <c r="F71" s="1">
        <v>115</v>
      </c>
      <c r="G71" s="8">
        <v>0.4</v>
      </c>
      <c r="H71" s="1">
        <v>50</v>
      </c>
      <c r="I71" s="1" t="s">
        <v>42</v>
      </c>
      <c r="J71" s="1"/>
      <c r="K71" s="1">
        <v>48</v>
      </c>
      <c r="L71" s="1">
        <f t="shared" si="6"/>
        <v>0</v>
      </c>
      <c r="M71" s="1">
        <f>E71-O71-P71-Q71</f>
        <v>48</v>
      </c>
      <c r="N71" s="1"/>
      <c r="O71" s="1">
        <v>0</v>
      </c>
      <c r="P71" s="1">
        <v>0</v>
      </c>
      <c r="Q71" s="1">
        <v>0</v>
      </c>
      <c r="R71" s="1">
        <v>0</v>
      </c>
      <c r="S71" s="1"/>
      <c r="T71" s="1"/>
      <c r="U71" s="1">
        <f>IFERROR(VLOOKUP(A71,[1]Sheet!$A:$D,4,0),0)</f>
        <v>0</v>
      </c>
      <c r="V71" s="1">
        <f>IFERROR(VLOOKUP(A71,[2]Sheet!$A:$D,4,0),0)</f>
        <v>0</v>
      </c>
      <c r="W71" s="1">
        <f>M71/5</f>
        <v>9.6</v>
      </c>
      <c r="X71" s="5"/>
      <c r="Y71" s="5">
        <f t="shared" ref="Y71:Y101" si="7">X71</f>
        <v>0</v>
      </c>
      <c r="Z71" s="5"/>
      <c r="AA71" s="1"/>
      <c r="AB71" s="1">
        <f>(F71+R71+S71+T71+Y71)/W71</f>
        <v>11.979166666666668</v>
      </c>
      <c r="AC71" s="1">
        <f>(F71+R71+S71+T71)/W71</f>
        <v>11.979166666666668</v>
      </c>
      <c r="AD71" s="1">
        <v>9.8000000000000007</v>
      </c>
      <c r="AE71" s="1">
        <v>14.2</v>
      </c>
      <c r="AF71" s="1">
        <v>13.2</v>
      </c>
      <c r="AG71" s="1">
        <v>7</v>
      </c>
      <c r="AH71" s="1">
        <v>15.4</v>
      </c>
      <c r="AI71" s="1">
        <v>18.600000000000001</v>
      </c>
      <c r="AJ71" s="1">
        <v>13</v>
      </c>
      <c r="AK71" s="1">
        <v>13.2</v>
      </c>
      <c r="AL71" s="1">
        <v>12.2</v>
      </c>
      <c r="AM71" s="1">
        <v>11</v>
      </c>
      <c r="AN71" s="1" t="s">
        <v>47</v>
      </c>
      <c r="AO71" s="1">
        <f>ROUND(G71*Y71,0)</f>
        <v>0</v>
      </c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16" t="s">
        <v>121</v>
      </c>
      <c r="B72" s="16" t="s">
        <v>46</v>
      </c>
      <c r="C72" s="16"/>
      <c r="D72" s="16"/>
      <c r="E72" s="16"/>
      <c r="F72" s="16"/>
      <c r="G72" s="17">
        <v>0</v>
      </c>
      <c r="H72" s="16">
        <v>55</v>
      </c>
      <c r="I72" s="16" t="s">
        <v>42</v>
      </c>
      <c r="J72" s="16"/>
      <c r="K72" s="16"/>
      <c r="L72" s="16">
        <f t="shared" si="6"/>
        <v>0</v>
      </c>
      <c r="M72" s="16">
        <f>E72-N72-O72-Q72</f>
        <v>0</v>
      </c>
      <c r="N72" s="16"/>
      <c r="O72" s="16">
        <v>0</v>
      </c>
      <c r="P72" s="16">
        <v>0</v>
      </c>
      <c r="Q72" s="16">
        <v>0</v>
      </c>
      <c r="R72" s="16">
        <v>0</v>
      </c>
      <c r="S72" s="16"/>
      <c r="T72" s="16"/>
      <c r="U72" s="1">
        <f>IFERROR(VLOOKUP(A72,[1]Sheet!$A:$D,4,0),0)</f>
        <v>0</v>
      </c>
      <c r="V72" s="1">
        <f>IFERROR(VLOOKUP(A72,[2]Sheet!$A:$D,4,0),0)</f>
        <v>0</v>
      </c>
      <c r="W72" s="16">
        <f>M72/5</f>
        <v>0</v>
      </c>
      <c r="X72" s="18"/>
      <c r="Y72" s="5">
        <f t="shared" si="7"/>
        <v>0</v>
      </c>
      <c r="Z72" s="18"/>
      <c r="AA72" s="16"/>
      <c r="AB72" s="1" t="e">
        <f>(F72+R72+S72+T72+Y72)/W72</f>
        <v>#DIV/0!</v>
      </c>
      <c r="AC72" s="16" t="e">
        <f>(F72+R72+S72+T72)/W72</f>
        <v>#DIV/0!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  <c r="AK72" s="16">
        <v>0</v>
      </c>
      <c r="AL72" s="16">
        <v>0</v>
      </c>
      <c r="AM72" s="16">
        <v>0</v>
      </c>
      <c r="AN72" s="16" t="s">
        <v>122</v>
      </c>
      <c r="AO72" s="1">
        <f>ROUND(G72*Y72,0)</f>
        <v>0</v>
      </c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1" t="s">
        <v>123</v>
      </c>
      <c r="B73" s="1" t="s">
        <v>41</v>
      </c>
      <c r="C73" s="1">
        <v>34.249000000000002</v>
      </c>
      <c r="D73" s="1"/>
      <c r="E73" s="1">
        <v>10.135</v>
      </c>
      <c r="F73" s="1">
        <v>10.141</v>
      </c>
      <c r="G73" s="8">
        <v>1</v>
      </c>
      <c r="H73" s="1">
        <v>55</v>
      </c>
      <c r="I73" s="1" t="s">
        <v>42</v>
      </c>
      <c r="J73" s="1"/>
      <c r="K73" s="1">
        <v>10.95</v>
      </c>
      <c r="L73" s="1">
        <f t="shared" si="6"/>
        <v>-0.8149999999999995</v>
      </c>
      <c r="M73" s="1">
        <f>E73-O73-P73-Q73</f>
        <v>10.135</v>
      </c>
      <c r="N73" s="1"/>
      <c r="O73" s="1">
        <v>0</v>
      </c>
      <c r="P73" s="1">
        <v>0</v>
      </c>
      <c r="Q73" s="1">
        <v>0</v>
      </c>
      <c r="R73" s="1">
        <v>0</v>
      </c>
      <c r="S73" s="1"/>
      <c r="T73" s="1"/>
      <c r="U73" s="1">
        <f>IFERROR(VLOOKUP(A73,[1]Sheet!$A:$D,4,0),0)</f>
        <v>0</v>
      </c>
      <c r="V73" s="1">
        <f>IFERROR(VLOOKUP(A73,[2]Sheet!$A:$D,4,0),0)</f>
        <v>0</v>
      </c>
      <c r="W73" s="1">
        <f>M73/5</f>
        <v>2.0270000000000001</v>
      </c>
      <c r="X73" s="5">
        <f>11*W73-T73-S73-R73-F73</f>
        <v>12.156000000000001</v>
      </c>
      <c r="Y73" s="5">
        <f t="shared" si="7"/>
        <v>12.156000000000001</v>
      </c>
      <c r="Z73" s="5"/>
      <c r="AA73" s="1"/>
      <c r="AB73" s="1">
        <f>(F73+R73+S73+T73+Y73)/W73</f>
        <v>11</v>
      </c>
      <c r="AC73" s="1">
        <f>(F73+R73+S73+T73)/W73</f>
        <v>5.0029600394671929</v>
      </c>
      <c r="AD73" s="1">
        <v>1.1614</v>
      </c>
      <c r="AE73" s="1">
        <v>0.29039999999999999</v>
      </c>
      <c r="AF73" s="1">
        <v>-0.28820000000000001</v>
      </c>
      <c r="AG73" s="1">
        <v>-0.28820000000000001</v>
      </c>
      <c r="AH73" s="1">
        <v>0.29139999999999999</v>
      </c>
      <c r="AI73" s="1">
        <v>1.1594</v>
      </c>
      <c r="AJ73" s="1">
        <v>0.86799999999999999</v>
      </c>
      <c r="AK73" s="1">
        <v>0</v>
      </c>
      <c r="AL73" s="1">
        <v>0.2888</v>
      </c>
      <c r="AM73" s="1">
        <v>0.2888</v>
      </c>
      <c r="AN73" s="10" t="s">
        <v>168</v>
      </c>
      <c r="AO73" s="1">
        <f>ROUND(G73*Y73,0)</f>
        <v>12</v>
      </c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13" t="s">
        <v>124</v>
      </c>
      <c r="B74" s="13" t="s">
        <v>46</v>
      </c>
      <c r="C74" s="13">
        <v>6</v>
      </c>
      <c r="D74" s="13"/>
      <c r="E74" s="13">
        <v>4</v>
      </c>
      <c r="F74" s="13">
        <v>2</v>
      </c>
      <c r="G74" s="14">
        <v>0</v>
      </c>
      <c r="H74" s="13">
        <v>35</v>
      </c>
      <c r="I74" s="13" t="s">
        <v>54</v>
      </c>
      <c r="J74" s="13"/>
      <c r="K74" s="13">
        <v>6</v>
      </c>
      <c r="L74" s="13">
        <f t="shared" si="6"/>
        <v>-2</v>
      </c>
      <c r="M74" s="13">
        <f>E74-N74-O74-Q74</f>
        <v>4</v>
      </c>
      <c r="N74" s="13"/>
      <c r="O74" s="13">
        <v>0</v>
      </c>
      <c r="P74" s="13">
        <v>0</v>
      </c>
      <c r="Q74" s="13">
        <v>0</v>
      </c>
      <c r="R74" s="13">
        <v>0</v>
      </c>
      <c r="S74" s="13"/>
      <c r="T74" s="13"/>
      <c r="U74" s="1">
        <f>IFERROR(VLOOKUP(A74,[1]Sheet!$A:$D,4,0),0)</f>
        <v>0</v>
      </c>
      <c r="V74" s="1">
        <f>IFERROR(VLOOKUP(A74,[2]Sheet!$A:$D,4,0),0)</f>
        <v>0</v>
      </c>
      <c r="W74" s="13">
        <f>M74/5</f>
        <v>0.8</v>
      </c>
      <c r="X74" s="15"/>
      <c r="Y74" s="5">
        <f t="shared" si="7"/>
        <v>0</v>
      </c>
      <c r="Z74" s="15"/>
      <c r="AA74" s="13"/>
      <c r="AB74" s="1">
        <f>(F74+R74+S74+T74+Y74)/W74</f>
        <v>2.5</v>
      </c>
      <c r="AC74" s="13">
        <f>(F74+R74+S74+T74)/W74</f>
        <v>2.5</v>
      </c>
      <c r="AD74" s="13">
        <v>1</v>
      </c>
      <c r="AE74" s="13">
        <v>1</v>
      </c>
      <c r="AF74" s="13">
        <v>0.8</v>
      </c>
      <c r="AG74" s="13">
        <v>0.2</v>
      </c>
      <c r="AH74" s="13">
        <v>0.4</v>
      </c>
      <c r="AI74" s="13">
        <v>0.4</v>
      </c>
      <c r="AJ74" s="13">
        <v>-0.2</v>
      </c>
      <c r="AK74" s="13">
        <v>0.2</v>
      </c>
      <c r="AL74" s="13">
        <v>1</v>
      </c>
      <c r="AM74" s="13">
        <v>1.4</v>
      </c>
      <c r="AN74" s="13" t="s">
        <v>125</v>
      </c>
      <c r="AO74" s="1">
        <f>ROUND(G74*Y74,0)</f>
        <v>0</v>
      </c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1" t="s">
        <v>126</v>
      </c>
      <c r="B75" s="1" t="s">
        <v>41</v>
      </c>
      <c r="C75" s="1">
        <v>2199.0010000000002</v>
      </c>
      <c r="D75" s="1">
        <v>3340.098</v>
      </c>
      <c r="E75" s="1">
        <v>2332.078</v>
      </c>
      <c r="F75" s="1">
        <v>2850.09</v>
      </c>
      <c r="G75" s="8">
        <v>1</v>
      </c>
      <c r="H75" s="1">
        <v>60</v>
      </c>
      <c r="I75" s="1" t="s">
        <v>42</v>
      </c>
      <c r="J75" s="1"/>
      <c r="K75" s="1">
        <v>2628.44</v>
      </c>
      <c r="L75" s="1">
        <f t="shared" si="6"/>
        <v>-296.36200000000008</v>
      </c>
      <c r="M75" s="1">
        <f>E75-O75-P75-Q75</f>
        <v>2182.078</v>
      </c>
      <c r="N75" s="1">
        <v>208.84</v>
      </c>
      <c r="O75" s="1">
        <v>0</v>
      </c>
      <c r="P75" s="1">
        <v>150</v>
      </c>
      <c r="Q75" s="1">
        <v>0</v>
      </c>
      <c r="R75" s="1">
        <v>554.89584899999772</v>
      </c>
      <c r="S75" s="1">
        <v>600</v>
      </c>
      <c r="T75" s="1">
        <v>618.17803600000002</v>
      </c>
      <c r="U75" s="1">
        <f>IFERROR(VLOOKUP(A75,[1]Sheet!$A:$D,4,0),0)</f>
        <v>0</v>
      </c>
      <c r="V75" s="1">
        <f>IFERROR(VLOOKUP(A75,[2]Sheet!$A:$D,4,0),0)</f>
        <v>500</v>
      </c>
      <c r="W75" s="1">
        <f>M75/5</f>
        <v>436.41559999999998</v>
      </c>
      <c r="X75" s="5">
        <f>11*W75-T75-S75-R75-F75</f>
        <v>177.4077150000021</v>
      </c>
      <c r="Y75" s="25">
        <f t="shared" ref="Y75:Y76" si="8">X75+$Y$1*W75</f>
        <v>264.6908350000021</v>
      </c>
      <c r="Z75" s="5"/>
      <c r="AA75" s="1"/>
      <c r="AB75" s="1">
        <f>(F75+R75+S75+T75+Y75)/W75</f>
        <v>11.200000000000001</v>
      </c>
      <c r="AC75" s="1">
        <f>(F75+R75+S75+T75)/W75</f>
        <v>10.593489061802552</v>
      </c>
      <c r="AD75" s="1">
        <v>444.73239999999998</v>
      </c>
      <c r="AE75" s="1">
        <v>408.226</v>
      </c>
      <c r="AF75" s="1">
        <v>533.23540000000003</v>
      </c>
      <c r="AG75" s="1">
        <v>512.7041999999999</v>
      </c>
      <c r="AH75" s="1">
        <v>337.57279999999997</v>
      </c>
      <c r="AI75" s="1">
        <v>388.42099999999999</v>
      </c>
      <c r="AJ75" s="1">
        <v>435.79939999999999</v>
      </c>
      <c r="AK75" s="1">
        <v>465.06479999999988</v>
      </c>
      <c r="AL75" s="1">
        <v>426.30720000000002</v>
      </c>
      <c r="AM75" s="1">
        <v>466.85520000000002</v>
      </c>
      <c r="AN75" s="1" t="s">
        <v>56</v>
      </c>
      <c r="AO75" s="1">
        <f>ROUND(G75*Y75,0)</f>
        <v>265</v>
      </c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1" t="s">
        <v>127</v>
      </c>
      <c r="B76" s="1" t="s">
        <v>41</v>
      </c>
      <c r="C76" s="1">
        <v>591.89400000000001</v>
      </c>
      <c r="D76" s="1">
        <v>2310.5529999999999</v>
      </c>
      <c r="E76" s="1">
        <v>1390.683</v>
      </c>
      <c r="F76" s="1">
        <v>915.76700000000005</v>
      </c>
      <c r="G76" s="8">
        <v>1</v>
      </c>
      <c r="H76" s="1">
        <v>60</v>
      </c>
      <c r="I76" s="1" t="s">
        <v>42</v>
      </c>
      <c r="J76" s="1"/>
      <c r="K76" s="1">
        <v>2002.152</v>
      </c>
      <c r="L76" s="1">
        <f t="shared" si="6"/>
        <v>-611.46900000000005</v>
      </c>
      <c r="M76" s="1">
        <f>E76-O76-P76-Q76</f>
        <v>1390.683</v>
      </c>
      <c r="N76" s="1"/>
      <c r="O76" s="1">
        <v>0</v>
      </c>
      <c r="P76" s="1">
        <v>0</v>
      </c>
      <c r="Q76" s="1">
        <v>0</v>
      </c>
      <c r="R76" s="1">
        <v>920.45899999999983</v>
      </c>
      <c r="S76" s="1">
        <v>1100</v>
      </c>
      <c r="T76" s="1"/>
      <c r="U76" s="1">
        <f>IFERROR(VLOOKUP(A76,[1]Sheet!$A:$D,4,0),0)</f>
        <v>0</v>
      </c>
      <c r="V76" s="1">
        <f>IFERROR(VLOOKUP(A76,[2]Sheet!$A:$D,4,0),0)</f>
        <v>300</v>
      </c>
      <c r="W76" s="1">
        <f>M76/5</f>
        <v>278.13659999999999</v>
      </c>
      <c r="X76" s="5">
        <f>11*W76-T76-S76-R76-F76</f>
        <v>123.27659999999992</v>
      </c>
      <c r="Y76" s="25">
        <f t="shared" si="8"/>
        <v>178.90391999999991</v>
      </c>
      <c r="Z76" s="5"/>
      <c r="AA76" s="1"/>
      <c r="AB76" s="1">
        <f>(F76+R76+S76+T76+Y76)/W76</f>
        <v>11.199999999999998</v>
      </c>
      <c r="AC76" s="1">
        <f>(F76+R76+S76+T76)/W76</f>
        <v>10.556776778029212</v>
      </c>
      <c r="AD76" s="1">
        <v>319.11099999999999</v>
      </c>
      <c r="AE76" s="1">
        <v>211.46420000000001</v>
      </c>
      <c r="AF76" s="1">
        <v>136.13480000000001</v>
      </c>
      <c r="AG76" s="1">
        <v>269.41660000000002</v>
      </c>
      <c r="AH76" s="1">
        <v>155.0582</v>
      </c>
      <c r="AI76" s="1">
        <v>181.75299999999999</v>
      </c>
      <c r="AJ76" s="1">
        <v>251.95840000000001</v>
      </c>
      <c r="AK76" s="1">
        <v>168.5402</v>
      </c>
      <c r="AL76" s="1">
        <v>303.7946</v>
      </c>
      <c r="AM76" s="1">
        <v>326.57040000000001</v>
      </c>
      <c r="AN76" s="1" t="s">
        <v>67</v>
      </c>
      <c r="AO76" s="1">
        <f>ROUND(G76*Y76,0)</f>
        <v>179</v>
      </c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1" t="s">
        <v>128</v>
      </c>
      <c r="B77" s="1" t="s">
        <v>41</v>
      </c>
      <c r="C77" s="1">
        <v>1542.0930000000001</v>
      </c>
      <c r="D77" s="1">
        <v>4105.8599999999997</v>
      </c>
      <c r="E77" s="1">
        <v>1921.3989999999999</v>
      </c>
      <c r="F77" s="1">
        <v>3567.3020000000001</v>
      </c>
      <c r="G77" s="8">
        <v>1</v>
      </c>
      <c r="H77" s="1">
        <v>60</v>
      </c>
      <c r="I77" s="1" t="s">
        <v>42</v>
      </c>
      <c r="J77" s="1"/>
      <c r="K77" s="1">
        <v>2069.886</v>
      </c>
      <c r="L77" s="1">
        <f t="shared" si="6"/>
        <v>-148.48700000000008</v>
      </c>
      <c r="M77" s="1">
        <f>E77-O77-P77-Q77</f>
        <v>1771.3989999999999</v>
      </c>
      <c r="N77" s="1">
        <v>254.27699999999999</v>
      </c>
      <c r="O77" s="1">
        <v>0</v>
      </c>
      <c r="P77" s="1">
        <v>150</v>
      </c>
      <c r="Q77" s="1">
        <v>0</v>
      </c>
      <c r="R77" s="1">
        <v>348.44181900000058</v>
      </c>
      <c r="S77" s="1">
        <v>70</v>
      </c>
      <c r="T77" s="1">
        <v>633.61064999999985</v>
      </c>
      <c r="U77" s="1">
        <f>IFERROR(VLOOKUP(A77,[1]Sheet!$A:$D,4,0),0)</f>
        <v>0</v>
      </c>
      <c r="V77" s="1">
        <f>IFERROR(VLOOKUP(A77,[2]Sheet!$A:$D,4,0),0)</f>
        <v>0</v>
      </c>
      <c r="W77" s="1">
        <f>M77/5</f>
        <v>354.27979999999997</v>
      </c>
      <c r="X77" s="5"/>
      <c r="Y77" s="5">
        <f t="shared" si="7"/>
        <v>0</v>
      </c>
      <c r="Z77" s="5"/>
      <c r="AA77" s="1"/>
      <c r="AB77" s="1">
        <f>(F77+R77+S77+T77+Y77)/W77</f>
        <v>13.038718179811553</v>
      </c>
      <c r="AC77" s="1">
        <f>(F77+R77+S77+T77)/W77</f>
        <v>13.038718179811553</v>
      </c>
      <c r="AD77" s="1">
        <v>455.83499999999992</v>
      </c>
      <c r="AE77" s="1">
        <v>447.71359999999999</v>
      </c>
      <c r="AF77" s="1">
        <v>583.35339999999997</v>
      </c>
      <c r="AG77" s="1">
        <v>424.53280000000012</v>
      </c>
      <c r="AH77" s="1">
        <v>346.59460000000001</v>
      </c>
      <c r="AI77" s="1">
        <v>335.08580000000001</v>
      </c>
      <c r="AJ77" s="1">
        <v>446.32619999999997</v>
      </c>
      <c r="AK77" s="1">
        <v>378.19500000000011</v>
      </c>
      <c r="AL77" s="1">
        <v>283.33</v>
      </c>
      <c r="AM77" s="1">
        <v>287.46300000000002</v>
      </c>
      <c r="AN77" s="1" t="s">
        <v>129</v>
      </c>
      <c r="AO77" s="1">
        <f>ROUND(G77*Y77,0)</f>
        <v>0</v>
      </c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1" t="s">
        <v>65</v>
      </c>
      <c r="B78" s="1" t="s">
        <v>41</v>
      </c>
      <c r="C78" s="1">
        <v>2404.9699999999998</v>
      </c>
      <c r="D78" s="1">
        <v>4847.8860000000004</v>
      </c>
      <c r="E78" s="1">
        <v>3362.13</v>
      </c>
      <c r="F78" s="1">
        <v>2838.86</v>
      </c>
      <c r="G78" s="8">
        <v>1</v>
      </c>
      <c r="H78" s="1">
        <v>60</v>
      </c>
      <c r="I78" s="1" t="s">
        <v>42</v>
      </c>
      <c r="J78" s="1"/>
      <c r="K78" s="1">
        <v>4081.2339999999999</v>
      </c>
      <c r="L78" s="1">
        <f t="shared" si="6"/>
        <v>-719.10399999999981</v>
      </c>
      <c r="M78" s="1">
        <f>E78-O78-P78-Q78</f>
        <v>2857.13</v>
      </c>
      <c r="N78" s="1">
        <v>1007.644</v>
      </c>
      <c r="O78" s="1">
        <v>188</v>
      </c>
      <c r="P78" s="1">
        <v>150</v>
      </c>
      <c r="Q78" s="1">
        <v>167</v>
      </c>
      <c r="R78" s="1">
        <v>954.09927699999889</v>
      </c>
      <c r="S78" s="1">
        <v>1100</v>
      </c>
      <c r="T78" s="1">
        <v>821.74325799999986</v>
      </c>
      <c r="U78" s="1">
        <f>IFERROR(VLOOKUP(A78,[1]Sheet!$A:$D,4,0),0)</f>
        <v>126</v>
      </c>
      <c r="V78" s="1">
        <f>IFERROR(VLOOKUP(A78,[2]Sheet!$A:$D,4,0),0)</f>
        <v>750</v>
      </c>
      <c r="W78" s="1">
        <f>M78/5</f>
        <v>571.42600000000004</v>
      </c>
      <c r="X78" s="5">
        <f>11*W78-T78-S78-R78-F78</f>
        <v>570.98346500000207</v>
      </c>
      <c r="Y78" s="25">
        <f>X78+$Y$1*W78</f>
        <v>685.2686650000021</v>
      </c>
      <c r="Z78" s="5"/>
      <c r="AA78" s="1"/>
      <c r="AB78" s="1">
        <f>(F78+R78+S78+T78+Y78)/W78</f>
        <v>11.200000000000001</v>
      </c>
      <c r="AC78" s="1">
        <f>(F78+R78+S78+T78)/W78</f>
        <v>10.000774439734975</v>
      </c>
      <c r="AD78" s="1">
        <v>591.18219999999997</v>
      </c>
      <c r="AE78" s="1">
        <v>533.8338</v>
      </c>
      <c r="AF78" s="1">
        <v>557.26819999999998</v>
      </c>
      <c r="AG78" s="1">
        <v>456.03779999999989</v>
      </c>
      <c r="AH78" s="1">
        <v>450.44499999999999</v>
      </c>
      <c r="AI78" s="1">
        <v>413.43060000000003</v>
      </c>
      <c r="AJ78" s="1">
        <v>390.21580000000012</v>
      </c>
      <c r="AK78" s="1">
        <v>414.16279999999989</v>
      </c>
      <c r="AL78" s="1">
        <v>384.53160000000003</v>
      </c>
      <c r="AM78" s="1">
        <v>542.63</v>
      </c>
      <c r="AN78" s="1" t="s">
        <v>56</v>
      </c>
      <c r="AO78" s="1">
        <f>ROUND(G78*Y78,0)</f>
        <v>685</v>
      </c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13" t="s">
        <v>130</v>
      </c>
      <c r="B79" s="13" t="s">
        <v>41</v>
      </c>
      <c r="C79" s="13">
        <v>-10.842000000000001</v>
      </c>
      <c r="D79" s="13">
        <v>10.842000000000001</v>
      </c>
      <c r="E79" s="13"/>
      <c r="F79" s="13"/>
      <c r="G79" s="14">
        <v>0</v>
      </c>
      <c r="H79" s="13">
        <v>55</v>
      </c>
      <c r="I79" s="13" t="s">
        <v>54</v>
      </c>
      <c r="J79" s="13"/>
      <c r="K79" s="13"/>
      <c r="L79" s="13">
        <f t="shared" si="6"/>
        <v>0</v>
      </c>
      <c r="M79" s="13">
        <f>E79-N79-O79-Q79</f>
        <v>0</v>
      </c>
      <c r="N79" s="13"/>
      <c r="O79" s="13">
        <v>0</v>
      </c>
      <c r="P79" s="13">
        <v>0</v>
      </c>
      <c r="Q79" s="13">
        <v>0</v>
      </c>
      <c r="R79" s="13">
        <v>0</v>
      </c>
      <c r="S79" s="13"/>
      <c r="T79" s="13"/>
      <c r="U79" s="1">
        <f>IFERROR(VLOOKUP(A79,[1]Sheet!$A:$D,4,0),0)</f>
        <v>0</v>
      </c>
      <c r="V79" s="1">
        <f>IFERROR(VLOOKUP(A79,[2]Sheet!$A:$D,4,0),0)</f>
        <v>0</v>
      </c>
      <c r="W79" s="13">
        <f>M79/5</f>
        <v>0</v>
      </c>
      <c r="X79" s="15"/>
      <c r="Y79" s="5">
        <f t="shared" si="7"/>
        <v>0</v>
      </c>
      <c r="Z79" s="15"/>
      <c r="AA79" s="13"/>
      <c r="AB79" s="1" t="e">
        <f>(F79+R79+S79+T79+Y79)/W79</f>
        <v>#DIV/0!</v>
      </c>
      <c r="AC79" s="13" t="e">
        <f>(F79+R79+S79+T79)/W79</f>
        <v>#DIV/0!</v>
      </c>
      <c r="AD79" s="13">
        <v>-5.7199999999999987E-2</v>
      </c>
      <c r="AE79" s="13">
        <v>0.218</v>
      </c>
      <c r="AF79" s="13">
        <v>0.55119999999999991</v>
      </c>
      <c r="AG79" s="13">
        <v>0.19900000000000001</v>
      </c>
      <c r="AH79" s="13">
        <v>0.1918</v>
      </c>
      <c r="AI79" s="13">
        <v>0.26879999999999998</v>
      </c>
      <c r="AJ79" s="13">
        <v>0.54059999999999997</v>
      </c>
      <c r="AK79" s="13">
        <v>1.0873999999999999</v>
      </c>
      <c r="AL79" s="13">
        <v>0.81440000000000001</v>
      </c>
      <c r="AM79" s="13">
        <v>0.53499999999999992</v>
      </c>
      <c r="AN79" s="13" t="s">
        <v>131</v>
      </c>
      <c r="AO79" s="1">
        <f>ROUND(G79*Y79,0)</f>
        <v>0</v>
      </c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13" t="s">
        <v>132</v>
      </c>
      <c r="B80" s="13" t="s">
        <v>41</v>
      </c>
      <c r="C80" s="13">
        <v>13.435</v>
      </c>
      <c r="D80" s="13">
        <v>10.782999999999999</v>
      </c>
      <c r="E80" s="13">
        <v>6.7210000000000001</v>
      </c>
      <c r="F80" s="13">
        <v>17.497</v>
      </c>
      <c r="G80" s="14">
        <v>0</v>
      </c>
      <c r="H80" s="13">
        <v>55</v>
      </c>
      <c r="I80" s="13" t="s">
        <v>54</v>
      </c>
      <c r="J80" s="13"/>
      <c r="K80" s="13">
        <v>6.2</v>
      </c>
      <c r="L80" s="13">
        <f t="shared" si="6"/>
        <v>0.52099999999999991</v>
      </c>
      <c r="M80" s="13">
        <f>E80-N80-O80-Q80</f>
        <v>6.7210000000000001</v>
      </c>
      <c r="N80" s="13"/>
      <c r="O80" s="13">
        <v>0</v>
      </c>
      <c r="P80" s="13">
        <v>0</v>
      </c>
      <c r="Q80" s="13">
        <v>0</v>
      </c>
      <c r="R80" s="13">
        <v>0</v>
      </c>
      <c r="S80" s="13"/>
      <c r="T80" s="13"/>
      <c r="U80" s="1">
        <f>IFERROR(VLOOKUP(A80,[1]Sheet!$A:$D,4,0),0)</f>
        <v>0</v>
      </c>
      <c r="V80" s="1">
        <f>IFERROR(VLOOKUP(A80,[2]Sheet!$A:$D,4,0),0)</f>
        <v>0</v>
      </c>
      <c r="W80" s="13">
        <f>M80/5</f>
        <v>1.3442000000000001</v>
      </c>
      <c r="X80" s="15"/>
      <c r="Y80" s="5">
        <f t="shared" si="7"/>
        <v>0</v>
      </c>
      <c r="Z80" s="15"/>
      <c r="AA80" s="13"/>
      <c r="AB80" s="1">
        <f>(F80+R80+S80+T80+Y80)/W80</f>
        <v>13.016664186876952</v>
      </c>
      <c r="AC80" s="13">
        <f>(F80+R80+S80+T80)/W80</f>
        <v>13.016664186876952</v>
      </c>
      <c r="AD80" s="13">
        <v>0.2702</v>
      </c>
      <c r="AE80" s="13">
        <v>0</v>
      </c>
      <c r="AF80" s="13">
        <v>0</v>
      </c>
      <c r="AG80" s="13">
        <v>0.26719999999999999</v>
      </c>
      <c r="AH80" s="13">
        <v>0.26719999999999999</v>
      </c>
      <c r="AI80" s="13">
        <v>0.2676</v>
      </c>
      <c r="AJ80" s="13">
        <v>1.0702</v>
      </c>
      <c r="AK80" s="13">
        <v>1.6020000000000001</v>
      </c>
      <c r="AL80" s="13">
        <v>0.7994</v>
      </c>
      <c r="AM80" s="13">
        <v>0</v>
      </c>
      <c r="AN80" s="22" t="s">
        <v>161</v>
      </c>
      <c r="AO80" s="1">
        <f>ROUND(G80*Y80,0)</f>
        <v>0</v>
      </c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1" t="s">
        <v>133</v>
      </c>
      <c r="B81" s="1" t="s">
        <v>41</v>
      </c>
      <c r="C81" s="1">
        <v>60.133000000000003</v>
      </c>
      <c r="D81" s="1">
        <v>373.23899999999998</v>
      </c>
      <c r="E81" s="1">
        <v>180.209</v>
      </c>
      <c r="F81" s="1">
        <v>132.923</v>
      </c>
      <c r="G81" s="8">
        <v>1</v>
      </c>
      <c r="H81" s="1">
        <v>60</v>
      </c>
      <c r="I81" s="1" t="s">
        <v>42</v>
      </c>
      <c r="J81" s="1"/>
      <c r="K81" s="1">
        <v>352.24</v>
      </c>
      <c r="L81" s="1">
        <f t="shared" si="6"/>
        <v>-172.03100000000001</v>
      </c>
      <c r="M81" s="1">
        <f>E81-O81-P81-Q81</f>
        <v>180.209</v>
      </c>
      <c r="N81" s="1"/>
      <c r="O81" s="1">
        <v>0</v>
      </c>
      <c r="P81" s="1">
        <v>0</v>
      </c>
      <c r="Q81" s="1">
        <v>0</v>
      </c>
      <c r="R81" s="1">
        <v>0</v>
      </c>
      <c r="S81" s="1"/>
      <c r="T81" s="1"/>
      <c r="U81" s="1">
        <f>IFERROR(VLOOKUP(A81,[1]Sheet!$A:$D,4,0),0)</f>
        <v>0</v>
      </c>
      <c r="V81" s="1">
        <f>IFERROR(VLOOKUP(A81,[2]Sheet!$A:$D,4,0),0)</f>
        <v>0</v>
      </c>
      <c r="W81" s="1">
        <f>M81/5</f>
        <v>36.041800000000002</v>
      </c>
      <c r="X81" s="5">
        <f>11*W81-T81-S81-R81-F81</f>
        <v>263.53680000000003</v>
      </c>
      <c r="Y81" s="5">
        <f t="shared" si="7"/>
        <v>263.53680000000003</v>
      </c>
      <c r="Z81" s="5"/>
      <c r="AA81" s="1"/>
      <c r="AB81" s="1">
        <f>(F81+R81+S81+T81+Y81)/W81</f>
        <v>11</v>
      </c>
      <c r="AC81" s="1">
        <f>(F81+R81+S81+T81)/W81</f>
        <v>3.6880233506650608</v>
      </c>
      <c r="AD81" s="1">
        <v>21.690799999999999</v>
      </c>
      <c r="AE81" s="1">
        <v>26.5594</v>
      </c>
      <c r="AF81" s="1">
        <v>19.285399999999999</v>
      </c>
      <c r="AG81" s="1">
        <v>16.993200000000002</v>
      </c>
      <c r="AH81" s="1">
        <v>12.1966</v>
      </c>
      <c r="AI81" s="1">
        <v>0</v>
      </c>
      <c r="AJ81" s="1">
        <v>16.6934</v>
      </c>
      <c r="AK81" s="1">
        <v>16.6934</v>
      </c>
      <c r="AL81" s="1">
        <v>0</v>
      </c>
      <c r="AM81" s="1">
        <v>2.4062000000000001</v>
      </c>
      <c r="AN81" s="1"/>
      <c r="AO81" s="1">
        <f>ROUND(G81*Y81,0)</f>
        <v>264</v>
      </c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13" t="s">
        <v>134</v>
      </c>
      <c r="B82" s="13" t="s">
        <v>46</v>
      </c>
      <c r="C82" s="13">
        <v>8</v>
      </c>
      <c r="D82" s="13">
        <v>10</v>
      </c>
      <c r="E82" s="13">
        <v>7</v>
      </c>
      <c r="F82" s="13">
        <v>11</v>
      </c>
      <c r="G82" s="14">
        <v>0</v>
      </c>
      <c r="H82" s="13">
        <v>40</v>
      </c>
      <c r="I82" s="13" t="s">
        <v>54</v>
      </c>
      <c r="J82" s="13"/>
      <c r="K82" s="13">
        <v>7</v>
      </c>
      <c r="L82" s="13">
        <f t="shared" si="6"/>
        <v>0</v>
      </c>
      <c r="M82" s="13">
        <f>E82-N82-O82-Q82</f>
        <v>7</v>
      </c>
      <c r="N82" s="13"/>
      <c r="O82" s="13">
        <v>0</v>
      </c>
      <c r="P82" s="13">
        <v>0</v>
      </c>
      <c r="Q82" s="13">
        <v>0</v>
      </c>
      <c r="R82" s="13">
        <v>0</v>
      </c>
      <c r="S82" s="13"/>
      <c r="T82" s="13"/>
      <c r="U82" s="1">
        <f>IFERROR(VLOOKUP(A82,[1]Sheet!$A:$D,4,0),0)</f>
        <v>0</v>
      </c>
      <c r="V82" s="1">
        <f>IFERROR(VLOOKUP(A82,[2]Sheet!$A:$D,4,0),0)</f>
        <v>0</v>
      </c>
      <c r="W82" s="13">
        <f>M82/5</f>
        <v>1.4</v>
      </c>
      <c r="X82" s="15"/>
      <c r="Y82" s="5">
        <f t="shared" si="7"/>
        <v>0</v>
      </c>
      <c r="Z82" s="15"/>
      <c r="AA82" s="13"/>
      <c r="AB82" s="1">
        <f>(F82+R82+S82+T82+Y82)/W82</f>
        <v>7.8571428571428577</v>
      </c>
      <c r="AC82" s="13">
        <f>(F82+R82+S82+T82)/W82</f>
        <v>7.8571428571428577</v>
      </c>
      <c r="AD82" s="13">
        <v>1.2</v>
      </c>
      <c r="AE82" s="13">
        <v>0.6</v>
      </c>
      <c r="AF82" s="13">
        <v>0.2</v>
      </c>
      <c r="AG82" s="13">
        <v>0.2</v>
      </c>
      <c r="AH82" s="13">
        <v>0.4</v>
      </c>
      <c r="AI82" s="13">
        <v>1</v>
      </c>
      <c r="AJ82" s="13">
        <v>1.4</v>
      </c>
      <c r="AK82" s="13">
        <v>1</v>
      </c>
      <c r="AL82" s="13">
        <v>1.4</v>
      </c>
      <c r="AM82" s="13">
        <v>1.4</v>
      </c>
      <c r="AN82" s="22" t="s">
        <v>146</v>
      </c>
      <c r="AO82" s="1">
        <f>ROUND(G82*Y82,0)</f>
        <v>0</v>
      </c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13" t="s">
        <v>136</v>
      </c>
      <c r="B83" s="13" t="s">
        <v>46</v>
      </c>
      <c r="C83" s="13">
        <v>11</v>
      </c>
      <c r="D83" s="13"/>
      <c r="E83" s="13">
        <v>6</v>
      </c>
      <c r="F83" s="13">
        <v>4</v>
      </c>
      <c r="G83" s="14">
        <v>0</v>
      </c>
      <c r="H83" s="13">
        <v>40</v>
      </c>
      <c r="I83" s="13" t="s">
        <v>54</v>
      </c>
      <c r="J83" s="13"/>
      <c r="K83" s="13">
        <v>6</v>
      </c>
      <c r="L83" s="13">
        <f t="shared" si="6"/>
        <v>0</v>
      </c>
      <c r="M83" s="13">
        <f>E83-N83-O83-Q83</f>
        <v>6</v>
      </c>
      <c r="N83" s="13"/>
      <c r="O83" s="13">
        <v>0</v>
      </c>
      <c r="P83" s="13">
        <v>0</v>
      </c>
      <c r="Q83" s="13">
        <v>0</v>
      </c>
      <c r="R83" s="13">
        <v>0</v>
      </c>
      <c r="S83" s="13"/>
      <c r="T83" s="13"/>
      <c r="U83" s="1">
        <f>IFERROR(VLOOKUP(A83,[1]Sheet!$A:$D,4,0),0)</f>
        <v>0</v>
      </c>
      <c r="V83" s="1">
        <f>IFERROR(VLOOKUP(A83,[2]Sheet!$A:$D,4,0),0)</f>
        <v>0</v>
      </c>
      <c r="W83" s="13">
        <f>M83/5</f>
        <v>1.2</v>
      </c>
      <c r="X83" s="15"/>
      <c r="Y83" s="5">
        <f t="shared" si="7"/>
        <v>0</v>
      </c>
      <c r="Z83" s="15"/>
      <c r="AA83" s="13"/>
      <c r="AB83" s="1">
        <f>(F83+R83+S83+T83+Y83)/W83</f>
        <v>3.3333333333333335</v>
      </c>
      <c r="AC83" s="13">
        <f>(F83+R83+S83+T83)/W83</f>
        <v>3.3333333333333335</v>
      </c>
      <c r="AD83" s="13">
        <v>0.8</v>
      </c>
      <c r="AE83" s="13">
        <v>0</v>
      </c>
      <c r="AF83" s="13">
        <v>-0.2</v>
      </c>
      <c r="AG83" s="13">
        <v>0</v>
      </c>
      <c r="AH83" s="13">
        <v>0</v>
      </c>
      <c r="AI83" s="13">
        <v>1</v>
      </c>
      <c r="AJ83" s="13">
        <v>1</v>
      </c>
      <c r="AK83" s="13">
        <v>0.2</v>
      </c>
      <c r="AL83" s="13">
        <v>1</v>
      </c>
      <c r="AM83" s="13">
        <v>1</v>
      </c>
      <c r="AN83" s="21" t="s">
        <v>162</v>
      </c>
      <c r="AO83" s="1">
        <f>ROUND(G83*Y83,0)</f>
        <v>0</v>
      </c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1" t="s">
        <v>137</v>
      </c>
      <c r="B84" s="1" t="s">
        <v>46</v>
      </c>
      <c r="C84" s="1">
        <v>139</v>
      </c>
      <c r="D84" s="1">
        <v>30</v>
      </c>
      <c r="E84" s="1">
        <v>95</v>
      </c>
      <c r="F84" s="1">
        <v>70</v>
      </c>
      <c r="G84" s="8">
        <v>0.3</v>
      </c>
      <c r="H84" s="1">
        <v>40</v>
      </c>
      <c r="I84" s="1" t="s">
        <v>42</v>
      </c>
      <c r="J84" s="1"/>
      <c r="K84" s="1">
        <v>99</v>
      </c>
      <c r="L84" s="1">
        <f t="shared" si="6"/>
        <v>-4</v>
      </c>
      <c r="M84" s="1">
        <f>E84-O84-P84-Q84</f>
        <v>95</v>
      </c>
      <c r="N84" s="1"/>
      <c r="O84" s="1">
        <v>0</v>
      </c>
      <c r="P84" s="1">
        <v>0</v>
      </c>
      <c r="Q84" s="1">
        <v>0</v>
      </c>
      <c r="R84" s="1">
        <v>100</v>
      </c>
      <c r="S84" s="1"/>
      <c r="T84" s="1"/>
      <c r="U84" s="1">
        <f>IFERROR(VLOOKUP(A84,[1]Sheet!$A:$D,4,0),0)</f>
        <v>0</v>
      </c>
      <c r="V84" s="1">
        <f>IFERROR(VLOOKUP(A84,[2]Sheet!$A:$D,4,0),0)</f>
        <v>0</v>
      </c>
      <c r="W84" s="1">
        <f>M84/5</f>
        <v>19</v>
      </c>
      <c r="X84" s="5">
        <f>11*W84-T84-S84-R84-F84</f>
        <v>39</v>
      </c>
      <c r="Y84" s="5">
        <f t="shared" si="7"/>
        <v>39</v>
      </c>
      <c r="Z84" s="5"/>
      <c r="AA84" s="1"/>
      <c r="AB84" s="1">
        <f>(F84+R84+S84+T84+Y84)/W84</f>
        <v>11</v>
      </c>
      <c r="AC84" s="1">
        <f>(F84+R84+S84+T84)/W84</f>
        <v>8.9473684210526319</v>
      </c>
      <c r="AD84" s="1">
        <v>17.8</v>
      </c>
      <c r="AE84" s="1">
        <v>15.4</v>
      </c>
      <c r="AF84" s="1">
        <v>16</v>
      </c>
      <c r="AG84" s="1">
        <v>18.399999999999999</v>
      </c>
      <c r="AH84" s="1">
        <v>23.4</v>
      </c>
      <c r="AI84" s="1">
        <v>22</v>
      </c>
      <c r="AJ84" s="1">
        <v>18</v>
      </c>
      <c r="AK84" s="1">
        <v>14.8</v>
      </c>
      <c r="AL84" s="1">
        <v>15.2</v>
      </c>
      <c r="AM84" s="1">
        <v>21</v>
      </c>
      <c r="AN84" s="1"/>
      <c r="AO84" s="1">
        <f>ROUND(G84*Y84,0)</f>
        <v>12</v>
      </c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11" t="s">
        <v>138</v>
      </c>
      <c r="B85" s="1" t="s">
        <v>46</v>
      </c>
      <c r="C85" s="1"/>
      <c r="D85" s="1">
        <v>108</v>
      </c>
      <c r="E85" s="1">
        <v>48</v>
      </c>
      <c r="F85" s="1">
        <v>60</v>
      </c>
      <c r="G85" s="8">
        <v>7.0000000000000007E-2</v>
      </c>
      <c r="H85" s="1">
        <v>90</v>
      </c>
      <c r="I85" s="1" t="s">
        <v>42</v>
      </c>
      <c r="J85" s="1"/>
      <c r="K85" s="1">
        <v>48</v>
      </c>
      <c r="L85" s="1">
        <f t="shared" si="6"/>
        <v>0</v>
      </c>
      <c r="M85" s="1">
        <f>E85-O85-P85-Q85</f>
        <v>48</v>
      </c>
      <c r="N85" s="1"/>
      <c r="O85" s="1">
        <v>0</v>
      </c>
      <c r="P85" s="1">
        <v>0</v>
      </c>
      <c r="Q85" s="1">
        <v>0</v>
      </c>
      <c r="R85" s="1">
        <v>100</v>
      </c>
      <c r="S85" s="1"/>
      <c r="T85" s="1"/>
      <c r="U85" s="1">
        <f>IFERROR(VLOOKUP(A85,[1]Sheet!$A:$D,4,0),0)</f>
        <v>0</v>
      </c>
      <c r="V85" s="1">
        <f>IFERROR(VLOOKUP(A85,[2]Sheet!$A:$D,4,0),0)</f>
        <v>0</v>
      </c>
      <c r="W85" s="1">
        <f>M85/5</f>
        <v>9.6</v>
      </c>
      <c r="X85" s="5"/>
      <c r="Y85" s="5">
        <f t="shared" si="7"/>
        <v>0</v>
      </c>
      <c r="Z85" s="5"/>
      <c r="AA85" s="1"/>
      <c r="AB85" s="1">
        <f>(F85+R85+S85+T85+Y85)/W85</f>
        <v>16.666666666666668</v>
      </c>
      <c r="AC85" s="1">
        <f>(F85+R85+S85+T85)/W85</f>
        <v>16.666666666666668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0.30199999999999999</v>
      </c>
      <c r="AM85" s="1">
        <v>0.30199999999999999</v>
      </c>
      <c r="AN85" s="1" t="s">
        <v>86</v>
      </c>
      <c r="AO85" s="1">
        <f>ROUND(G85*Y85,0)</f>
        <v>0</v>
      </c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11" t="s">
        <v>139</v>
      </c>
      <c r="B86" s="1" t="s">
        <v>46</v>
      </c>
      <c r="C86" s="1"/>
      <c r="D86" s="1">
        <v>108</v>
      </c>
      <c r="E86" s="1">
        <v>52</v>
      </c>
      <c r="F86" s="1">
        <v>56</v>
      </c>
      <c r="G86" s="8">
        <v>7.0000000000000007E-2</v>
      </c>
      <c r="H86" s="1">
        <v>90</v>
      </c>
      <c r="I86" s="1" t="s">
        <v>42</v>
      </c>
      <c r="J86" s="1"/>
      <c r="K86" s="1">
        <v>53</v>
      </c>
      <c r="L86" s="1">
        <f t="shared" si="6"/>
        <v>-1</v>
      </c>
      <c r="M86" s="1">
        <f>E86-O86-P86-Q86</f>
        <v>52</v>
      </c>
      <c r="N86" s="1"/>
      <c r="O86" s="1">
        <v>0</v>
      </c>
      <c r="P86" s="1">
        <v>0</v>
      </c>
      <c r="Q86" s="1">
        <v>0</v>
      </c>
      <c r="R86" s="1">
        <v>100</v>
      </c>
      <c r="S86" s="1"/>
      <c r="T86" s="1"/>
      <c r="U86" s="1">
        <f>IFERROR(VLOOKUP(A86,[1]Sheet!$A:$D,4,0),0)</f>
        <v>0</v>
      </c>
      <c r="V86" s="1">
        <f>IFERROR(VLOOKUP(A86,[2]Sheet!$A:$D,4,0),0)</f>
        <v>0</v>
      </c>
      <c r="W86" s="1">
        <f>M86/5</f>
        <v>10.4</v>
      </c>
      <c r="X86" s="5"/>
      <c r="Y86" s="5">
        <f t="shared" si="7"/>
        <v>0</v>
      </c>
      <c r="Z86" s="5"/>
      <c r="AA86" s="1"/>
      <c r="AB86" s="1">
        <f>(F86+R86+S86+T86+Y86)/W86</f>
        <v>15</v>
      </c>
      <c r="AC86" s="1">
        <f>(F86+R86+S86+T86)/W86</f>
        <v>15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0.30199999999999999</v>
      </c>
      <c r="AM86" s="1">
        <v>0.30199999999999999</v>
      </c>
      <c r="AN86" s="1" t="s">
        <v>86</v>
      </c>
      <c r="AO86" s="1">
        <f>ROUND(G86*Y86,0)</f>
        <v>0</v>
      </c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1" t="s">
        <v>140</v>
      </c>
      <c r="B87" s="1" t="s">
        <v>46</v>
      </c>
      <c r="C87" s="1"/>
      <c r="D87" s="1">
        <v>162</v>
      </c>
      <c r="E87" s="1">
        <v>51</v>
      </c>
      <c r="F87" s="1">
        <v>111</v>
      </c>
      <c r="G87" s="8">
        <v>7.0000000000000007E-2</v>
      </c>
      <c r="H87" s="1">
        <v>90</v>
      </c>
      <c r="I87" s="1" t="s">
        <v>42</v>
      </c>
      <c r="J87" s="1"/>
      <c r="K87" s="1">
        <v>51</v>
      </c>
      <c r="L87" s="1">
        <f t="shared" si="6"/>
        <v>0</v>
      </c>
      <c r="M87" s="1">
        <f>E87-O87-P87-Q87</f>
        <v>51</v>
      </c>
      <c r="N87" s="1"/>
      <c r="O87" s="1">
        <v>0</v>
      </c>
      <c r="P87" s="1">
        <v>0</v>
      </c>
      <c r="Q87" s="1">
        <v>0</v>
      </c>
      <c r="R87" s="1">
        <v>0</v>
      </c>
      <c r="S87" s="1"/>
      <c r="T87" s="1"/>
      <c r="U87" s="1">
        <f>IFERROR(VLOOKUP(A87,[1]Sheet!$A:$D,4,0),0)</f>
        <v>0</v>
      </c>
      <c r="V87" s="1">
        <f>IFERROR(VLOOKUP(A87,[2]Sheet!$A:$D,4,0),0)</f>
        <v>0</v>
      </c>
      <c r="W87" s="1">
        <f>M87/5</f>
        <v>10.199999999999999</v>
      </c>
      <c r="X87" s="5"/>
      <c r="Y87" s="5">
        <f t="shared" si="7"/>
        <v>0</v>
      </c>
      <c r="Z87" s="5"/>
      <c r="AA87" s="1"/>
      <c r="AB87" s="1">
        <f>(F87+R87+S87+T87+Y87)/W87</f>
        <v>10.882352941176471</v>
      </c>
      <c r="AC87" s="1">
        <f>(F87+R87+S87+T87)/W87</f>
        <v>10.882352941176471</v>
      </c>
      <c r="AD87" s="1">
        <v>6</v>
      </c>
      <c r="AE87" s="1">
        <v>14.4</v>
      </c>
      <c r="AF87" s="1">
        <v>8.4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0.30199999999999999</v>
      </c>
      <c r="AM87" s="1">
        <v>0.30199999999999999</v>
      </c>
      <c r="AN87" s="1" t="s">
        <v>86</v>
      </c>
      <c r="AO87" s="1">
        <f>ROUND(G87*Y87,0)</f>
        <v>0</v>
      </c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1" t="s">
        <v>141</v>
      </c>
      <c r="B88" s="1" t="s">
        <v>46</v>
      </c>
      <c r="C88" s="1"/>
      <c r="D88" s="1">
        <v>90</v>
      </c>
      <c r="E88" s="1"/>
      <c r="F88" s="1">
        <v>90</v>
      </c>
      <c r="G88" s="8">
        <v>0.05</v>
      </c>
      <c r="H88" s="1">
        <v>90</v>
      </c>
      <c r="I88" s="1" t="s">
        <v>42</v>
      </c>
      <c r="J88" s="1"/>
      <c r="K88" s="1">
        <v>5</v>
      </c>
      <c r="L88" s="1">
        <f t="shared" si="6"/>
        <v>-5</v>
      </c>
      <c r="M88" s="1">
        <f>E88-O88-P88-Q88</f>
        <v>0</v>
      </c>
      <c r="N88" s="1"/>
      <c r="O88" s="1">
        <v>0</v>
      </c>
      <c r="P88" s="1">
        <v>0</v>
      </c>
      <c r="Q88" s="1">
        <v>0</v>
      </c>
      <c r="R88" s="1">
        <v>30</v>
      </c>
      <c r="S88" s="1"/>
      <c r="T88" s="1"/>
      <c r="U88" s="1">
        <f>IFERROR(VLOOKUP(A88,[1]Sheet!$A:$D,4,0),0)</f>
        <v>0</v>
      </c>
      <c r="V88" s="1">
        <f>IFERROR(VLOOKUP(A88,[2]Sheet!$A:$D,4,0),0)</f>
        <v>0</v>
      </c>
      <c r="W88" s="1">
        <f>M88/5</f>
        <v>0</v>
      </c>
      <c r="X88" s="5"/>
      <c r="Y88" s="5">
        <f t="shared" si="7"/>
        <v>0</v>
      </c>
      <c r="Z88" s="5"/>
      <c r="AA88" s="1"/>
      <c r="AB88" s="1" t="e">
        <f>(F88+R88+S88+T88+Y88)/W88</f>
        <v>#DIV/0!</v>
      </c>
      <c r="AC88" s="1" t="e">
        <f>(F88+R88+S88+T88)/W88</f>
        <v>#DIV/0!</v>
      </c>
      <c r="AD88" s="1">
        <v>6.2</v>
      </c>
      <c r="AE88" s="1">
        <v>14.4</v>
      </c>
      <c r="AF88" s="1">
        <v>8.1999999999999993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0.30199999999999999</v>
      </c>
      <c r="AM88" s="1">
        <v>0.30199999999999999</v>
      </c>
      <c r="AN88" s="1" t="s">
        <v>86</v>
      </c>
      <c r="AO88" s="1">
        <f>ROUND(G88*Y88,0)</f>
        <v>0</v>
      </c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1" t="s">
        <v>142</v>
      </c>
      <c r="B89" s="1" t="s">
        <v>46</v>
      </c>
      <c r="C89" s="1">
        <v>126</v>
      </c>
      <c r="D89" s="1"/>
      <c r="E89" s="1">
        <v>124</v>
      </c>
      <c r="F89" s="1">
        <v>1</v>
      </c>
      <c r="G89" s="8">
        <v>5.5E-2</v>
      </c>
      <c r="H89" s="1">
        <v>90</v>
      </c>
      <c r="I89" s="1" t="s">
        <v>42</v>
      </c>
      <c r="J89" s="1"/>
      <c r="K89" s="1">
        <v>126</v>
      </c>
      <c r="L89" s="1">
        <f t="shared" si="6"/>
        <v>-2</v>
      </c>
      <c r="M89" s="1">
        <f>E89-O89-P89-Q89</f>
        <v>124</v>
      </c>
      <c r="N89" s="1"/>
      <c r="O89" s="1">
        <v>0</v>
      </c>
      <c r="P89" s="1">
        <v>0</v>
      </c>
      <c r="Q89" s="1">
        <v>0</v>
      </c>
      <c r="R89" s="1">
        <v>100</v>
      </c>
      <c r="S89" s="1"/>
      <c r="T89" s="1"/>
      <c r="U89" s="1">
        <f>IFERROR(VLOOKUP(A89,[1]Sheet!$A:$D,4,0),0)</f>
        <v>0</v>
      </c>
      <c r="V89" s="1">
        <f>IFERROR(VLOOKUP(A89,[2]Sheet!$A:$D,4,0),0)</f>
        <v>0</v>
      </c>
      <c r="W89" s="1">
        <f>M89/5</f>
        <v>24.8</v>
      </c>
      <c r="X89" s="5">
        <f>11*W89-T89-S89-R89-F89</f>
        <v>171.8</v>
      </c>
      <c r="Y89" s="5">
        <f t="shared" si="7"/>
        <v>171.8</v>
      </c>
      <c r="Z89" s="5"/>
      <c r="AA89" s="1"/>
      <c r="AB89" s="1">
        <f>(F89+R89+S89+T89+Y89)/W89</f>
        <v>11</v>
      </c>
      <c r="AC89" s="1">
        <f>(F89+R89+S89+T89)/W89</f>
        <v>4.07258064516129</v>
      </c>
      <c r="AD89" s="1">
        <v>12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0.30199999999999999</v>
      </c>
      <c r="AM89" s="1">
        <v>0.30199999999999999</v>
      </c>
      <c r="AN89" s="1" t="s">
        <v>86</v>
      </c>
      <c r="AO89" s="1">
        <f>ROUND(G89*Y89,0)</f>
        <v>9</v>
      </c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1" t="s">
        <v>143</v>
      </c>
      <c r="B90" s="1" t="s">
        <v>46</v>
      </c>
      <c r="C90" s="1">
        <v>52</v>
      </c>
      <c r="D90" s="1"/>
      <c r="E90" s="1"/>
      <c r="F90" s="1">
        <v>52</v>
      </c>
      <c r="G90" s="8">
        <v>0.05</v>
      </c>
      <c r="H90" s="1">
        <v>120</v>
      </c>
      <c r="I90" s="1" t="s">
        <v>42</v>
      </c>
      <c r="J90" s="1"/>
      <c r="K90" s="1"/>
      <c r="L90" s="1">
        <f t="shared" si="6"/>
        <v>0</v>
      </c>
      <c r="M90" s="1">
        <f>E90-O90-P90-Q90</f>
        <v>0</v>
      </c>
      <c r="N90" s="1"/>
      <c r="O90" s="1">
        <v>0</v>
      </c>
      <c r="P90" s="1">
        <v>0</v>
      </c>
      <c r="Q90" s="1">
        <v>0</v>
      </c>
      <c r="R90" s="1">
        <v>0</v>
      </c>
      <c r="S90" s="1"/>
      <c r="T90" s="1"/>
      <c r="U90" s="1">
        <f>IFERROR(VLOOKUP(A90,[1]Sheet!$A:$D,4,0),0)</f>
        <v>0</v>
      </c>
      <c r="V90" s="1">
        <f>IFERROR(VLOOKUP(A90,[2]Sheet!$A:$D,4,0),0)</f>
        <v>0</v>
      </c>
      <c r="W90" s="1">
        <f>M90/5</f>
        <v>0</v>
      </c>
      <c r="X90" s="5"/>
      <c r="Y90" s="5">
        <f t="shared" si="7"/>
        <v>0</v>
      </c>
      <c r="Z90" s="5"/>
      <c r="AA90" s="1"/>
      <c r="AB90" s="1" t="e">
        <f>(F90+R90+S90+T90+Y90)/W90</f>
        <v>#DIV/0!</v>
      </c>
      <c r="AC90" s="1" t="e">
        <f>(F90+R90+S90+T90)/W90</f>
        <v>#DIV/0!</v>
      </c>
      <c r="AD90" s="1">
        <v>0</v>
      </c>
      <c r="AE90" s="1">
        <v>0.6</v>
      </c>
      <c r="AF90" s="1">
        <v>0.6</v>
      </c>
      <c r="AG90" s="1">
        <v>0.4</v>
      </c>
      <c r="AH90" s="1">
        <v>1</v>
      </c>
      <c r="AI90" s="1">
        <v>0.6</v>
      </c>
      <c r="AJ90" s="1">
        <v>2.2000000000000002</v>
      </c>
      <c r="AK90" s="1">
        <v>3.2</v>
      </c>
      <c r="AL90" s="1">
        <v>1</v>
      </c>
      <c r="AM90" s="1">
        <v>0.4</v>
      </c>
      <c r="AN90" s="22" t="s">
        <v>166</v>
      </c>
      <c r="AO90" s="1">
        <f>ROUND(G90*Y90,0)</f>
        <v>0</v>
      </c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1" t="s">
        <v>144</v>
      </c>
      <c r="B91" s="1" t="s">
        <v>41</v>
      </c>
      <c r="C91" s="1">
        <v>6313.2730000000001</v>
      </c>
      <c r="D91" s="1">
        <v>3906.5340000000001</v>
      </c>
      <c r="E91" s="1">
        <v>4730.835</v>
      </c>
      <c r="F91" s="1">
        <v>5321.6589999999997</v>
      </c>
      <c r="G91" s="8">
        <v>1</v>
      </c>
      <c r="H91" s="1">
        <v>40</v>
      </c>
      <c r="I91" s="1" t="s">
        <v>42</v>
      </c>
      <c r="J91" s="1"/>
      <c r="K91" s="1">
        <v>4443.58</v>
      </c>
      <c r="L91" s="1">
        <f t="shared" si="6"/>
        <v>287.25500000000011</v>
      </c>
      <c r="M91" s="1">
        <f>E91-O91-P91-Q91</f>
        <v>4730.835</v>
      </c>
      <c r="N91" s="1">
        <v>127.248</v>
      </c>
      <c r="O91" s="1">
        <v>0</v>
      </c>
      <c r="P91" s="1">
        <v>0</v>
      </c>
      <c r="Q91" s="1">
        <v>0</v>
      </c>
      <c r="R91" s="1">
        <v>674.65000099999725</v>
      </c>
      <c r="S91" s="1">
        <v>700</v>
      </c>
      <c r="T91" s="1"/>
      <c r="U91" s="1">
        <f>IFERROR(VLOOKUP(A91,[1]Sheet!$A:$D,4,0),0)</f>
        <v>0</v>
      </c>
      <c r="V91" s="1">
        <f>IFERROR(VLOOKUP(A91,[2]Sheet!$A:$D,4,0),0)</f>
        <v>0</v>
      </c>
      <c r="W91" s="1">
        <f>M91/5</f>
        <v>946.16700000000003</v>
      </c>
      <c r="X91" s="5">
        <f>11*W91-T91-S91-R91-F91</f>
        <v>3711.5279990000017</v>
      </c>
      <c r="Y91" s="5">
        <f t="shared" si="7"/>
        <v>3711.5279990000017</v>
      </c>
      <c r="Z91" s="5"/>
      <c r="AA91" s="1"/>
      <c r="AB91" s="1">
        <f>(F91+R91+S91+T91+Y91)/W91</f>
        <v>11</v>
      </c>
      <c r="AC91" s="1">
        <f>(F91+R91+S91+T91)/W91</f>
        <v>7.0773013654037786</v>
      </c>
      <c r="AD91" s="1">
        <v>894.69320000000005</v>
      </c>
      <c r="AE91" s="1">
        <v>893.29679999999985</v>
      </c>
      <c r="AF91" s="1">
        <v>1096.9985999999999</v>
      </c>
      <c r="AG91" s="1">
        <v>1013.1568</v>
      </c>
      <c r="AH91" s="1">
        <v>1088.3972000000001</v>
      </c>
      <c r="AI91" s="1">
        <v>1018.0316</v>
      </c>
      <c r="AJ91" s="1">
        <v>934.2872000000001</v>
      </c>
      <c r="AK91" s="1">
        <v>918.22360000000003</v>
      </c>
      <c r="AL91" s="1">
        <v>914.80539999999996</v>
      </c>
      <c r="AM91" s="1">
        <v>1092.5316</v>
      </c>
      <c r="AN91" s="1" t="s">
        <v>56</v>
      </c>
      <c r="AO91" s="1">
        <f>ROUND(G91*Y91,0)</f>
        <v>3712</v>
      </c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1" t="s">
        <v>145</v>
      </c>
      <c r="B92" s="1" t="s">
        <v>41</v>
      </c>
      <c r="C92" s="1">
        <v>111.626</v>
      </c>
      <c r="D92" s="1">
        <v>1.8</v>
      </c>
      <c r="E92" s="1">
        <v>20.786000000000001</v>
      </c>
      <c r="F92" s="1">
        <v>90.064999999999998</v>
      </c>
      <c r="G92" s="8">
        <v>1</v>
      </c>
      <c r="H92" s="1">
        <v>60</v>
      </c>
      <c r="I92" s="1" t="s">
        <v>42</v>
      </c>
      <c r="J92" s="1"/>
      <c r="K92" s="1">
        <v>24</v>
      </c>
      <c r="L92" s="1">
        <f t="shared" si="6"/>
        <v>-3.2139999999999986</v>
      </c>
      <c r="M92" s="1">
        <f>E92-O92-P92-Q92</f>
        <v>20.786000000000001</v>
      </c>
      <c r="N92" s="1"/>
      <c r="O92" s="1">
        <v>0</v>
      </c>
      <c r="P92" s="1">
        <v>0</v>
      </c>
      <c r="Q92" s="1">
        <v>0</v>
      </c>
      <c r="R92" s="1">
        <v>0</v>
      </c>
      <c r="S92" s="1"/>
      <c r="T92" s="1"/>
      <c r="U92" s="1">
        <f>IFERROR(VLOOKUP(A92,[1]Sheet!$A:$D,4,0),0)</f>
        <v>0</v>
      </c>
      <c r="V92" s="1">
        <f>IFERROR(VLOOKUP(A92,[2]Sheet!$A:$D,4,0),0)</f>
        <v>0</v>
      </c>
      <c r="W92" s="1">
        <f>M92/5</f>
        <v>4.1572000000000005</v>
      </c>
      <c r="X92" s="5"/>
      <c r="Y92" s="5">
        <f t="shared" si="7"/>
        <v>0</v>
      </c>
      <c r="Z92" s="5"/>
      <c r="AA92" s="1"/>
      <c r="AB92" s="1">
        <f>(F92+R92+S92+T92+Y92)/W92</f>
        <v>21.664822476666984</v>
      </c>
      <c r="AC92" s="1">
        <f>(F92+R92+S92+T92)/W92</f>
        <v>21.664822476666984</v>
      </c>
      <c r="AD92" s="1">
        <v>7.2123999999999997</v>
      </c>
      <c r="AE92" s="1">
        <v>5.7808000000000002</v>
      </c>
      <c r="AF92" s="1">
        <v>0.36380000000000001</v>
      </c>
      <c r="AG92" s="1">
        <v>0</v>
      </c>
      <c r="AH92" s="1">
        <v>11.4732</v>
      </c>
      <c r="AI92" s="1">
        <v>14.3432</v>
      </c>
      <c r="AJ92" s="1">
        <v>4.6609999999999996</v>
      </c>
      <c r="AK92" s="1">
        <v>6.4687999999999999</v>
      </c>
      <c r="AL92" s="1">
        <v>7.4672000000000001</v>
      </c>
      <c r="AM92" s="1">
        <v>4.9443999999999999</v>
      </c>
      <c r="AN92" s="23" t="s">
        <v>135</v>
      </c>
      <c r="AO92" s="1">
        <f>ROUND(G92*Y92,0)</f>
        <v>0</v>
      </c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1" t="s">
        <v>147</v>
      </c>
      <c r="B93" s="1" t="s">
        <v>46</v>
      </c>
      <c r="C93" s="1">
        <v>204</v>
      </c>
      <c r="D93" s="1">
        <v>228</v>
      </c>
      <c r="E93" s="1">
        <v>187</v>
      </c>
      <c r="F93" s="1">
        <v>240</v>
      </c>
      <c r="G93" s="8">
        <v>0.3</v>
      </c>
      <c r="H93" s="1">
        <v>40</v>
      </c>
      <c r="I93" s="1" t="s">
        <v>42</v>
      </c>
      <c r="J93" s="1"/>
      <c r="K93" s="1">
        <v>192</v>
      </c>
      <c r="L93" s="1">
        <f t="shared" si="6"/>
        <v>-5</v>
      </c>
      <c r="M93" s="1">
        <f>E93-O93-P93-Q93</f>
        <v>187</v>
      </c>
      <c r="N93" s="1"/>
      <c r="O93" s="1">
        <v>0</v>
      </c>
      <c r="P93" s="1">
        <v>0</v>
      </c>
      <c r="Q93" s="1">
        <v>0</v>
      </c>
      <c r="R93" s="1">
        <v>30</v>
      </c>
      <c r="S93" s="1"/>
      <c r="T93" s="1"/>
      <c r="U93" s="1">
        <f>IFERROR(VLOOKUP(A93,[1]Sheet!$A:$D,4,0),0)</f>
        <v>0</v>
      </c>
      <c r="V93" s="1">
        <f>IFERROR(VLOOKUP(A93,[2]Sheet!$A:$D,4,0),0)</f>
        <v>0</v>
      </c>
      <c r="W93" s="1">
        <f>M93/5</f>
        <v>37.4</v>
      </c>
      <c r="X93" s="5">
        <f>11*W93-T93-S93-R93-F93</f>
        <v>141.39999999999998</v>
      </c>
      <c r="Y93" s="5">
        <f t="shared" si="7"/>
        <v>141.39999999999998</v>
      </c>
      <c r="Z93" s="5"/>
      <c r="AA93" s="1"/>
      <c r="AB93" s="1">
        <f>(F93+R93+S93+T93+Y93)/W93</f>
        <v>11</v>
      </c>
      <c r="AC93" s="1">
        <f>(F93+R93+S93+T93)/W93</f>
        <v>7.2192513368983962</v>
      </c>
      <c r="AD93" s="1">
        <v>33.6</v>
      </c>
      <c r="AE93" s="1">
        <v>38.799999999999997</v>
      </c>
      <c r="AF93" s="1">
        <v>41</v>
      </c>
      <c r="AG93" s="1">
        <v>37.200000000000003</v>
      </c>
      <c r="AH93" s="1">
        <v>41.2</v>
      </c>
      <c r="AI93" s="1">
        <v>40.6</v>
      </c>
      <c r="AJ93" s="1">
        <v>35</v>
      </c>
      <c r="AK93" s="1">
        <v>35</v>
      </c>
      <c r="AL93" s="1">
        <v>36.799999999999997</v>
      </c>
      <c r="AM93" s="1">
        <v>43.8</v>
      </c>
      <c r="AN93" s="1"/>
      <c r="AO93" s="1">
        <f>ROUND(G93*Y93,0)</f>
        <v>42</v>
      </c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1" t="s">
        <v>148</v>
      </c>
      <c r="B94" s="1" t="s">
        <v>46</v>
      </c>
      <c r="C94" s="1">
        <v>101</v>
      </c>
      <c r="D94" s="1">
        <v>156</v>
      </c>
      <c r="E94" s="1">
        <v>107</v>
      </c>
      <c r="F94" s="1">
        <v>145</v>
      </c>
      <c r="G94" s="8">
        <v>0.3</v>
      </c>
      <c r="H94" s="1">
        <v>40</v>
      </c>
      <c r="I94" s="1" t="s">
        <v>42</v>
      </c>
      <c r="J94" s="1"/>
      <c r="K94" s="1">
        <v>112</v>
      </c>
      <c r="L94" s="1">
        <f t="shared" si="6"/>
        <v>-5</v>
      </c>
      <c r="M94" s="1">
        <f>E94-O94-P94-Q94</f>
        <v>107</v>
      </c>
      <c r="N94" s="1"/>
      <c r="O94" s="1">
        <v>0</v>
      </c>
      <c r="P94" s="1">
        <v>0</v>
      </c>
      <c r="Q94" s="1">
        <v>0</v>
      </c>
      <c r="R94" s="1">
        <v>70</v>
      </c>
      <c r="S94" s="1"/>
      <c r="T94" s="1"/>
      <c r="U94" s="1">
        <f>IFERROR(VLOOKUP(A94,[1]Sheet!$A:$D,4,0),0)</f>
        <v>0</v>
      </c>
      <c r="V94" s="1">
        <f>IFERROR(VLOOKUP(A94,[2]Sheet!$A:$D,4,0),0)</f>
        <v>0</v>
      </c>
      <c r="W94" s="1">
        <f>M94/5</f>
        <v>21.4</v>
      </c>
      <c r="X94" s="5">
        <f>11*W94-T94-S94-R94-F94</f>
        <v>20.399999999999977</v>
      </c>
      <c r="Y94" s="5">
        <f t="shared" si="7"/>
        <v>20.399999999999977</v>
      </c>
      <c r="Z94" s="5"/>
      <c r="AA94" s="1"/>
      <c r="AB94" s="1">
        <f>(F94+R94+S94+T94+Y94)/W94</f>
        <v>11</v>
      </c>
      <c r="AC94" s="1">
        <f>(F94+R94+S94+T94)/W94</f>
        <v>10.046728971962617</v>
      </c>
      <c r="AD94" s="1">
        <v>22.8</v>
      </c>
      <c r="AE94" s="1">
        <v>23</v>
      </c>
      <c r="AF94" s="1">
        <v>19.2</v>
      </c>
      <c r="AG94" s="1">
        <v>19.399999999999999</v>
      </c>
      <c r="AH94" s="1">
        <v>23.4</v>
      </c>
      <c r="AI94" s="1">
        <v>24</v>
      </c>
      <c r="AJ94" s="1">
        <v>23.4</v>
      </c>
      <c r="AK94" s="1">
        <v>21.6</v>
      </c>
      <c r="AL94" s="1">
        <v>21</v>
      </c>
      <c r="AM94" s="1">
        <v>26.6</v>
      </c>
      <c r="AN94" s="1" t="s">
        <v>149</v>
      </c>
      <c r="AO94" s="1">
        <f>ROUND(G94*Y94,0)</f>
        <v>6</v>
      </c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1" t="s">
        <v>150</v>
      </c>
      <c r="B95" s="1" t="s">
        <v>41</v>
      </c>
      <c r="C95" s="1">
        <v>23.181999999999999</v>
      </c>
      <c r="D95" s="1">
        <v>2.76</v>
      </c>
      <c r="E95" s="1">
        <v>2.673</v>
      </c>
      <c r="F95" s="1">
        <v>20.538</v>
      </c>
      <c r="G95" s="8">
        <v>1</v>
      </c>
      <c r="H95" s="1">
        <v>45</v>
      </c>
      <c r="I95" s="1" t="s">
        <v>42</v>
      </c>
      <c r="J95" s="1"/>
      <c r="K95" s="1">
        <v>4.2</v>
      </c>
      <c r="L95" s="1">
        <f t="shared" si="6"/>
        <v>-1.5270000000000001</v>
      </c>
      <c r="M95" s="1">
        <f>E95-O95-P95-Q95</f>
        <v>2.673</v>
      </c>
      <c r="N95" s="1"/>
      <c r="O95" s="1">
        <v>0</v>
      </c>
      <c r="P95" s="1">
        <v>0</v>
      </c>
      <c r="Q95" s="1">
        <v>0</v>
      </c>
      <c r="R95" s="1">
        <v>0</v>
      </c>
      <c r="S95" s="1"/>
      <c r="T95" s="1"/>
      <c r="U95" s="1">
        <f>IFERROR(VLOOKUP(A95,[1]Sheet!$A:$D,4,0),0)</f>
        <v>0</v>
      </c>
      <c r="V95" s="1">
        <f>IFERROR(VLOOKUP(A95,[2]Sheet!$A:$D,4,0),0)</f>
        <v>0</v>
      </c>
      <c r="W95" s="1">
        <f>M95/5</f>
        <v>0.53459999999999996</v>
      </c>
      <c r="X95" s="5"/>
      <c r="Y95" s="5">
        <f t="shared" si="7"/>
        <v>0</v>
      </c>
      <c r="Z95" s="5"/>
      <c r="AA95" s="1"/>
      <c r="AB95" s="1">
        <f>(F95+R95+S95+T95+Y95)/W95</f>
        <v>38.417508417508422</v>
      </c>
      <c r="AC95" s="1">
        <f>(F95+R95+S95+T95)/W95</f>
        <v>38.417508417508422</v>
      </c>
      <c r="AD95" s="1">
        <v>0.81259999999999999</v>
      </c>
      <c r="AE95" s="1">
        <v>1.0931999999999999</v>
      </c>
      <c r="AF95" s="1">
        <v>0.5454</v>
      </c>
      <c r="AG95" s="1">
        <v>0.27300000000000002</v>
      </c>
      <c r="AH95" s="1">
        <v>0.55000000000000004</v>
      </c>
      <c r="AI95" s="1">
        <v>0.55300000000000005</v>
      </c>
      <c r="AJ95" s="1">
        <v>0.27600000000000002</v>
      </c>
      <c r="AK95" s="1">
        <v>0.27960000000000002</v>
      </c>
      <c r="AL95" s="1">
        <v>2.1206</v>
      </c>
      <c r="AM95" s="1">
        <v>1.841</v>
      </c>
      <c r="AN95" s="22" t="s">
        <v>167</v>
      </c>
      <c r="AO95" s="1">
        <f>ROUND(G95*Y95,0)</f>
        <v>0</v>
      </c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1" t="s">
        <v>151</v>
      </c>
      <c r="B96" s="1" t="s">
        <v>41</v>
      </c>
      <c r="C96" s="1">
        <v>90.840999999999994</v>
      </c>
      <c r="D96" s="1">
        <v>69.67</v>
      </c>
      <c r="E96" s="1">
        <v>57.085000000000001</v>
      </c>
      <c r="F96" s="1">
        <v>58.567</v>
      </c>
      <c r="G96" s="8">
        <v>1</v>
      </c>
      <c r="H96" s="1">
        <v>50</v>
      </c>
      <c r="I96" s="1" t="s">
        <v>42</v>
      </c>
      <c r="J96" s="1"/>
      <c r="K96" s="1">
        <v>65.614999999999995</v>
      </c>
      <c r="L96" s="1">
        <f t="shared" si="6"/>
        <v>-8.529999999999994</v>
      </c>
      <c r="M96" s="1">
        <f>E96-O96-P96-Q96</f>
        <v>57.085000000000001</v>
      </c>
      <c r="N96" s="1"/>
      <c r="O96" s="1">
        <v>0</v>
      </c>
      <c r="P96" s="1">
        <v>0</v>
      </c>
      <c r="Q96" s="1">
        <v>0</v>
      </c>
      <c r="R96" s="1">
        <v>43.672600000000003</v>
      </c>
      <c r="S96" s="1"/>
      <c r="T96" s="1"/>
      <c r="U96" s="1">
        <f>IFERROR(VLOOKUP(A96,[1]Sheet!$A:$D,4,0),0)</f>
        <v>0</v>
      </c>
      <c r="V96" s="1">
        <f>IFERROR(VLOOKUP(A96,[2]Sheet!$A:$D,4,0),0)</f>
        <v>0</v>
      </c>
      <c r="W96" s="1">
        <f>M96/5</f>
        <v>11.417</v>
      </c>
      <c r="X96" s="5">
        <f>11*W96-T96-S96-R96-F96</f>
        <v>23.3474</v>
      </c>
      <c r="Y96" s="5">
        <f t="shared" si="7"/>
        <v>23.3474</v>
      </c>
      <c r="Z96" s="5"/>
      <c r="AA96" s="1"/>
      <c r="AB96" s="1">
        <f>(F96+R96+S96+T96+Y96)/W96</f>
        <v>11</v>
      </c>
      <c r="AC96" s="1">
        <f>(F96+R96+S96+T96)/W96</f>
        <v>8.9550319698694931</v>
      </c>
      <c r="AD96" s="1">
        <v>12.0762</v>
      </c>
      <c r="AE96" s="1">
        <v>12.493600000000001</v>
      </c>
      <c r="AF96" s="1">
        <v>7.5457999999999998</v>
      </c>
      <c r="AG96" s="1">
        <v>8.9786000000000001</v>
      </c>
      <c r="AH96" s="1">
        <v>10.5128</v>
      </c>
      <c r="AI96" s="1">
        <v>8.6971999999999987</v>
      </c>
      <c r="AJ96" s="1">
        <v>7.1197999999999997</v>
      </c>
      <c r="AK96" s="1">
        <v>7.6632000000000007</v>
      </c>
      <c r="AL96" s="1">
        <v>8.7848000000000006</v>
      </c>
      <c r="AM96" s="1">
        <v>7.5718000000000014</v>
      </c>
      <c r="AN96" s="1"/>
      <c r="AO96" s="1">
        <f>ROUND(G96*Y96,0)</f>
        <v>23</v>
      </c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13" t="s">
        <v>152</v>
      </c>
      <c r="B97" s="13" t="s">
        <v>46</v>
      </c>
      <c r="C97" s="13">
        <v>-2</v>
      </c>
      <c r="D97" s="13"/>
      <c r="E97" s="13">
        <v>2</v>
      </c>
      <c r="F97" s="13">
        <v>-2</v>
      </c>
      <c r="G97" s="14">
        <v>0</v>
      </c>
      <c r="H97" s="13">
        <v>40</v>
      </c>
      <c r="I97" s="13" t="s">
        <v>54</v>
      </c>
      <c r="J97" s="13"/>
      <c r="K97" s="13">
        <v>2</v>
      </c>
      <c r="L97" s="13">
        <f t="shared" si="6"/>
        <v>0</v>
      </c>
      <c r="M97" s="13">
        <f>E97-N97-O97-Q97</f>
        <v>2</v>
      </c>
      <c r="N97" s="13"/>
      <c r="O97" s="13">
        <v>0</v>
      </c>
      <c r="P97" s="13">
        <v>0</v>
      </c>
      <c r="Q97" s="13">
        <v>0</v>
      </c>
      <c r="R97" s="13">
        <v>0</v>
      </c>
      <c r="S97" s="13"/>
      <c r="T97" s="13"/>
      <c r="U97" s="1">
        <f>IFERROR(VLOOKUP(A97,[1]Sheet!$A:$D,4,0),0)</f>
        <v>0</v>
      </c>
      <c r="V97" s="1">
        <f>IFERROR(VLOOKUP(A97,[2]Sheet!$A:$D,4,0),0)</f>
        <v>0</v>
      </c>
      <c r="W97" s="13">
        <f>M97/5</f>
        <v>0.4</v>
      </c>
      <c r="X97" s="15"/>
      <c r="Y97" s="5">
        <f t="shared" si="7"/>
        <v>0</v>
      </c>
      <c r="Z97" s="15"/>
      <c r="AA97" s="13"/>
      <c r="AB97" s="1">
        <f>(F97+R97+S97+T97+Y97)/W97</f>
        <v>-5</v>
      </c>
      <c r="AC97" s="13">
        <f>(F97+R97+S97+T97)/W97</f>
        <v>-5</v>
      </c>
      <c r="AD97" s="13">
        <v>1.8</v>
      </c>
      <c r="AE97" s="13">
        <v>3</v>
      </c>
      <c r="AF97" s="13">
        <v>2.6</v>
      </c>
      <c r="AG97" s="13">
        <v>4.2</v>
      </c>
      <c r="AH97" s="13">
        <v>3.4</v>
      </c>
      <c r="AI97" s="13">
        <v>1.8</v>
      </c>
      <c r="AJ97" s="13">
        <v>1.6</v>
      </c>
      <c r="AK97" s="13">
        <v>1.4</v>
      </c>
      <c r="AL97" s="13">
        <v>2.8</v>
      </c>
      <c r="AM97" s="13">
        <v>3.6</v>
      </c>
      <c r="AN97" s="13"/>
      <c r="AO97" s="1">
        <f>ROUND(G97*Y97,0)</f>
        <v>0</v>
      </c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1" t="s">
        <v>153</v>
      </c>
      <c r="B98" s="1" t="s">
        <v>46</v>
      </c>
      <c r="C98" s="1">
        <v>60</v>
      </c>
      <c r="D98" s="1"/>
      <c r="E98" s="1">
        <v>14</v>
      </c>
      <c r="F98" s="1">
        <v>46</v>
      </c>
      <c r="G98" s="8">
        <v>0.3</v>
      </c>
      <c r="H98" s="1">
        <v>40</v>
      </c>
      <c r="I98" s="1" t="s">
        <v>42</v>
      </c>
      <c r="J98" s="1"/>
      <c r="K98" s="1">
        <v>15</v>
      </c>
      <c r="L98" s="1">
        <f t="shared" si="6"/>
        <v>-1</v>
      </c>
      <c r="M98" s="1">
        <f>E98-O98-P98-Q98</f>
        <v>14</v>
      </c>
      <c r="N98" s="1"/>
      <c r="O98" s="1">
        <v>0</v>
      </c>
      <c r="P98" s="1">
        <v>0</v>
      </c>
      <c r="Q98" s="1">
        <v>0</v>
      </c>
      <c r="R98" s="1">
        <v>0</v>
      </c>
      <c r="S98" s="1"/>
      <c r="T98" s="1"/>
      <c r="U98" s="1">
        <f>IFERROR(VLOOKUP(A98,[1]Sheet!$A:$D,4,0),0)</f>
        <v>0</v>
      </c>
      <c r="V98" s="1">
        <f>IFERROR(VLOOKUP(A98,[2]Sheet!$A:$D,4,0),0)</f>
        <v>0</v>
      </c>
      <c r="W98" s="1">
        <f>M98/5</f>
        <v>2.8</v>
      </c>
      <c r="X98" s="5"/>
      <c r="Y98" s="5">
        <f t="shared" si="7"/>
        <v>0</v>
      </c>
      <c r="Z98" s="5"/>
      <c r="AA98" s="1"/>
      <c r="AB98" s="1">
        <f>(F98+R98+S98+T98+Y98)/W98</f>
        <v>16.428571428571431</v>
      </c>
      <c r="AC98" s="1">
        <f>(F98+R98+S98+T98)/W98</f>
        <v>16.428571428571431</v>
      </c>
      <c r="AD98" s="1">
        <v>2</v>
      </c>
      <c r="AE98" s="1">
        <v>2.4</v>
      </c>
      <c r="AF98" s="1">
        <v>2.2000000000000002</v>
      </c>
      <c r="AG98" s="1">
        <v>4.2</v>
      </c>
      <c r="AH98" s="1">
        <v>4.5999999999999996</v>
      </c>
      <c r="AI98" s="1">
        <v>1.6</v>
      </c>
      <c r="AJ98" s="1">
        <v>1.8</v>
      </c>
      <c r="AK98" s="1">
        <v>2</v>
      </c>
      <c r="AL98" s="1">
        <v>1</v>
      </c>
      <c r="AM98" s="1">
        <v>2.2000000000000002</v>
      </c>
      <c r="AN98" s="1"/>
      <c r="AO98" s="1">
        <f>ROUND(G98*Y98,0)</f>
        <v>0</v>
      </c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1" t="s">
        <v>154</v>
      </c>
      <c r="B99" s="1" t="s">
        <v>46</v>
      </c>
      <c r="C99" s="1"/>
      <c r="D99" s="1">
        <v>105</v>
      </c>
      <c r="E99" s="1">
        <v>40</v>
      </c>
      <c r="F99" s="1">
        <v>63</v>
      </c>
      <c r="G99" s="8">
        <v>0.12</v>
      </c>
      <c r="H99" s="1">
        <v>45</v>
      </c>
      <c r="I99" s="1" t="s">
        <v>42</v>
      </c>
      <c r="J99" s="1"/>
      <c r="K99" s="1">
        <v>47</v>
      </c>
      <c r="L99" s="1">
        <f t="shared" si="6"/>
        <v>-7</v>
      </c>
      <c r="M99" s="1">
        <f>E99-O99-P99-Q99</f>
        <v>40</v>
      </c>
      <c r="N99" s="1"/>
      <c r="O99" s="1">
        <v>0</v>
      </c>
      <c r="P99" s="1">
        <v>0</v>
      </c>
      <c r="Q99" s="1">
        <v>0</v>
      </c>
      <c r="R99" s="1">
        <v>50</v>
      </c>
      <c r="S99" s="1"/>
      <c r="T99" s="1"/>
      <c r="U99" s="1">
        <f>IFERROR(VLOOKUP(A99,[1]Sheet!$A:$D,4,0),0)</f>
        <v>0</v>
      </c>
      <c r="V99" s="1">
        <f>IFERROR(VLOOKUP(A99,[2]Sheet!$A:$D,4,0),0)</f>
        <v>0</v>
      </c>
      <c r="W99" s="1">
        <f>M99/5</f>
        <v>8</v>
      </c>
      <c r="X99" s="5"/>
      <c r="Y99" s="5">
        <f t="shared" si="7"/>
        <v>0</v>
      </c>
      <c r="Z99" s="5"/>
      <c r="AA99" s="1"/>
      <c r="AB99" s="1">
        <f>(F99+R99+S99+T99+Y99)/W99</f>
        <v>14.125</v>
      </c>
      <c r="AC99" s="1">
        <f>(F99+R99+S99+T99)/W99</f>
        <v>14.125</v>
      </c>
      <c r="AD99" s="1">
        <v>4</v>
      </c>
      <c r="AE99" s="1">
        <v>9.6</v>
      </c>
      <c r="AF99" s="1">
        <v>5.6</v>
      </c>
      <c r="AG99" s="1">
        <v>1.2</v>
      </c>
      <c r="AH99" s="1">
        <v>1.2</v>
      </c>
      <c r="AI99" s="1">
        <v>0.8</v>
      </c>
      <c r="AJ99" s="1">
        <v>2.2000000000000002</v>
      </c>
      <c r="AK99" s="1">
        <v>3.6</v>
      </c>
      <c r="AL99" s="1">
        <v>2.2000000000000002</v>
      </c>
      <c r="AM99" s="1">
        <v>4.8</v>
      </c>
      <c r="AN99" s="1" t="s">
        <v>155</v>
      </c>
      <c r="AO99" s="1">
        <f>ROUND(G99*Y99,0)</f>
        <v>0</v>
      </c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19" t="s">
        <v>156</v>
      </c>
      <c r="B100" s="1" t="s">
        <v>41</v>
      </c>
      <c r="C100" s="1"/>
      <c r="D100" s="1"/>
      <c r="E100" s="1"/>
      <c r="F100" s="1"/>
      <c r="G100" s="8">
        <v>1</v>
      </c>
      <c r="H100" s="1">
        <v>180</v>
      </c>
      <c r="I100" s="1" t="s">
        <v>42</v>
      </c>
      <c r="J100" s="1"/>
      <c r="K100" s="1"/>
      <c r="L100" s="1">
        <f t="shared" si="6"/>
        <v>0</v>
      </c>
      <c r="M100" s="1">
        <f>E100-O100-P100-Q100</f>
        <v>0</v>
      </c>
      <c r="N100" s="1"/>
      <c r="O100" s="1">
        <v>0</v>
      </c>
      <c r="P100" s="1">
        <v>0</v>
      </c>
      <c r="Q100" s="1">
        <v>0</v>
      </c>
      <c r="R100" s="19"/>
      <c r="S100" s="1"/>
      <c r="T100" s="1"/>
      <c r="U100" s="1">
        <f>IFERROR(VLOOKUP(A100,[1]Sheet!$A:$D,4,0),0)</f>
        <v>0</v>
      </c>
      <c r="V100" s="1">
        <f>IFERROR(VLOOKUP(A100,[2]Sheet!$A:$D,4,0),0)</f>
        <v>0</v>
      </c>
      <c r="W100" s="1">
        <f>M100/5</f>
        <v>0</v>
      </c>
      <c r="X100" s="20">
        <v>4</v>
      </c>
      <c r="Y100" s="5">
        <f t="shared" si="7"/>
        <v>4</v>
      </c>
      <c r="Z100" s="5"/>
      <c r="AA100" s="1"/>
      <c r="AB100" s="1" t="e">
        <f>(F100+R100+S100+T100+Y100)/W100</f>
        <v>#DIV/0!</v>
      </c>
      <c r="AC100" s="1" t="e">
        <f>(F100+R100+S100+T100)/W100</f>
        <v>#DIV/0!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0.30199999999999999</v>
      </c>
      <c r="AM100" s="1">
        <v>0.30199999999999999</v>
      </c>
      <c r="AN100" s="19" t="s">
        <v>157</v>
      </c>
      <c r="AO100" s="1">
        <f>ROUND(G100*Y100,0)</f>
        <v>4</v>
      </c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12" t="s">
        <v>158</v>
      </c>
      <c r="B101" s="1" t="s">
        <v>46</v>
      </c>
      <c r="C101" s="1"/>
      <c r="D101" s="1"/>
      <c r="E101" s="1"/>
      <c r="F101" s="1"/>
      <c r="G101" s="8">
        <v>0.05</v>
      </c>
      <c r="H101" s="1">
        <v>90</v>
      </c>
      <c r="I101" s="1" t="s">
        <v>42</v>
      </c>
      <c r="J101" s="1"/>
      <c r="K101" s="1"/>
      <c r="L101" s="1">
        <f t="shared" si="6"/>
        <v>0</v>
      </c>
      <c r="M101" s="1">
        <f>E101-O101-P101-Q101</f>
        <v>0</v>
      </c>
      <c r="N101" s="1"/>
      <c r="O101" s="1">
        <v>0</v>
      </c>
      <c r="P101" s="1">
        <v>0</v>
      </c>
      <c r="Q101" s="1">
        <v>0</v>
      </c>
      <c r="R101" s="1">
        <v>50</v>
      </c>
      <c r="S101" s="1"/>
      <c r="T101" s="1"/>
      <c r="U101" s="1">
        <f>IFERROR(VLOOKUP(A101,[1]Sheet!$A:$D,4,0),0)</f>
        <v>0</v>
      </c>
      <c r="V101" s="1">
        <f>IFERROR(VLOOKUP(A101,[2]Sheet!$A:$D,4,0),0)</f>
        <v>0</v>
      </c>
      <c r="W101" s="1">
        <f>M101/5</f>
        <v>0</v>
      </c>
      <c r="X101" s="5"/>
      <c r="Y101" s="5">
        <f t="shared" si="7"/>
        <v>0</v>
      </c>
      <c r="Z101" s="5"/>
      <c r="AA101" s="1"/>
      <c r="AB101" s="1" t="e">
        <f>(F101+R101+S101+T101+Y101)/W101</f>
        <v>#DIV/0!</v>
      </c>
      <c r="AC101" s="1" t="e">
        <f>(F101+R101+S101+T101)/W101</f>
        <v>#DIV/0!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0.30199999999999999</v>
      </c>
      <c r="AM101" s="1">
        <v>0.30199999999999999</v>
      </c>
      <c r="AN101" s="1" t="s">
        <v>159</v>
      </c>
      <c r="AO101" s="1">
        <f>ROUND(G101*Y101,0)</f>
        <v>0</v>
      </c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1"/>
      <c r="B102" s="1"/>
      <c r="C102" s="1"/>
      <c r="D102" s="1"/>
      <c r="E102" s="1"/>
      <c r="F102" s="1"/>
      <c r="G102" s="8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1"/>
      <c r="B103" s="1"/>
      <c r="C103" s="1"/>
      <c r="D103" s="1"/>
      <c r="E103" s="1"/>
      <c r="F103" s="1"/>
      <c r="G103" s="8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1"/>
      <c r="B104" s="1"/>
      <c r="C104" s="1"/>
      <c r="D104" s="1"/>
      <c r="E104" s="1"/>
      <c r="F104" s="1"/>
      <c r="G104" s="8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1"/>
      <c r="B105" s="1"/>
      <c r="C105" s="1"/>
      <c r="D105" s="1"/>
      <c r="E105" s="1"/>
      <c r="F105" s="1"/>
      <c r="G105" s="8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1"/>
      <c r="B106" s="1"/>
      <c r="C106" s="1"/>
      <c r="D106" s="1"/>
      <c r="E106" s="1"/>
      <c r="F106" s="1"/>
      <c r="G106" s="8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1"/>
      <c r="B107" s="1"/>
      <c r="C107" s="1"/>
      <c r="D107" s="1"/>
      <c r="E107" s="1"/>
      <c r="F107" s="1"/>
      <c r="G107" s="8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1"/>
      <c r="B108" s="1"/>
      <c r="C108" s="1"/>
      <c r="D108" s="1"/>
      <c r="E108" s="1"/>
      <c r="F108" s="1"/>
      <c r="G108" s="8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1"/>
      <c r="B109" s="1"/>
      <c r="C109" s="1"/>
      <c r="D109" s="1"/>
      <c r="E109" s="1"/>
      <c r="F109" s="1"/>
      <c r="G109" s="8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1"/>
      <c r="B110" s="1"/>
      <c r="C110" s="1"/>
      <c r="D110" s="1"/>
      <c r="E110" s="1"/>
      <c r="F110" s="1"/>
      <c r="G110" s="8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1"/>
      <c r="B111" s="1"/>
      <c r="C111" s="1"/>
      <c r="D111" s="1"/>
      <c r="E111" s="1"/>
      <c r="F111" s="1"/>
      <c r="G111" s="8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1"/>
      <c r="B112" s="1"/>
      <c r="C112" s="1"/>
      <c r="D112" s="1"/>
      <c r="E112" s="1"/>
      <c r="F112" s="1"/>
      <c r="G112" s="8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1"/>
      <c r="B113" s="1"/>
      <c r="C113" s="1"/>
      <c r="D113" s="1"/>
      <c r="E113" s="1"/>
      <c r="F113" s="1"/>
      <c r="G113" s="8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1"/>
      <c r="B114" s="1"/>
      <c r="C114" s="1"/>
      <c r="D114" s="1"/>
      <c r="E114" s="1"/>
      <c r="F114" s="1"/>
      <c r="G114" s="8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1"/>
      <c r="B115" s="1"/>
      <c r="C115" s="1"/>
      <c r="D115" s="1"/>
      <c r="E115" s="1"/>
      <c r="F115" s="1"/>
      <c r="G115" s="8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1"/>
      <c r="B116" s="1"/>
      <c r="C116" s="1"/>
      <c r="D116" s="1"/>
      <c r="E116" s="1"/>
      <c r="F116" s="1"/>
      <c r="G116" s="8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1"/>
      <c r="B117" s="1"/>
      <c r="C117" s="1"/>
      <c r="D117" s="1"/>
      <c r="E117" s="1"/>
      <c r="F117" s="1"/>
      <c r="G117" s="8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1"/>
      <c r="B118" s="1"/>
      <c r="C118" s="1"/>
      <c r="D118" s="1"/>
      <c r="E118" s="1"/>
      <c r="F118" s="1"/>
      <c r="G118" s="8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1"/>
      <c r="B119" s="1"/>
      <c r="C119" s="1"/>
      <c r="D119" s="1"/>
      <c r="E119" s="1"/>
      <c r="F119" s="1"/>
      <c r="G119" s="8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1"/>
      <c r="B120" s="1"/>
      <c r="C120" s="1"/>
      <c r="D120" s="1"/>
      <c r="E120" s="1"/>
      <c r="F120" s="1"/>
      <c r="G120" s="8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1"/>
      <c r="B121" s="1"/>
      <c r="C121" s="1"/>
      <c r="D121" s="1"/>
      <c r="E121" s="1"/>
      <c r="F121" s="1"/>
      <c r="G121" s="8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1"/>
      <c r="B122" s="1"/>
      <c r="C122" s="1"/>
      <c r="D122" s="1"/>
      <c r="E122" s="1"/>
      <c r="F122" s="1"/>
      <c r="G122" s="8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1"/>
      <c r="B123" s="1"/>
      <c r="C123" s="1"/>
      <c r="D123" s="1"/>
      <c r="E123" s="1"/>
      <c r="F123" s="1"/>
      <c r="G123" s="8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1"/>
      <c r="B124" s="1"/>
      <c r="C124" s="1"/>
      <c r="D124" s="1"/>
      <c r="E124" s="1"/>
      <c r="F124" s="1"/>
      <c r="G124" s="8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1"/>
      <c r="B125" s="1"/>
      <c r="C125" s="1"/>
      <c r="D125" s="1"/>
      <c r="E125" s="1"/>
      <c r="F125" s="1"/>
      <c r="G125" s="8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1"/>
      <c r="B126" s="1"/>
      <c r="C126" s="1"/>
      <c r="D126" s="1"/>
      <c r="E126" s="1"/>
      <c r="F126" s="1"/>
      <c r="G126" s="8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1"/>
      <c r="B127" s="1"/>
      <c r="C127" s="1"/>
      <c r="D127" s="1"/>
      <c r="E127" s="1"/>
      <c r="F127" s="1"/>
      <c r="G127" s="8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1"/>
      <c r="B128" s="1"/>
      <c r="C128" s="1"/>
      <c r="D128" s="1"/>
      <c r="E128" s="1"/>
      <c r="F128" s="1"/>
      <c r="G128" s="8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1"/>
      <c r="B129" s="1"/>
      <c r="C129" s="1"/>
      <c r="D129" s="1"/>
      <c r="E129" s="1"/>
      <c r="F129" s="1"/>
      <c r="G129" s="8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1"/>
      <c r="B130" s="1"/>
      <c r="C130" s="1"/>
      <c r="D130" s="1"/>
      <c r="E130" s="1"/>
      <c r="F130" s="1"/>
      <c r="G130" s="8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1"/>
      <c r="B131" s="1"/>
      <c r="C131" s="1"/>
      <c r="D131" s="1"/>
      <c r="E131" s="1"/>
      <c r="F131" s="1"/>
      <c r="G131" s="8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1"/>
      <c r="B132" s="1"/>
      <c r="C132" s="1"/>
      <c r="D132" s="1"/>
      <c r="E132" s="1"/>
      <c r="F132" s="1"/>
      <c r="G132" s="8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1"/>
      <c r="B133" s="1"/>
      <c r="C133" s="1"/>
      <c r="D133" s="1"/>
      <c r="E133" s="1"/>
      <c r="F133" s="1"/>
      <c r="G133" s="8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1"/>
      <c r="B134" s="1"/>
      <c r="C134" s="1"/>
      <c r="D134" s="1"/>
      <c r="E134" s="1"/>
      <c r="F134" s="1"/>
      <c r="G134" s="8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1"/>
      <c r="B135" s="1"/>
      <c r="C135" s="1"/>
      <c r="D135" s="1"/>
      <c r="E135" s="1"/>
      <c r="F135" s="1"/>
      <c r="G135" s="8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1"/>
      <c r="B136" s="1"/>
      <c r="C136" s="1"/>
      <c r="D136" s="1"/>
      <c r="E136" s="1"/>
      <c r="F136" s="1"/>
      <c r="G136" s="8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1"/>
      <c r="B137" s="1"/>
      <c r="C137" s="1"/>
      <c r="D137" s="1"/>
      <c r="E137" s="1"/>
      <c r="F137" s="1"/>
      <c r="G137" s="8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1"/>
      <c r="B138" s="1"/>
      <c r="C138" s="1"/>
      <c r="D138" s="1"/>
      <c r="E138" s="1"/>
      <c r="F138" s="1"/>
      <c r="G138" s="8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1"/>
      <c r="B139" s="1"/>
      <c r="C139" s="1"/>
      <c r="D139" s="1"/>
      <c r="E139" s="1"/>
      <c r="F139" s="1"/>
      <c r="G139" s="8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1"/>
      <c r="B140" s="1"/>
      <c r="C140" s="1"/>
      <c r="D140" s="1"/>
      <c r="E140" s="1"/>
      <c r="F140" s="1"/>
      <c r="G140" s="8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1"/>
      <c r="B141" s="1"/>
      <c r="C141" s="1"/>
      <c r="D141" s="1"/>
      <c r="E141" s="1"/>
      <c r="F141" s="1"/>
      <c r="G141" s="8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1"/>
      <c r="B142" s="1"/>
      <c r="C142" s="1"/>
      <c r="D142" s="1"/>
      <c r="E142" s="1"/>
      <c r="F142" s="1"/>
      <c r="G142" s="8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1"/>
      <c r="B143" s="1"/>
      <c r="C143" s="1"/>
      <c r="D143" s="1"/>
      <c r="E143" s="1"/>
      <c r="F143" s="1"/>
      <c r="G143" s="8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1"/>
      <c r="B144" s="1"/>
      <c r="C144" s="1"/>
      <c r="D144" s="1"/>
      <c r="E144" s="1"/>
      <c r="F144" s="1"/>
      <c r="G144" s="8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1"/>
      <c r="B145" s="1"/>
      <c r="C145" s="1"/>
      <c r="D145" s="1"/>
      <c r="E145" s="1"/>
      <c r="F145" s="1"/>
      <c r="G145" s="8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1"/>
      <c r="B146" s="1"/>
      <c r="C146" s="1"/>
      <c r="D146" s="1"/>
      <c r="E146" s="1"/>
      <c r="F146" s="1"/>
      <c r="G146" s="8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1"/>
      <c r="B147" s="1"/>
      <c r="C147" s="1"/>
      <c r="D147" s="1"/>
      <c r="E147" s="1"/>
      <c r="F147" s="1"/>
      <c r="G147" s="8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1"/>
      <c r="B148" s="1"/>
      <c r="C148" s="1"/>
      <c r="D148" s="1"/>
      <c r="E148" s="1"/>
      <c r="F148" s="1"/>
      <c r="G148" s="8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1"/>
      <c r="B149" s="1"/>
      <c r="C149" s="1"/>
      <c r="D149" s="1"/>
      <c r="E149" s="1"/>
      <c r="F149" s="1"/>
      <c r="G149" s="8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1"/>
      <c r="B150" s="1"/>
      <c r="C150" s="1"/>
      <c r="D150" s="1"/>
      <c r="E150" s="1"/>
      <c r="F150" s="1"/>
      <c r="G150" s="8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1"/>
      <c r="B151" s="1"/>
      <c r="C151" s="1"/>
      <c r="D151" s="1"/>
      <c r="E151" s="1"/>
      <c r="F151" s="1"/>
      <c r="G151" s="8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1"/>
      <c r="B152" s="1"/>
      <c r="C152" s="1"/>
      <c r="D152" s="1"/>
      <c r="E152" s="1"/>
      <c r="F152" s="1"/>
      <c r="G152" s="8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1"/>
      <c r="B153" s="1"/>
      <c r="C153" s="1"/>
      <c r="D153" s="1"/>
      <c r="E153" s="1"/>
      <c r="F153" s="1"/>
      <c r="G153" s="8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1"/>
      <c r="B154" s="1"/>
      <c r="C154" s="1"/>
      <c r="D154" s="1"/>
      <c r="E154" s="1"/>
      <c r="F154" s="1"/>
      <c r="G154" s="8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1"/>
      <c r="B155" s="1"/>
      <c r="C155" s="1"/>
      <c r="D155" s="1"/>
      <c r="E155" s="1"/>
      <c r="F155" s="1"/>
      <c r="G155" s="8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1"/>
      <c r="B156" s="1"/>
      <c r="C156" s="1"/>
      <c r="D156" s="1"/>
      <c r="E156" s="1"/>
      <c r="F156" s="1"/>
      <c r="G156" s="8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1"/>
      <c r="B157" s="1"/>
      <c r="C157" s="1"/>
      <c r="D157" s="1"/>
      <c r="E157" s="1"/>
      <c r="F157" s="1"/>
      <c r="G157" s="8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1"/>
      <c r="B158" s="1"/>
      <c r="C158" s="1"/>
      <c r="D158" s="1"/>
      <c r="E158" s="1"/>
      <c r="F158" s="1"/>
      <c r="G158" s="8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1"/>
      <c r="B159" s="1"/>
      <c r="C159" s="1"/>
      <c r="D159" s="1"/>
      <c r="E159" s="1"/>
      <c r="F159" s="1"/>
      <c r="G159" s="8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1"/>
      <c r="B160" s="1"/>
      <c r="C160" s="1"/>
      <c r="D160" s="1"/>
      <c r="E160" s="1"/>
      <c r="F160" s="1"/>
      <c r="G160" s="8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1"/>
      <c r="B161" s="1"/>
      <c r="C161" s="1"/>
      <c r="D161" s="1"/>
      <c r="E161" s="1"/>
      <c r="F161" s="1"/>
      <c r="G161" s="8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1"/>
      <c r="B162" s="1"/>
      <c r="C162" s="1"/>
      <c r="D162" s="1"/>
      <c r="E162" s="1"/>
      <c r="F162" s="1"/>
      <c r="G162" s="8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1"/>
      <c r="B163" s="1"/>
      <c r="C163" s="1"/>
      <c r="D163" s="1"/>
      <c r="E163" s="1"/>
      <c r="F163" s="1"/>
      <c r="G163" s="8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1"/>
      <c r="B164" s="1"/>
      <c r="C164" s="1"/>
      <c r="D164" s="1"/>
      <c r="E164" s="1"/>
      <c r="F164" s="1"/>
      <c r="G164" s="8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1"/>
      <c r="B165" s="1"/>
      <c r="C165" s="1"/>
      <c r="D165" s="1"/>
      <c r="E165" s="1"/>
      <c r="F165" s="1"/>
      <c r="G165" s="8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1"/>
      <c r="B166" s="1"/>
      <c r="C166" s="1"/>
      <c r="D166" s="1"/>
      <c r="E166" s="1"/>
      <c r="F166" s="1"/>
      <c r="G166" s="8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1"/>
      <c r="B167" s="1"/>
      <c r="C167" s="1"/>
      <c r="D167" s="1"/>
      <c r="E167" s="1"/>
      <c r="F167" s="1"/>
      <c r="G167" s="8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1"/>
      <c r="B168" s="1"/>
      <c r="C168" s="1"/>
      <c r="D168" s="1"/>
      <c r="E168" s="1"/>
      <c r="F168" s="1"/>
      <c r="G168" s="8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1"/>
      <c r="B169" s="1"/>
      <c r="C169" s="1"/>
      <c r="D169" s="1"/>
      <c r="E169" s="1"/>
      <c r="F169" s="1"/>
      <c r="G169" s="8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1"/>
      <c r="B170" s="1"/>
      <c r="C170" s="1"/>
      <c r="D170" s="1"/>
      <c r="E170" s="1"/>
      <c r="F170" s="1"/>
      <c r="G170" s="8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1"/>
      <c r="B171" s="1"/>
      <c r="C171" s="1"/>
      <c r="D171" s="1"/>
      <c r="E171" s="1"/>
      <c r="F171" s="1"/>
      <c r="G171" s="8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1"/>
      <c r="B172" s="1"/>
      <c r="C172" s="1"/>
      <c r="D172" s="1"/>
      <c r="E172" s="1"/>
      <c r="F172" s="1"/>
      <c r="G172" s="8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1"/>
      <c r="B173" s="1"/>
      <c r="C173" s="1"/>
      <c r="D173" s="1"/>
      <c r="E173" s="1"/>
      <c r="F173" s="1"/>
      <c r="G173" s="8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1"/>
      <c r="B174" s="1"/>
      <c r="C174" s="1"/>
      <c r="D174" s="1"/>
      <c r="E174" s="1"/>
      <c r="F174" s="1"/>
      <c r="G174" s="8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1"/>
      <c r="B175" s="1"/>
      <c r="C175" s="1"/>
      <c r="D175" s="1"/>
      <c r="E175" s="1"/>
      <c r="F175" s="1"/>
      <c r="G175" s="8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1"/>
      <c r="B176" s="1"/>
      <c r="C176" s="1"/>
      <c r="D176" s="1"/>
      <c r="E176" s="1"/>
      <c r="F176" s="1"/>
      <c r="G176" s="8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1"/>
      <c r="B177" s="1"/>
      <c r="C177" s="1"/>
      <c r="D177" s="1"/>
      <c r="E177" s="1"/>
      <c r="F177" s="1"/>
      <c r="G177" s="8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1"/>
      <c r="B178" s="1"/>
      <c r="C178" s="1"/>
      <c r="D178" s="1"/>
      <c r="E178" s="1"/>
      <c r="F178" s="1"/>
      <c r="G178" s="8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1"/>
      <c r="B179" s="1"/>
      <c r="C179" s="1"/>
      <c r="D179" s="1"/>
      <c r="E179" s="1"/>
      <c r="F179" s="1"/>
      <c r="G179" s="8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1"/>
      <c r="B180" s="1"/>
      <c r="C180" s="1"/>
      <c r="D180" s="1"/>
      <c r="E180" s="1"/>
      <c r="F180" s="1"/>
      <c r="G180" s="8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1"/>
      <c r="B181" s="1"/>
      <c r="C181" s="1"/>
      <c r="D181" s="1"/>
      <c r="E181" s="1"/>
      <c r="F181" s="1"/>
      <c r="G181" s="8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1"/>
      <c r="B182" s="1"/>
      <c r="C182" s="1"/>
      <c r="D182" s="1"/>
      <c r="E182" s="1"/>
      <c r="F182" s="1"/>
      <c r="G182" s="8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1"/>
      <c r="B183" s="1"/>
      <c r="C183" s="1"/>
      <c r="D183" s="1"/>
      <c r="E183" s="1"/>
      <c r="F183" s="1"/>
      <c r="G183" s="8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1"/>
      <c r="B184" s="1"/>
      <c r="C184" s="1"/>
      <c r="D184" s="1"/>
      <c r="E184" s="1"/>
      <c r="F184" s="1"/>
      <c r="G184" s="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1"/>
      <c r="B185" s="1"/>
      <c r="C185" s="1"/>
      <c r="D185" s="1"/>
      <c r="E185" s="1"/>
      <c r="F185" s="1"/>
      <c r="G185" s="8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1"/>
      <c r="B186" s="1"/>
      <c r="C186" s="1"/>
      <c r="D186" s="1"/>
      <c r="E186" s="1"/>
      <c r="F186" s="1"/>
      <c r="G186" s="8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1"/>
      <c r="B187" s="1"/>
      <c r="C187" s="1"/>
      <c r="D187" s="1"/>
      <c r="E187" s="1"/>
      <c r="F187" s="1"/>
      <c r="G187" s="8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1"/>
      <c r="B188" s="1"/>
      <c r="C188" s="1"/>
      <c r="D188" s="1"/>
      <c r="E188" s="1"/>
      <c r="F188" s="1"/>
      <c r="G188" s="8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1"/>
      <c r="B189" s="1"/>
      <c r="C189" s="1"/>
      <c r="D189" s="1"/>
      <c r="E189" s="1"/>
      <c r="F189" s="1"/>
      <c r="G189" s="8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1"/>
      <c r="B190" s="1"/>
      <c r="C190" s="1"/>
      <c r="D190" s="1"/>
      <c r="E190" s="1"/>
      <c r="F190" s="1"/>
      <c r="G190" s="8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1"/>
      <c r="B191" s="1"/>
      <c r="C191" s="1"/>
      <c r="D191" s="1"/>
      <c r="E191" s="1"/>
      <c r="F191" s="1"/>
      <c r="G191" s="8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1"/>
      <c r="B192" s="1"/>
      <c r="C192" s="1"/>
      <c r="D192" s="1"/>
      <c r="E192" s="1"/>
      <c r="F192" s="1"/>
      <c r="G192" s="8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1"/>
      <c r="B193" s="1"/>
      <c r="C193" s="1"/>
      <c r="D193" s="1"/>
      <c r="E193" s="1"/>
      <c r="F193" s="1"/>
      <c r="G193" s="8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1"/>
      <c r="B194" s="1"/>
      <c r="C194" s="1"/>
      <c r="D194" s="1"/>
      <c r="E194" s="1"/>
      <c r="F194" s="1"/>
      <c r="G194" s="8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1"/>
      <c r="B195" s="1"/>
      <c r="C195" s="1"/>
      <c r="D195" s="1"/>
      <c r="E195" s="1"/>
      <c r="F195" s="1"/>
      <c r="G195" s="8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1"/>
      <c r="B196" s="1"/>
      <c r="C196" s="1"/>
      <c r="D196" s="1"/>
      <c r="E196" s="1"/>
      <c r="F196" s="1"/>
      <c r="G196" s="8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1"/>
      <c r="B197" s="1"/>
      <c r="C197" s="1"/>
      <c r="D197" s="1"/>
      <c r="E197" s="1"/>
      <c r="F197" s="1"/>
      <c r="G197" s="8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1"/>
      <c r="B198" s="1"/>
      <c r="C198" s="1"/>
      <c r="D198" s="1"/>
      <c r="E198" s="1"/>
      <c r="F198" s="1"/>
      <c r="G198" s="8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1"/>
      <c r="B199" s="1"/>
      <c r="C199" s="1"/>
      <c r="D199" s="1"/>
      <c r="E199" s="1"/>
      <c r="F199" s="1"/>
      <c r="G199" s="8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1"/>
      <c r="B200" s="1"/>
      <c r="C200" s="1"/>
      <c r="D200" s="1"/>
      <c r="E200" s="1"/>
      <c r="F200" s="1"/>
      <c r="G200" s="8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1"/>
      <c r="B201" s="1"/>
      <c r="C201" s="1"/>
      <c r="D201" s="1"/>
      <c r="E201" s="1"/>
      <c r="F201" s="1"/>
      <c r="G201" s="8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1"/>
      <c r="B202" s="1"/>
      <c r="C202" s="1"/>
      <c r="D202" s="1"/>
      <c r="E202" s="1"/>
      <c r="F202" s="1"/>
      <c r="G202" s="8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1"/>
      <c r="B203" s="1"/>
      <c r="C203" s="1"/>
      <c r="D203" s="1"/>
      <c r="E203" s="1"/>
      <c r="F203" s="1"/>
      <c r="G203" s="8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1"/>
      <c r="B204" s="1"/>
      <c r="C204" s="1"/>
      <c r="D204" s="1"/>
      <c r="E204" s="1"/>
      <c r="F204" s="1"/>
      <c r="G204" s="8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1"/>
      <c r="B205" s="1"/>
      <c r="C205" s="1"/>
      <c r="D205" s="1"/>
      <c r="E205" s="1"/>
      <c r="F205" s="1"/>
      <c r="G205" s="8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1"/>
      <c r="B206" s="1"/>
      <c r="C206" s="1"/>
      <c r="D206" s="1"/>
      <c r="E206" s="1"/>
      <c r="F206" s="1"/>
      <c r="G206" s="8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1"/>
      <c r="B207" s="1"/>
      <c r="C207" s="1"/>
      <c r="D207" s="1"/>
      <c r="E207" s="1"/>
      <c r="F207" s="1"/>
      <c r="G207" s="8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1"/>
      <c r="B208" s="1"/>
      <c r="C208" s="1"/>
      <c r="D208" s="1"/>
      <c r="E208" s="1"/>
      <c r="F208" s="1"/>
      <c r="G208" s="8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1"/>
      <c r="B209" s="1"/>
      <c r="C209" s="1"/>
      <c r="D209" s="1"/>
      <c r="E209" s="1"/>
      <c r="F209" s="1"/>
      <c r="G209" s="8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1"/>
      <c r="B210" s="1"/>
      <c r="C210" s="1"/>
      <c r="D210" s="1"/>
      <c r="E210" s="1"/>
      <c r="F210" s="1"/>
      <c r="G210" s="8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1"/>
      <c r="B211" s="1"/>
      <c r="C211" s="1"/>
      <c r="D211" s="1"/>
      <c r="E211" s="1"/>
      <c r="F211" s="1"/>
      <c r="G211" s="8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1"/>
      <c r="B212" s="1"/>
      <c r="C212" s="1"/>
      <c r="D212" s="1"/>
      <c r="E212" s="1"/>
      <c r="F212" s="1"/>
      <c r="G212" s="8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1"/>
      <c r="B213" s="1"/>
      <c r="C213" s="1"/>
      <c r="D213" s="1"/>
      <c r="E213" s="1"/>
      <c r="F213" s="1"/>
      <c r="G213" s="8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1"/>
      <c r="B214" s="1"/>
      <c r="C214" s="1"/>
      <c r="D214" s="1"/>
      <c r="E214" s="1"/>
      <c r="F214" s="1"/>
      <c r="G214" s="8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1"/>
      <c r="B215" s="1"/>
      <c r="C215" s="1"/>
      <c r="D215" s="1"/>
      <c r="E215" s="1"/>
      <c r="F215" s="1"/>
      <c r="G215" s="8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1"/>
      <c r="B216" s="1"/>
      <c r="C216" s="1"/>
      <c r="D216" s="1"/>
      <c r="E216" s="1"/>
      <c r="F216" s="1"/>
      <c r="G216" s="8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1"/>
      <c r="B217" s="1"/>
      <c r="C217" s="1"/>
      <c r="D217" s="1"/>
      <c r="E217" s="1"/>
      <c r="F217" s="1"/>
      <c r="G217" s="8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1"/>
      <c r="B218" s="1"/>
      <c r="C218" s="1"/>
      <c r="D218" s="1"/>
      <c r="E218" s="1"/>
      <c r="F218" s="1"/>
      <c r="G218" s="8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1"/>
      <c r="B219" s="1"/>
      <c r="C219" s="1"/>
      <c r="D219" s="1"/>
      <c r="E219" s="1"/>
      <c r="F219" s="1"/>
      <c r="G219" s="8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1"/>
      <c r="B220" s="1"/>
      <c r="C220" s="1"/>
      <c r="D220" s="1"/>
      <c r="E220" s="1"/>
      <c r="F220" s="1"/>
      <c r="G220" s="8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1"/>
      <c r="B221" s="1"/>
      <c r="C221" s="1"/>
      <c r="D221" s="1"/>
      <c r="E221" s="1"/>
      <c r="F221" s="1"/>
      <c r="G221" s="8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1"/>
      <c r="B222" s="1"/>
      <c r="C222" s="1"/>
      <c r="D222" s="1"/>
      <c r="E222" s="1"/>
      <c r="F222" s="1"/>
      <c r="G222" s="8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1"/>
      <c r="B223" s="1"/>
      <c r="C223" s="1"/>
      <c r="D223" s="1"/>
      <c r="E223" s="1"/>
      <c r="F223" s="1"/>
      <c r="G223" s="8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1"/>
      <c r="E224" s="1"/>
      <c r="F224" s="1"/>
      <c r="G224" s="8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8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1"/>
      <c r="B226" s="1"/>
      <c r="C226" s="1"/>
      <c r="D226" s="1"/>
      <c r="E226" s="1"/>
      <c r="F226" s="1"/>
      <c r="G226" s="8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8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1"/>
      <c r="B228" s="1"/>
      <c r="C228" s="1"/>
      <c r="D228" s="1"/>
      <c r="E228" s="1"/>
      <c r="F228" s="1"/>
      <c r="G228" s="8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8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8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8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8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8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8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8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8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8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8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8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8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8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8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8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8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8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8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8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8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8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8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8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8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8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8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8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8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8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8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8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8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8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8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8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8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8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8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8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8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8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8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8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8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8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8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8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8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8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8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8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8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8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8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8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8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8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8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8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8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8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8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8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8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8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8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8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8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8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8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8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8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8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8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8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8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8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8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8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8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8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8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8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8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8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8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8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8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8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8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8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8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8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8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8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8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8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8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8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8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8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8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8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8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8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8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8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8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8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8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8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8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8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8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8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8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8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8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8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8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8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8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8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8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8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8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8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8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8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8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8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8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8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8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8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8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8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8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8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8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8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8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8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8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8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8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8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8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8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8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8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8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8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8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8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8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8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8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8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8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8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8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8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8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8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8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8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8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8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8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8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8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8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8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8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8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8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8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8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8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8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8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8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8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8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8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8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8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8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8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8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8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8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8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8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8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8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8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8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8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8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8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8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8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8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8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8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8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8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8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8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8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8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8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8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8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8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8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8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8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8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8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8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8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8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8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8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8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8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8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8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8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8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8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8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8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8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8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8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8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8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8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8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8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8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8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8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8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8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8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8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8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8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8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8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8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8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8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8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8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8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8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8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8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8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8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8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8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8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8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</sheetData>
  <autoFilter ref="A3:AO101" xr:uid="{8C54E590-99B1-4558-B7AF-D80FEF994877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2025-10-14T09:07:09Z</dcterms:created>
  <dcterms:modified xsi:type="dcterms:W3CDTF">2025-10-16T09:16:41Z</dcterms:modified>
</cp:coreProperties>
</file>