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9678A80-0822-4709-90D7-F5BE3AF5A6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Y303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R505" i="1" s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5" i="1" s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5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E505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7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58" i="1" l="1"/>
  <c r="Y97" i="1"/>
  <c r="Y118" i="1"/>
  <c r="Y122" i="1"/>
  <c r="Y149" i="1"/>
  <c r="Y167" i="1"/>
  <c r="Y173" i="1"/>
  <c r="BP204" i="1"/>
  <c r="BN204" i="1"/>
  <c r="BP206" i="1"/>
  <c r="BN206" i="1"/>
  <c r="Z206" i="1"/>
  <c r="BP210" i="1"/>
  <c r="BN210" i="1"/>
  <c r="Z210" i="1"/>
  <c r="Y212" i="1"/>
  <c r="BP226" i="1"/>
  <c r="BN226" i="1"/>
  <c r="Z226" i="1"/>
  <c r="Y234" i="1"/>
  <c r="BP233" i="1"/>
  <c r="BN233" i="1"/>
  <c r="Z233" i="1"/>
  <c r="Z234" i="1" s="1"/>
  <c r="Y235" i="1"/>
  <c r="Y246" i="1"/>
  <c r="BP241" i="1"/>
  <c r="BN241" i="1"/>
  <c r="Z241" i="1"/>
  <c r="Y247" i="1"/>
  <c r="Y264" i="1"/>
  <c r="BP259" i="1"/>
  <c r="BN259" i="1"/>
  <c r="Z259" i="1"/>
  <c r="BP268" i="1"/>
  <c r="BN268" i="1"/>
  <c r="Z268" i="1"/>
  <c r="BP328" i="1"/>
  <c r="BN328" i="1"/>
  <c r="Z328" i="1"/>
  <c r="BP343" i="1"/>
  <c r="BN343" i="1"/>
  <c r="Z343" i="1"/>
  <c r="Z349" i="1" s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Y31" i="1"/>
  <c r="Y499" i="1" s="1"/>
  <c r="Y43" i="1"/>
  <c r="Y64" i="1"/>
  <c r="Y70" i="1"/>
  <c r="Y78" i="1"/>
  <c r="Y82" i="1"/>
  <c r="Y89" i="1"/>
  <c r="Y104" i="1"/>
  <c r="Y110" i="1"/>
  <c r="Y127" i="1"/>
  <c r="Y133" i="1"/>
  <c r="Y137" i="1"/>
  <c r="Y184" i="1"/>
  <c r="Y188" i="1"/>
  <c r="Y200" i="1"/>
  <c r="Y217" i="1"/>
  <c r="BP214" i="1"/>
  <c r="BN214" i="1"/>
  <c r="Z214" i="1"/>
  <c r="Z216" i="1" s="1"/>
  <c r="BP222" i="1"/>
  <c r="BN222" i="1"/>
  <c r="Z222" i="1"/>
  <c r="BP229" i="1"/>
  <c r="BN229" i="1"/>
  <c r="Z229" i="1"/>
  <c r="Y231" i="1"/>
  <c r="Y238" i="1"/>
  <c r="BP237" i="1"/>
  <c r="BN237" i="1"/>
  <c r="Z237" i="1"/>
  <c r="Z238" i="1" s="1"/>
  <c r="Y239" i="1"/>
  <c r="BP245" i="1"/>
  <c r="BN245" i="1"/>
  <c r="Z245" i="1"/>
  <c r="L505" i="1"/>
  <c r="Y255" i="1"/>
  <c r="BP250" i="1"/>
  <c r="BN250" i="1"/>
  <c r="Z250" i="1"/>
  <c r="BP254" i="1"/>
  <c r="BN254" i="1"/>
  <c r="Z254" i="1"/>
  <c r="Y256" i="1"/>
  <c r="Y263" i="1"/>
  <c r="Z270" i="1"/>
  <c r="BP291" i="1"/>
  <c r="BN291" i="1"/>
  <c r="Z291" i="1"/>
  <c r="BP299" i="1"/>
  <c r="BN299" i="1"/>
  <c r="Z299" i="1"/>
  <c r="BP307" i="1"/>
  <c r="BN307" i="1"/>
  <c r="Z307" i="1"/>
  <c r="Z311" i="1" s="1"/>
  <c r="BP315" i="1"/>
  <c r="BN315" i="1"/>
  <c r="Z315" i="1"/>
  <c r="Z317" i="1" s="1"/>
  <c r="Z330" i="1"/>
  <c r="H9" i="1"/>
  <c r="B505" i="1"/>
  <c r="X496" i="1"/>
  <c r="X497" i="1"/>
  <c r="X499" i="1"/>
  <c r="Y24" i="1"/>
  <c r="Z27" i="1"/>
  <c r="Z31" i="1" s="1"/>
  <c r="BN27" i="1"/>
  <c r="Y496" i="1" s="1"/>
  <c r="Z29" i="1"/>
  <c r="BN29" i="1"/>
  <c r="C505" i="1"/>
  <c r="Z41" i="1"/>
  <c r="Z43" i="1" s="1"/>
  <c r="BN41" i="1"/>
  <c r="Y44" i="1"/>
  <c r="D505" i="1"/>
  <c r="Z52" i="1"/>
  <c r="Z57" i="1" s="1"/>
  <c r="BN52" i="1"/>
  <c r="Z54" i="1"/>
  <c r="BN54" i="1"/>
  <c r="Z56" i="1"/>
  <c r="BN56" i="1"/>
  <c r="Y57" i="1"/>
  <c r="Z60" i="1"/>
  <c r="Z63" i="1" s="1"/>
  <c r="BN60" i="1"/>
  <c r="BP60" i="1"/>
  <c r="Y497" i="1" s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Z76" i="1"/>
  <c r="BN76" i="1"/>
  <c r="Z80" i="1"/>
  <c r="Z82" i="1" s="1"/>
  <c r="BN80" i="1"/>
  <c r="BP80" i="1"/>
  <c r="Z87" i="1"/>
  <c r="Z89" i="1" s="1"/>
  <c r="BN87" i="1"/>
  <c r="Y90" i="1"/>
  <c r="Z93" i="1"/>
  <c r="Z96" i="1" s="1"/>
  <c r="BN93" i="1"/>
  <c r="Z95" i="1"/>
  <c r="BN95" i="1"/>
  <c r="Z100" i="1"/>
  <c r="BN100" i="1"/>
  <c r="BP100" i="1"/>
  <c r="Z102" i="1"/>
  <c r="BN102" i="1"/>
  <c r="Y105" i="1"/>
  <c r="Z108" i="1"/>
  <c r="Z110" i="1" s="1"/>
  <c r="BN108" i="1"/>
  <c r="Z114" i="1"/>
  <c r="Z117" i="1" s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H505" i="1"/>
  <c r="Y144" i="1"/>
  <c r="Z147" i="1"/>
  <c r="Z149" i="1" s="1"/>
  <c r="BN147" i="1"/>
  <c r="I505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05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BN202" i="1"/>
  <c r="BP202" i="1"/>
  <c r="Z204" i="1"/>
  <c r="BP208" i="1"/>
  <c r="BN208" i="1"/>
  <c r="Z208" i="1"/>
  <c r="Y216" i="1"/>
  <c r="K505" i="1"/>
  <c r="Y230" i="1"/>
  <c r="BP220" i="1"/>
  <c r="BN220" i="1"/>
  <c r="Z220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Y270" i="1"/>
  <c r="BP289" i="1"/>
  <c r="BN289" i="1"/>
  <c r="Z289" i="1"/>
  <c r="Z293" i="1" s="1"/>
  <c r="Y293" i="1"/>
  <c r="BP297" i="1"/>
  <c r="BN297" i="1"/>
  <c r="Z297" i="1"/>
  <c r="BP301" i="1"/>
  <c r="BN301" i="1"/>
  <c r="Z301" i="1"/>
  <c r="Z303" i="1" s="1"/>
  <c r="Y312" i="1"/>
  <c r="BP309" i="1"/>
  <c r="BN309" i="1"/>
  <c r="Z309" i="1"/>
  <c r="Y318" i="1"/>
  <c r="Y317" i="1"/>
  <c r="BP322" i="1"/>
  <c r="BN322" i="1"/>
  <c r="Z322" i="1"/>
  <c r="Z324" i="1" s="1"/>
  <c r="Y331" i="1"/>
  <c r="Y330" i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V505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Y498" i="1" l="1"/>
  <c r="Z104" i="1"/>
  <c r="Z69" i="1"/>
  <c r="Z500" i="1" s="1"/>
  <c r="Y495" i="1"/>
  <c r="Z444" i="1"/>
  <c r="Z399" i="1"/>
  <c r="Z263" i="1"/>
  <c r="Z474" i="1"/>
  <c r="Z438" i="1"/>
  <c r="Z230" i="1"/>
  <c r="Z211" i="1"/>
  <c r="X498" i="1"/>
  <c r="Z255" i="1"/>
  <c r="Z246" i="1"/>
</calcChain>
</file>

<file path=xl/sharedStrings.xml><?xml version="1.0" encoding="utf-8"?>
<sst xmlns="http://schemas.openxmlformats.org/spreadsheetml/2006/main" count="2281" uniqueCount="773">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</sst>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3" zoomScaleNormal="100" zoomScaleSheetLayoutView="100" workbookViewId="0">
      <selection activeCell="Z501" sqref="Z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135</v>
      </c>
      <c r="Y115" s="546">
        <f>IFERROR(IF(X115="",0,CEILING((X115/$H115),1)*$H115),"")</f>
        <v>135</v>
      </c>
      <c r="Z115" s="36">
        <f>IFERROR(IF(Y115=0,"",ROUNDUP(Y115/H115,0)*0.00651),"")</f>
        <v>0.32550000000000001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147.6</v>
      </c>
      <c r="BN115" s="64">
        <f>IFERROR(Y115*I115/H115,"0")</f>
        <v>147.6</v>
      </c>
      <c r="BO115" s="64">
        <f>IFERROR(1/J115*(X115/H115),"0")</f>
        <v>0.27472527472527475</v>
      </c>
      <c r="BP115" s="64">
        <f>IFERROR(1/J115*(Y115/H115),"0")</f>
        <v>0.27472527472527475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50</v>
      </c>
      <c r="Y117" s="547">
        <f>IFERROR(Y113/H113,"0")+IFERROR(Y114/H114,"0")+IFERROR(Y115/H115,"0")+IFERROR(Y116/H116,"0")</f>
        <v>50</v>
      </c>
      <c r="Z117" s="547">
        <f>IFERROR(IF(Z113="",0,Z113),"0")+IFERROR(IF(Z114="",0,Z114),"0")+IFERROR(IF(Z115="",0,Z115),"0")+IFERROR(IF(Z116="",0,Z116),"0")</f>
        <v>0.32550000000000001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135</v>
      </c>
      <c r="Y118" s="547">
        <f>IFERROR(SUM(Y113:Y116),"0")</f>
        <v>135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130</v>
      </c>
      <c r="Y191" s="546">
        <f t="shared" ref="Y191:Y198" si="10">IFERROR(IF(X191="",0,CEILING((X191/$H191),1)*$H191),"")</f>
        <v>135</v>
      </c>
      <c r="Z191" s="36">
        <f>IFERROR(IF(Y191=0,"",ROUNDUP(Y191/H191,0)*0.00902),"")</f>
        <v>0.22550000000000001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135.05555555555557</v>
      </c>
      <c r="BN191" s="64">
        <f t="shared" ref="BN191:BN198" si="12">IFERROR(Y191*I191/H191,"0")</f>
        <v>140.25</v>
      </c>
      <c r="BO191" s="64">
        <f t="shared" ref="BO191:BO198" si="13">IFERROR(1/J191*(X191/H191),"0")</f>
        <v>0.18237934904601572</v>
      </c>
      <c r="BP191" s="64">
        <f t="shared" ref="BP191:BP198" si="14">IFERROR(1/J191*(Y191/H191),"0")</f>
        <v>0.18939393939393939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24.074074074074073</v>
      </c>
      <c r="Y199" s="547">
        <f>IFERROR(Y191/H191,"0")+IFERROR(Y192/H192,"0")+IFERROR(Y193/H193,"0")+IFERROR(Y194/H194,"0")+IFERROR(Y195/H195,"0")+IFERROR(Y196/H196,"0")+IFERROR(Y197/H197,"0")+IFERROR(Y198/H198,"0")</f>
        <v>25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0.22550000000000001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130</v>
      </c>
      <c r="Y200" s="547">
        <f>IFERROR(SUM(Y191:Y198),"0")</f>
        <v>135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208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600</v>
      </c>
      <c r="Y342" s="546">
        <f t="shared" ref="Y342:Y348" si="32">IFERROR(IF(X342="",0,CEILING((X342/$H342),1)*$H342),"")</f>
        <v>600</v>
      </c>
      <c r="Z342" s="36">
        <f>IFERROR(IF(Y342=0,"",ROUNDUP(Y342/H342,0)*0.02175),"")</f>
        <v>0.86999999999999988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619.20000000000005</v>
      </c>
      <c r="BN342" s="64">
        <f t="shared" ref="BN342:BN348" si="34">IFERROR(Y342*I342/H342,"0")</f>
        <v>619.20000000000005</v>
      </c>
      <c r="BO342" s="64">
        <f t="shared" ref="BO342:BO348" si="35">IFERROR(1/J342*(X342/H342),"0")</f>
        <v>0.83333333333333326</v>
      </c>
      <c r="BP342" s="64">
        <f t="shared" ref="BP342:BP348" si="36">IFERROR(1/J342*(Y342/H342),"0")</f>
        <v>0.83333333333333326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600</v>
      </c>
      <c r="Y343" s="546">
        <f t="shared" si="32"/>
        <v>600</v>
      </c>
      <c r="Z343" s="36">
        <f>IFERROR(IF(Y343=0,"",ROUNDUP(Y343/H343,0)*0.02175),"")</f>
        <v>0.86999999999999988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619.20000000000005</v>
      </c>
      <c r="BN343" s="64">
        <f t="shared" si="34"/>
        <v>619.20000000000005</v>
      </c>
      <c r="BO343" s="64">
        <f t="shared" si="35"/>
        <v>0.83333333333333326</v>
      </c>
      <c r="BP343" s="64">
        <f t="shared" si="36"/>
        <v>0.83333333333333326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300</v>
      </c>
      <c r="Y344" s="546">
        <f t="shared" si="32"/>
        <v>300</v>
      </c>
      <c r="Z344" s="36">
        <f>IFERROR(IF(Y344=0,"",ROUNDUP(Y344/H344,0)*0.02175),"")</f>
        <v>0.43499999999999994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309.60000000000002</v>
      </c>
      <c r="BN344" s="64">
        <f t="shared" si="34"/>
        <v>309.60000000000002</v>
      </c>
      <c r="BO344" s="64">
        <f t="shared" si="35"/>
        <v>0.41666666666666663</v>
      </c>
      <c r="BP344" s="64">
        <f t="shared" si="36"/>
        <v>0.41666666666666663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300</v>
      </c>
      <c r="Y345" s="546">
        <f t="shared" si="32"/>
        <v>300</v>
      </c>
      <c r="Z345" s="36">
        <f>IFERROR(IF(Y345=0,"",ROUNDUP(Y345/H345,0)*0.02175),"")</f>
        <v>0.43499999999999994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309.60000000000002</v>
      </c>
      <c r="BN345" s="64">
        <f t="shared" si="34"/>
        <v>309.60000000000002</v>
      </c>
      <c r="BO345" s="64">
        <f t="shared" si="35"/>
        <v>0.41666666666666663</v>
      </c>
      <c r="BP345" s="64">
        <f t="shared" si="36"/>
        <v>0.41666666666666663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120</v>
      </c>
      <c r="Y349" s="547">
        <f>IFERROR(Y342/H342,"0")+IFERROR(Y343/H343,"0")+IFERROR(Y344/H344,"0")+IFERROR(Y345/H345,"0")+IFERROR(Y346/H346,"0")+IFERROR(Y347/H347,"0")+IFERROR(Y348/H348,"0")</f>
        <v>120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2.61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1800</v>
      </c>
      <c r="Y350" s="547">
        <f>IFERROR(SUM(Y342:Y348),"0")</f>
        <v>1800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600</v>
      </c>
      <c r="Y352" s="546">
        <f>IFERROR(IF(X352="",0,CEILING((X352/$H352),1)*$H352),"")</f>
        <v>600</v>
      </c>
      <c r="Z352" s="36">
        <f>IFERROR(IF(Y352=0,"",ROUNDUP(Y352/H352,0)*0.02175),"")</f>
        <v>0.86999999999999988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619.20000000000005</v>
      </c>
      <c r="BN352" s="64">
        <f>IFERROR(Y352*I352/H352,"0")</f>
        <v>619.20000000000005</v>
      </c>
      <c r="BO352" s="64">
        <f>IFERROR(1/J352*(X352/H352),"0")</f>
        <v>0.83333333333333326</v>
      </c>
      <c r="BP352" s="64">
        <f>IFERROR(1/J352*(Y352/H352),"0")</f>
        <v>0.83333333333333326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40</v>
      </c>
      <c r="Y354" s="547">
        <f>IFERROR(Y352/H352,"0")+IFERROR(Y353/H353,"0")</f>
        <v>40</v>
      </c>
      <c r="Z354" s="547">
        <f>IFERROR(IF(Z352="",0,Z352),"0")+IFERROR(IF(Z353="",0,Z353),"0")</f>
        <v>0.86999999999999988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600</v>
      </c>
      <c r="Y355" s="547">
        <f>IFERROR(SUM(Y352:Y353),"0")</f>
        <v>600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600</v>
      </c>
      <c r="Y378" s="546">
        <f>IFERROR(IF(X378="",0,CEILING((X378/$H378),1)*$H378),"")</f>
        <v>603</v>
      </c>
      <c r="Z378" s="36">
        <f>IFERROR(IF(Y378=0,"",ROUNDUP(Y378/H378,0)*0.01898),"")</f>
        <v>1.27166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634.59999999999991</v>
      </c>
      <c r="BN378" s="64">
        <f>IFERROR(Y378*I378/H378,"0")</f>
        <v>637.77300000000002</v>
      </c>
      <c r="BO378" s="64">
        <f>IFERROR(1/J378*(X378/H378),"0")</f>
        <v>1.0416666666666667</v>
      </c>
      <c r="BP378" s="64">
        <f>IFERROR(1/J378*(Y378/H378),"0")</f>
        <v>1.046875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66.666666666666671</v>
      </c>
      <c r="Y380" s="547">
        <f>IFERROR(Y378/H378,"0")+IFERROR(Y379/H379,"0")</f>
        <v>67</v>
      </c>
      <c r="Z380" s="547">
        <f>IFERROR(IF(Z378="",0,Z378),"0")+IFERROR(IF(Z379="",0,Z379),"0")</f>
        <v>1.27166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600</v>
      </c>
      <c r="Y381" s="547">
        <f>IFERROR(SUM(Y378:Y379),"0")</f>
        <v>603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200</v>
      </c>
      <c r="Y431" s="546">
        <f t="shared" si="43"/>
        <v>200.64000000000001</v>
      </c>
      <c r="Z431" s="36">
        <f t="shared" si="44"/>
        <v>0.45448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213.63636363636363</v>
      </c>
      <c r="BN431" s="64">
        <f t="shared" si="46"/>
        <v>214.32</v>
      </c>
      <c r="BO431" s="64">
        <f t="shared" si="47"/>
        <v>0.36421911421911418</v>
      </c>
      <c r="BP431" s="64">
        <f t="shared" si="48"/>
        <v>0.36538461538461542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37.878787878787875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38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0.45448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200</v>
      </c>
      <c r="Y439" s="547">
        <f>IFERROR(SUM(Y426:Y437),"0")</f>
        <v>200.64000000000001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0</v>
      </c>
      <c r="Y441" s="546">
        <f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112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0</v>
      </c>
      <c r="Y444" s="547">
        <f>IFERROR(Y441/H441,"0")+IFERROR(Y442/H442,"0")+IFERROR(Y443/H443,"0")</f>
        <v>0</v>
      </c>
      <c r="Z444" s="547">
        <f>IFERROR(IF(Z441="",0,Z441),"0")+IFERROR(IF(Z442="",0,Z442),"0")+IFERROR(IF(Z443="",0,Z443),"0")</f>
        <v>0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0</v>
      </c>
      <c r="Y445" s="547">
        <f>IFERROR(SUM(Y441:Y443),"0")</f>
        <v>0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49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0</v>
      </c>
      <c r="BN449" s="64">
        <f t="shared" si="51"/>
        <v>0</v>
      </c>
      <c r="BO449" s="64">
        <f t="shared" si="52"/>
        <v>0</v>
      </c>
      <c r="BP449" s="64">
        <f t="shared" si="53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0</v>
      </c>
      <c r="Y453" s="547">
        <f>IFERROR(Y447/H447,"0")+IFERROR(Y448/H448,"0")+IFERROR(Y449/H449,"0")+IFERROR(Y450/H450,"0")+IFERROR(Y451/H451,"0")+IFERROR(Y452/H452,"0")</f>
        <v>0</v>
      </c>
      <c r="Z453" s="547">
        <f>IFERROR(IF(Z447="",0,Z447),"0")+IFERROR(IF(Z448="",0,Z448),"0")+IFERROR(IF(Z449="",0,Z449),"0")+IFERROR(IF(Z450="",0,Z450),"0")+IFERROR(IF(Z451="",0,Z451),"0")+IFERROR(IF(Z452="",0,Z452),"0")</f>
        <v>0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0</v>
      </c>
      <c r="Y454" s="547">
        <f>IFERROR(SUM(Y447:Y452),"0")</f>
        <v>0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112</v>
      </c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112</v>
      </c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/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3465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3473.64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3607.6919191919187</v>
      </c>
      <c r="Y496" s="547">
        <f>IFERROR(SUM(BN22:BN492),"0")</f>
        <v>3616.7429999999999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6</v>
      </c>
      <c r="Y497" s="38">
        <f>ROUNDUP(SUM(BP22:BP492),0)</f>
        <v>6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3757.6919191919187</v>
      </c>
      <c r="Y498" s="547">
        <f>GrossWeightTotalR+PalletQtyTotalR*25</f>
        <v>3766.7429999999999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338.61952861952864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340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5.7571399999999997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135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135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2400</v>
      </c>
      <c r="U505" s="46">
        <f>IFERROR(Y367*1,"0")+IFERROR(Y368*1,"0")+IFERROR(Y369*1,"0")+IFERROR(Y373*1,"0")+IFERROR(Y374*1,"0")+IFERROR(Y378*1,"0")+IFERROR(Y379*1,"0")+IFERROR(Y383*1,"0")</f>
        <v>603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200.64000000000001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ZxotO3/Au5oZ3NrZKEllOugfji5e7cuCNS8WVrIOVyVkqXBA2Ub8UK8FdSFS2eC4Cr2fj6KC7d64doQMWFCf1w==" saltValue="MkkMyFWwFB8bd9S0TJqs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4:X316 X323 X334 X342:X345 X352 X378:X379 X426:X428 X431 X441 X443 X447:X449 X477: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hLGNWVW91w/aCefFcZ/EKbOALtcnbPupBxThU0x04h/+n0Y6MOwE6NyHY0pCAiOnCXhZCjM1oaoGUsJiD+rZyg==" saltValue="YLkdzfwq0wgmGMcKwbJl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2025-10-17T08:15:09Z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