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1E99DD9-2D27-4B84-AD14-EEFF824D88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Y282" i="1" s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Y37" i="1"/>
  <c r="Y45" i="1"/>
  <c r="Y49" i="1"/>
  <c r="P528" i="1"/>
  <c r="Y281" i="1"/>
  <c r="BP280" i="1"/>
  <c r="BN280" i="1"/>
  <c r="Z280" i="1"/>
  <c r="Z281" i="1" s="1"/>
  <c r="F9" i="1"/>
  <c r="J9" i="1"/>
  <c r="B528" i="1"/>
  <c r="X519" i="1"/>
  <c r="X520" i="1"/>
  <c r="X522" i="1"/>
  <c r="Y24" i="1"/>
  <c r="Z27" i="1"/>
  <c r="Z32" i="1" s="1"/>
  <c r="BN27" i="1"/>
  <c r="Y519" i="1" s="1"/>
  <c r="Y521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77" i="1" l="1"/>
  <c r="Z461" i="1"/>
  <c r="X521" i="1"/>
  <c r="Z379" i="1"/>
  <c r="Z357" i="1"/>
  <c r="Z338" i="1"/>
  <c r="Z109" i="1"/>
  <c r="Z407" i="1"/>
  <c r="Z332" i="1"/>
  <c r="Z261" i="1"/>
  <c r="Z504" i="1"/>
  <c r="Z455" i="1"/>
  <c r="Z217" i="1"/>
  <c r="Z80" i="1"/>
  <c r="Z44" i="1"/>
  <c r="Z523" i="1" s="1"/>
  <c r="Y518" i="1"/>
  <c r="Z300" i="1"/>
  <c r="Z252" i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<sst xmlns="http://schemas.openxmlformats.org/spreadsheetml/2006/main" count="2342" uniqueCount="830">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</sst>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45841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10</v>
      </c>
      <c r="Y41" s="584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10.402777777777777</v>
      </c>
      <c r="BN41" s="64">
        <f>IFERROR(Y41*I41/H41,"0")</f>
        <v>11.234999999999999</v>
      </c>
      <c r="BO41" s="64">
        <f>IFERROR(1/J41*(X41/H41),"0")</f>
        <v>1.4467592592592591E-2</v>
      </c>
      <c r="BP41" s="64">
        <f>IFERROR(1/J41*(Y41/H41),"0")</f>
        <v>1.5625E-2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0.92592592592592582</v>
      </c>
      <c r="Y44" s="585">
        <f>IFERROR(Y41/H41,"0")+IFERROR(Y42/H42,"0")+IFERROR(Y43/H43,"0")</f>
        <v>1</v>
      </c>
      <c r="Z44" s="585">
        <f>IFERROR(IF(Z41="",0,Z41),"0")+IFERROR(IF(Z42="",0,Z42),"0")+IFERROR(IF(Z43="",0,Z43),"0")</f>
        <v>1.898E-2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10</v>
      </c>
      <c r="Y45" s="585">
        <f>IFERROR(SUM(Y41:Y43),"0")</f>
        <v>10.8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180</v>
      </c>
      <c r="Y53" s="584">
        <f t="shared" si="6"/>
        <v>183.60000000000002</v>
      </c>
      <c r="Z53" s="36">
        <f>IFERROR(IF(Y53=0,"",ROUNDUP(Y53/H53,0)*0.01898),"")</f>
        <v>0.32266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187.24999999999997</v>
      </c>
      <c r="BN53" s="64">
        <f t="shared" si="8"/>
        <v>190.995</v>
      </c>
      <c r="BO53" s="64">
        <f t="shared" si="9"/>
        <v>0.26041666666666663</v>
      </c>
      <c r="BP53" s="64">
        <f t="shared" si="10"/>
        <v>0.265625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13.5</v>
      </c>
      <c r="Y57" s="584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19.666666666666664</v>
      </c>
      <c r="Y58" s="585">
        <f>IFERROR(Y52/H52,"0")+IFERROR(Y53/H53,"0")+IFERROR(Y54/H54,"0")+IFERROR(Y55/H55,"0")+IFERROR(Y56/H56,"0")+IFERROR(Y57/H57,"0")</f>
        <v>20</v>
      </c>
      <c r="Z58" s="585">
        <f>IFERROR(IF(Z52="",0,Z52),"0")+IFERROR(IF(Z53="",0,Z53),"0")+IFERROR(IF(Z54="",0,Z54),"0")+IFERROR(IF(Z55="",0,Z55),"0")+IFERROR(IF(Z56="",0,Z56),"0")+IFERROR(IF(Z57="",0,Z57),"0")</f>
        <v>0.34972000000000003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193.5</v>
      </c>
      <c r="Y59" s="585">
        <f>IFERROR(SUM(Y52:Y57),"0")</f>
        <v>197.10000000000002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160</v>
      </c>
      <c r="Y61" s="584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166.44444444444443</v>
      </c>
      <c r="BN61" s="64">
        <f>IFERROR(Y61*I61/H61,"0")</f>
        <v>168.52499999999998</v>
      </c>
      <c r="BO61" s="64">
        <f>IFERROR(1/J61*(X61/H61),"0")</f>
        <v>0.23148148148148145</v>
      </c>
      <c r="BP61" s="64">
        <f>IFERROR(1/J61*(Y61/H61),"0")</f>
        <v>0.23437499999999997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14.814814814814813</v>
      </c>
      <c r="Y65" s="585">
        <f>IFERROR(Y61/H61,"0")+IFERROR(Y62/H62,"0")+IFERROR(Y63/H63,"0")+IFERROR(Y64/H64,"0")</f>
        <v>14.999999999999998</v>
      </c>
      <c r="Z65" s="585">
        <f>IFERROR(IF(Z61="",0,Z61),"0")+IFERROR(IF(Z62="",0,Z62),"0")+IFERROR(IF(Z63="",0,Z63),"0")+IFERROR(IF(Z64="",0,Z64),"0")</f>
        <v>0.28470000000000001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160</v>
      </c>
      <c r="Y66" s="585">
        <f>IFERROR(SUM(Y61:Y64),"0")</f>
        <v>162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50</v>
      </c>
      <c r="Y154" s="584">
        <f>IFERROR(IF(X154="",0,CEILING((X154/$H154),1)*$H154),"")</f>
        <v>54</v>
      </c>
      <c r="Z154" s="36">
        <f>IFERROR(IF(Y154=0,"",ROUNDUP(Y154/H154,0)*0.01898),"")</f>
        <v>0.11388000000000001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53.250000000000007</v>
      </c>
      <c r="BN154" s="64">
        <f>IFERROR(Y154*I154/H154,"0")</f>
        <v>57.510000000000005</v>
      </c>
      <c r="BO154" s="64">
        <f>IFERROR(1/J154*(X154/H154),"0")</f>
        <v>8.6805555555555552E-2</v>
      </c>
      <c r="BP154" s="64">
        <f>IFERROR(1/J154*(Y154/H154),"0")</f>
        <v>9.375E-2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5.5555555555555554</v>
      </c>
      <c r="Y155" s="585">
        <f>IFERROR(Y152/H152,"0")+IFERROR(Y153/H153,"0")+IFERROR(Y154/H154,"0")</f>
        <v>6</v>
      </c>
      <c r="Z155" s="585">
        <f>IFERROR(IF(Z152="",0,Z152),"0")+IFERROR(IF(Z153="",0,Z153),"0")+IFERROR(IF(Z154="",0,Z154),"0")</f>
        <v>0.11388000000000001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50</v>
      </c>
      <c r="Y156" s="585">
        <f>IFERROR(SUM(Y152:Y154),"0")</f>
        <v>54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">
        <v>393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8</v>
      </c>
      <c r="Y260" s="584">
        <f>IFERROR(IF(X260="",0,CEILING((X260/$H260),1)*$H260),"")</f>
        <v>8</v>
      </c>
      <c r="Z260" s="36">
        <f>IFERROR(IF(Y260=0,"",ROUNDUP(Y260/H260,0)*0.00902),"")</f>
        <v>1.804E-2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8.42</v>
      </c>
      <c r="BN260" s="64">
        <f>IFERROR(Y260*I260/H260,"0")</f>
        <v>8.42</v>
      </c>
      <c r="BO260" s="64">
        <f>IFERROR(1/J260*(X260/H260),"0")</f>
        <v>1.5151515151515152E-2</v>
      </c>
      <c r="BP260" s="64">
        <f>IFERROR(1/J260*(Y260/H260),"0")</f>
        <v>1.5151515151515152E-2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2</v>
      </c>
      <c r="Y261" s="585">
        <f>IFERROR(Y256/H256,"0")+IFERROR(Y257/H257,"0")+IFERROR(Y258/H258,"0")+IFERROR(Y259/H259,"0")+IFERROR(Y260/H260,"0")</f>
        <v>2</v>
      </c>
      <c r="Z261" s="585">
        <f>IFERROR(IF(Z256="",0,Z256),"0")+IFERROR(IF(Z257="",0,Z257),"0")+IFERROR(IF(Z258="",0,Z258),"0")+IFERROR(IF(Z259="",0,Z259),"0")+IFERROR(IF(Z260="",0,Z260),"0")</f>
        <v>1.804E-2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8</v>
      </c>
      <c r="Y262" s="585">
        <f>IFERROR(SUM(Y256:Y260),"0")</f>
        <v>8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130</v>
      </c>
      <c r="Y296" s="584">
        <f t="shared" si="48"/>
        <v>140.4</v>
      </c>
      <c r="Z296" s="36">
        <f>IFERROR(IF(Y296=0,"",ROUNDUP(Y296/H296,0)*0.01898),"")</f>
        <v>0.24674000000000001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135.23611111111109</v>
      </c>
      <c r="BN296" s="64">
        <f t="shared" si="50"/>
        <v>146.05499999999998</v>
      </c>
      <c r="BO296" s="64">
        <f t="shared" si="51"/>
        <v>0.18807870370370369</v>
      </c>
      <c r="BP296" s="64">
        <f t="shared" si="52"/>
        <v>0.203125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8</v>
      </c>
      <c r="Y299" s="584">
        <f t="shared" si="48"/>
        <v>8</v>
      </c>
      <c r="Z299" s="36">
        <f>IFERROR(IF(Y299=0,"",ROUNDUP(Y299/H299,0)*0.00902),"")</f>
        <v>1.804E-2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8.42</v>
      </c>
      <c r="BN299" s="64">
        <f t="shared" si="50"/>
        <v>8.42</v>
      </c>
      <c r="BO299" s="64">
        <f t="shared" si="51"/>
        <v>1.5151515151515152E-2</v>
      </c>
      <c r="BP299" s="64">
        <f t="shared" si="52"/>
        <v>1.5151515151515152E-2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14.037037037037036</v>
      </c>
      <c r="Y300" s="585">
        <f>IFERROR(Y294/H294,"0")+IFERROR(Y295/H295,"0")+IFERROR(Y296/H296,"0")+IFERROR(Y297/H297,"0")+IFERROR(Y298/H298,"0")+IFERROR(Y299/H299,"0")</f>
        <v>15</v>
      </c>
      <c r="Z300" s="585">
        <f>IFERROR(IF(Z294="",0,Z294),"0")+IFERROR(IF(Z295="",0,Z295),"0")+IFERROR(IF(Z296="",0,Z296),"0")+IFERROR(IF(Z297="",0,Z297),"0")+IFERROR(IF(Z298="",0,Z298),"0")+IFERROR(IF(Z299="",0,Z299),"0")</f>
        <v>0.26478000000000002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138</v>
      </c>
      <c r="Y301" s="585">
        <f>IFERROR(SUM(Y294:Y299),"0")</f>
        <v>148.4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600</v>
      </c>
      <c r="Y313" s="584">
        <f>IFERROR(IF(X313="",0,CEILING((X313/$H313),1)*$H313),"")</f>
        <v>600.6</v>
      </c>
      <c r="Z313" s="36">
        <f>IFERROR(IF(Y313=0,"",ROUNDUP(Y313/H313,0)*0.01898),"")</f>
        <v>1.46146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639.46153846153845</v>
      </c>
      <c r="BN313" s="64">
        <f>IFERROR(Y313*I313/H313,"0")</f>
        <v>640.10100000000011</v>
      </c>
      <c r="BO313" s="64">
        <f>IFERROR(1/J313*(X313/H313),"0")</f>
        <v>1.2019230769230769</v>
      </c>
      <c r="BP313" s="64">
        <f>IFERROR(1/J313*(Y313/H313),"0")</f>
        <v>1.203125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76.92307692307692</v>
      </c>
      <c r="Y318" s="585">
        <f>IFERROR(Y313/H313,"0")+IFERROR(Y314/H314,"0")+IFERROR(Y315/H315,"0")+IFERROR(Y316/H316,"0")+IFERROR(Y317/H317,"0")</f>
        <v>77</v>
      </c>
      <c r="Z318" s="585">
        <f>IFERROR(IF(Z313="",0,Z313),"0")+IFERROR(IF(Z314="",0,Z314),"0")+IFERROR(IF(Z315="",0,Z315),"0")+IFERROR(IF(Z316="",0,Z316),"0")+IFERROR(IF(Z317="",0,Z317),"0")</f>
        <v>1.46146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600</v>
      </c>
      <c r="Y319" s="585">
        <f>IFERROR(SUM(Y313:Y317),"0")</f>
        <v>600.6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120</v>
      </c>
      <c r="Y322" s="584">
        <f>IFERROR(IF(X322="",0,CEILING((X322/$H322),1)*$H322),"")</f>
        <v>124.8</v>
      </c>
      <c r="Z322" s="36">
        <f>IFERROR(IF(Y322=0,"",ROUNDUP(Y322/H322,0)*0.01898),"")</f>
        <v>0.30368000000000001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127.9846153846154</v>
      </c>
      <c r="BN322" s="64">
        <f>IFERROR(Y322*I322/H322,"0")</f>
        <v>133.10400000000001</v>
      </c>
      <c r="BO322" s="64">
        <f>IFERROR(1/J322*(X322/H322),"0")</f>
        <v>0.24038461538461539</v>
      </c>
      <c r="BP322" s="64">
        <f>IFERROR(1/J322*(Y322/H322),"0")</f>
        <v>0.25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15.384615384615385</v>
      </c>
      <c r="Y324" s="585">
        <f>IFERROR(Y321/H321,"0")+IFERROR(Y322/H322,"0")+IFERROR(Y323/H323,"0")</f>
        <v>16</v>
      </c>
      <c r="Z324" s="585">
        <f>IFERROR(IF(Z321="",0,Z321),"0")+IFERROR(IF(Z322="",0,Z322),"0")+IFERROR(IF(Z323="",0,Z323),"0")</f>
        <v>0.30368000000000001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120</v>
      </c>
      <c r="Y325" s="585">
        <f>IFERROR(SUM(Y321:Y323),"0")</f>
        <v>124.8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35</v>
      </c>
      <c r="Y342" s="584">
        <f>IFERROR(IF(X342="",0,CEILING((X342/$H342),1)*$H342),"")</f>
        <v>40.5</v>
      </c>
      <c r="Z342" s="36">
        <f>IFERROR(IF(Y342=0,"",ROUNDUP(Y342/H342,0)*0.01898),"")</f>
        <v>9.4899999999999998E-2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37.242592592592587</v>
      </c>
      <c r="BN342" s="64">
        <f>IFERROR(Y342*I342/H342,"0")</f>
        <v>43.095000000000006</v>
      </c>
      <c r="BO342" s="64">
        <f>IFERROR(1/J342*(X342/H342),"0")</f>
        <v>6.751543209876544E-2</v>
      </c>
      <c r="BP342" s="64">
        <f>IFERROR(1/J342*(Y342/H342),"0")</f>
        <v>7.8125E-2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4.3209876543209882</v>
      </c>
      <c r="Y345" s="585">
        <f>IFERROR(Y342/H342,"0")+IFERROR(Y343/H343,"0")+IFERROR(Y344/H344,"0")</f>
        <v>5</v>
      </c>
      <c r="Z345" s="585">
        <f>IFERROR(IF(Z342="",0,Z342),"0")+IFERROR(IF(Z343="",0,Z343),"0")+IFERROR(IF(Z344="",0,Z344),"0")</f>
        <v>9.4899999999999998E-2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35</v>
      </c>
      <c r="Y346" s="585">
        <f>IFERROR(SUM(Y342:Y344),"0")</f>
        <v>40.5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45</v>
      </c>
      <c r="Y352" s="584">
        <f t="shared" si="58"/>
        <v>45</v>
      </c>
      <c r="Z352" s="36">
        <f>IFERROR(IF(Y352=0,"",ROUNDUP(Y352/H352,0)*0.02175),"")</f>
        <v>6.5250000000000002E-2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46.440000000000005</v>
      </c>
      <c r="BN352" s="64">
        <f t="shared" si="60"/>
        <v>46.440000000000005</v>
      </c>
      <c r="BO352" s="64">
        <f t="shared" si="61"/>
        <v>6.25E-2</v>
      </c>
      <c r="BP352" s="64">
        <f t="shared" si="62"/>
        <v>6.25E-2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</v>
      </c>
      <c r="Y357" s="585">
        <f>IFERROR(Y350/H350,"0")+IFERROR(Y351/H351,"0")+IFERROR(Y352/H352,"0")+IFERROR(Y353/H353,"0")+IFERROR(Y354/H354,"0")+IFERROR(Y355/H355,"0")+IFERROR(Y356/H356,"0")</f>
        <v>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6.5250000000000002E-2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45</v>
      </c>
      <c r="Y358" s="585">
        <f>IFERROR(SUM(Y350:Y356),"0")</f>
        <v>45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200</v>
      </c>
      <c r="Y360" s="584">
        <f>IFERROR(IF(X360="",0,CEILING((X360/$H360),1)*$H360),"")</f>
        <v>210</v>
      </c>
      <c r="Z360" s="36">
        <f>IFERROR(IF(Y360=0,"",ROUNDUP(Y360/H360,0)*0.02175),"")</f>
        <v>0.30449999999999999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206.4</v>
      </c>
      <c r="BN360" s="64">
        <f>IFERROR(Y360*I360/H360,"0")</f>
        <v>216.72</v>
      </c>
      <c r="BO360" s="64">
        <f>IFERROR(1/J360*(X360/H360),"0")</f>
        <v>0.27777777777777779</v>
      </c>
      <c r="BP360" s="64">
        <f>IFERROR(1/J360*(Y360/H360),"0")</f>
        <v>0.29166666666666663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13.333333333333334</v>
      </c>
      <c r="Y362" s="585">
        <f>IFERROR(Y360/H360,"0")+IFERROR(Y361/H361,"0")</f>
        <v>14</v>
      </c>
      <c r="Z362" s="585">
        <f>IFERROR(IF(Z360="",0,Z360),"0")+IFERROR(IF(Z361="",0,Z361),"0")</f>
        <v>0.30449999999999999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200</v>
      </c>
      <c r="Y363" s="585">
        <f>IFERROR(SUM(Y360:Y361),"0")</f>
        <v>210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30</v>
      </c>
      <c r="Y466" s="584">
        <f t="shared" si="75"/>
        <v>31.68</v>
      </c>
      <c r="Z466" s="36">
        <f>IFERROR(IF(Y466=0,"",ROUNDUP(Y466/H466,0)*0.01196),"")</f>
        <v>7.1760000000000004E-2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32.04545454545454</v>
      </c>
      <c r="BN466" s="64">
        <f t="shared" si="77"/>
        <v>33.839999999999996</v>
      </c>
      <c r="BO466" s="64">
        <f t="shared" si="78"/>
        <v>5.4632867132867136E-2</v>
      </c>
      <c r="BP466" s="64">
        <f t="shared" si="79"/>
        <v>5.7692307692307696E-2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5.6818181818181817</v>
      </c>
      <c r="Y471" s="585">
        <f>IFERROR(Y464/H464,"0")+IFERROR(Y465/H465,"0")+IFERROR(Y466/H466,"0")+IFERROR(Y467/H467,"0")+IFERROR(Y468/H468,"0")+IFERROR(Y469/H469,"0")+IFERROR(Y470/H470,"0")</f>
        <v>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7.1760000000000004E-2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30</v>
      </c>
      <c r="Y472" s="585">
        <f>IFERROR(SUM(Y464:Y470),"0")</f>
        <v>31.68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40</v>
      </c>
      <c r="Y497" s="584">
        <f>IFERROR(IF(X497="",0,CEILING((X497/$H497),1)*$H497),"")</f>
        <v>42</v>
      </c>
      <c r="Z497" s="36">
        <f>IFERROR(IF(Y497=0,"",ROUNDUP(Y497/H497,0)*0.00902),"")</f>
        <v>9.0200000000000002E-2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42.571428571428562</v>
      </c>
      <c r="BN497" s="64">
        <f>IFERROR(Y497*I497/H497,"0")</f>
        <v>44.699999999999996</v>
      </c>
      <c r="BO497" s="64">
        <f>IFERROR(1/J497*(X497/H497),"0")</f>
        <v>7.2150072150072145E-2</v>
      </c>
      <c r="BP497" s="64">
        <f>IFERROR(1/J497*(Y497/H497),"0")</f>
        <v>7.575757575757576E-2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9.5238095238095237</v>
      </c>
      <c r="Y498" s="585">
        <f>IFERROR(Y496/H496,"0")+IFERROR(Y497/H497,"0")</f>
        <v>10</v>
      </c>
      <c r="Z498" s="585">
        <f>IFERROR(IF(Z496="",0,Z496),"0")+IFERROR(IF(Z497="",0,Z497),"0")</f>
        <v>9.0200000000000002E-2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40</v>
      </c>
      <c r="Y499" s="585">
        <f>IFERROR(SUM(Y496:Y497),"0")</f>
        <v>42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1629.5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1674.88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1715.698962888963</v>
      </c>
      <c r="Y519" s="585">
        <f>IFERROR(SUM(BN22:BN515),"0")</f>
        <v>1763.2900000000002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3</v>
      </c>
      <c r="Y520" s="38">
        <f>ROUNDUP(SUM(BP22:BP515),0)</f>
        <v>3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1790.698962888963</v>
      </c>
      <c r="Y521" s="585">
        <f>GrossWeightTotalR+PalletQtyTotalR*25</f>
        <v>1838.2900000000002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185.16764100097433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3.4418499999999996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10.8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359.1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54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8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873.8</v>
      </c>
      <c r="S528" s="46">
        <f>IFERROR(Y342*1,"0")+IFERROR(Y343*1,"0")+IFERROR(Y344*1,"0")</f>
        <v>40.5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255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31.68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42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2025-07-01T08:53:45Z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