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7AB0119-8FAC-4A3E-8CFD-4659A116B4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Y346" i="1" s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Y333" i="1" s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Y319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Y310" i="1" s="1"/>
  <c r="P304" i="1"/>
  <c r="BP303" i="1"/>
  <c r="BO303" i="1"/>
  <c r="BN303" i="1"/>
  <c r="BM303" i="1"/>
  <c r="Z303" i="1"/>
  <c r="Y303" i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Y93" i="1"/>
  <c r="Y102" i="1"/>
  <c r="F528" i="1"/>
  <c r="Y110" i="1"/>
  <c r="BP107" i="1"/>
  <c r="BN107" i="1"/>
  <c r="Y109" i="1"/>
  <c r="BP113" i="1"/>
  <c r="BN113" i="1"/>
  <c r="Z113" i="1"/>
  <c r="Z115" i="1" s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BP177" i="1"/>
  <c r="BN177" i="1"/>
  <c r="Z177" i="1"/>
  <c r="Z179" i="1" s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Z233" i="1" s="1"/>
  <c r="BP231" i="1"/>
  <c r="BN231" i="1"/>
  <c r="Z231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O528" i="1"/>
  <c r="Y277" i="1"/>
  <c r="F9" i="1"/>
  <c r="J9" i="1"/>
  <c r="B528" i="1"/>
  <c r="X519" i="1"/>
  <c r="X521" i="1" s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Y520" i="1" s="1"/>
  <c r="Z41" i="1"/>
  <c r="BN41" i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1" i="1" s="1"/>
  <c r="BN96" i="1"/>
  <c r="Z98" i="1"/>
  <c r="BN98" i="1"/>
  <c r="Z100" i="1"/>
  <c r="BN100" i="1"/>
  <c r="Z105" i="1"/>
  <c r="Z109" i="1" s="1"/>
  <c r="BN105" i="1"/>
  <c r="BP105" i="1"/>
  <c r="Z107" i="1"/>
  <c r="Y116" i="1"/>
  <c r="Y115" i="1"/>
  <c r="Z123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Z155" i="1"/>
  <c r="BP153" i="1"/>
  <c r="BN153" i="1"/>
  <c r="Z153" i="1"/>
  <c r="Y174" i="1"/>
  <c r="BP167" i="1"/>
  <c r="BN167" i="1"/>
  <c r="Z167" i="1"/>
  <c r="Z173" i="1" s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Z243" i="1"/>
  <c r="BP242" i="1"/>
  <c r="BN242" i="1"/>
  <c r="Z242" i="1"/>
  <c r="H528" i="1"/>
  <c r="Y150" i="1"/>
  <c r="I528" i="1"/>
  <c r="Y162" i="1"/>
  <c r="J528" i="1"/>
  <c r="Y189" i="1"/>
  <c r="K528" i="1"/>
  <c r="Y234" i="1"/>
  <c r="Y243" i="1"/>
  <c r="Y244" i="1"/>
  <c r="Y252" i="1"/>
  <c r="BP246" i="1"/>
  <c r="BN246" i="1"/>
  <c r="Z246" i="1"/>
  <c r="Z252" i="1" s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Y311" i="1"/>
  <c r="BP306" i="1"/>
  <c r="BN306" i="1"/>
  <c r="Z306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8" i="1"/>
  <c r="BP335" i="1"/>
  <c r="BN335" i="1"/>
  <c r="Z335" i="1"/>
  <c r="BP344" i="1"/>
  <c r="BN344" i="1"/>
  <c r="Z344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Y407" i="1"/>
  <c r="BP401" i="1"/>
  <c r="BN401" i="1"/>
  <c r="Z401" i="1"/>
  <c r="BP405" i="1"/>
  <c r="BN405" i="1"/>
  <c r="Z405" i="1"/>
  <c r="BP296" i="1"/>
  <c r="BN296" i="1"/>
  <c r="Z296" i="1"/>
  <c r="Y300" i="1"/>
  <c r="BP304" i="1"/>
  <c r="BN304" i="1"/>
  <c r="Z304" i="1"/>
  <c r="Z310" i="1" s="1"/>
  <c r="BP308" i="1"/>
  <c r="BN308" i="1"/>
  <c r="Z308" i="1"/>
  <c r="BP316" i="1"/>
  <c r="BN316" i="1"/>
  <c r="Z316" i="1"/>
  <c r="Z318" i="1" s="1"/>
  <c r="Y332" i="1"/>
  <c r="BP327" i="1"/>
  <c r="BN327" i="1"/>
  <c r="Z327" i="1"/>
  <c r="Z332" i="1" s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BP377" i="1"/>
  <c r="BN377" i="1"/>
  <c r="Z377" i="1"/>
  <c r="BP422" i="1"/>
  <c r="BN422" i="1"/>
  <c r="Z422" i="1"/>
  <c r="Z425" i="1" s="1"/>
  <c r="Y426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Y521" i="1" l="1"/>
  <c r="Z455" i="1"/>
  <c r="Z504" i="1"/>
  <c r="Z379" i="1"/>
  <c r="Z80" i="1"/>
  <c r="Z44" i="1"/>
  <c r="Z523" i="1" s="1"/>
  <c r="Y518" i="1"/>
  <c r="Z276" i="1"/>
  <c r="Z269" i="1"/>
  <c r="Z477" i="1"/>
  <c r="Z461" i="1"/>
  <c r="Z407" i="1"/>
  <c r="Z357" i="1"/>
  <c r="Z338" i="1"/>
  <c r="Z300" i="1"/>
  <c r="Z217" i="1"/>
  <c r="Z261" i="1"/>
</calcChain>
</file>

<file path=xl/sharedStrings.xml><?xml version="1.0" encoding="utf-8"?>
<sst xmlns="http://schemas.openxmlformats.org/spreadsheetml/2006/main" count="2342" uniqueCount="846">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</sst>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3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45836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500</v>
      </c>
      <c r="Y41" s="584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46.296296296296291</v>
      </c>
      <c r="Y44" s="585">
        <f>IFERROR(Y41/H41,"0")+IFERROR(Y42/H42,"0")+IFERROR(Y43/H43,"0")</f>
        <v>47</v>
      </c>
      <c r="Z44" s="585">
        <f>IFERROR(IF(Z41="",0,Z41),"0")+IFERROR(IF(Z42="",0,Z42),"0")+IFERROR(IF(Z43="",0,Z43),"0")</f>
        <v>0.89205999999999996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500</v>
      </c>
      <c r="Y45" s="585">
        <f>IFERROR(SUM(Y41:Y43),"0")</f>
        <v>507.6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400</v>
      </c>
      <c r="Y53" s="584">
        <f t="shared" si="6"/>
        <v>410.40000000000003</v>
      </c>
      <c r="Z53" s="36">
        <f>IFERROR(IF(Y53=0,"",ROUNDUP(Y53/H53,0)*0.01898),"")</f>
        <v>0.72123999999999999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416.11111111111109</v>
      </c>
      <c r="BN53" s="64">
        <f t="shared" si="8"/>
        <v>426.92999999999995</v>
      </c>
      <c r="BO53" s="64">
        <f t="shared" si="9"/>
        <v>0.57870370370370372</v>
      </c>
      <c r="BP53" s="64">
        <f t="shared" si="10"/>
        <v>0.59375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45</v>
      </c>
      <c r="Y57" s="584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47.037037037037038</v>
      </c>
      <c r="Y58" s="585">
        <f>IFERROR(Y52/H52,"0")+IFERROR(Y53/H53,"0")+IFERROR(Y54/H54,"0")+IFERROR(Y55/H55,"0")+IFERROR(Y56/H56,"0")+IFERROR(Y57/H57,"0")</f>
        <v>48</v>
      </c>
      <c r="Z58" s="585">
        <f>IFERROR(IF(Z52="",0,Z52),"0")+IFERROR(IF(Z53="",0,Z53),"0")+IFERROR(IF(Z54="",0,Z54),"0")+IFERROR(IF(Z55="",0,Z55),"0")+IFERROR(IF(Z56="",0,Z56),"0")+IFERROR(IF(Z57="",0,Z57),"0")</f>
        <v>0.81143999999999994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445</v>
      </c>
      <c r="Y59" s="585">
        <f>IFERROR(SUM(Y52:Y57),"0")</f>
        <v>455.40000000000003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100</v>
      </c>
      <c r="Y61" s="58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45</v>
      </c>
      <c r="Y64" s="584">
        <f>IFERROR(IF(X64="",0,CEILING((X64/$H64),1)*$H64),"")</f>
        <v>45.900000000000006</v>
      </c>
      <c r="Z64" s="36">
        <f>IFERROR(IF(Y64=0,"",ROUNDUP(Y64/H64,0)*0.00651),"")</f>
        <v>0.11067</v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47.999999999999993</v>
      </c>
      <c r="BN64" s="64">
        <f>IFERROR(Y64*I64/H64,"0")</f>
        <v>48.96</v>
      </c>
      <c r="BO64" s="64">
        <f>IFERROR(1/J64*(X64/H64),"0")</f>
        <v>9.1575091575091569E-2</v>
      </c>
      <c r="BP64" s="64">
        <f>IFERROR(1/J64*(Y64/H64),"0")</f>
        <v>9.3406593406593408E-2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25.925925925925924</v>
      </c>
      <c r="Y65" s="585">
        <f>IFERROR(Y61/H61,"0")+IFERROR(Y62/H62,"0")+IFERROR(Y63/H63,"0")+IFERROR(Y64/H64,"0")</f>
        <v>27</v>
      </c>
      <c r="Z65" s="585">
        <f>IFERROR(IF(Z61="",0,Z61),"0")+IFERROR(IF(Z62="",0,Z62),"0")+IFERROR(IF(Z63="",0,Z63),"0")+IFERROR(IF(Z64="",0,Z64),"0")</f>
        <v>0.30047000000000001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145</v>
      </c>
      <c r="Y66" s="585">
        <f>IFERROR(SUM(Y61:Y64),"0")</f>
        <v>153.9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400</v>
      </c>
      <c r="Y89" s="584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37.037037037037038</v>
      </c>
      <c r="Y92" s="585">
        <f>IFERROR(Y89/H89,"0")+IFERROR(Y90/H90,"0")+IFERROR(Y91/H91,"0")</f>
        <v>38</v>
      </c>
      <c r="Z92" s="585">
        <f>IFERROR(IF(Z89="",0,Z89),"0")+IFERROR(IF(Z90="",0,Z90),"0")+IFERROR(IF(Z91="",0,Z91),"0")</f>
        <v>0.72123999999999999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400</v>
      </c>
      <c r="Y93" s="585">
        <f>IFERROR(SUM(Y89:Y91),"0")</f>
        <v>410.40000000000003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600</v>
      </c>
      <c r="Y95" s="584">
        <f t="shared" ref="Y95:Y100" si="16">IFERROR(IF(X95="",0,CEILING((X95/$H95),1)*$H95),"")</f>
        <v>607.5</v>
      </c>
      <c r="Z95" s="36">
        <f>IFERROR(IF(Y95=0,"",ROUNDUP(Y95/H95,0)*0.01898),"")</f>
        <v>1.4235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638.44444444444446</v>
      </c>
      <c r="BN95" s="64">
        <f t="shared" ref="BN95:BN100" si="18">IFERROR(Y95*I95/H95,"0")</f>
        <v>646.42499999999995</v>
      </c>
      <c r="BO95" s="64">
        <f t="shared" ref="BO95:BO100" si="19">IFERROR(1/J95*(X95/H95),"0")</f>
        <v>1.1574074074074074</v>
      </c>
      <c r="BP95" s="64">
        <f t="shared" ref="BP95:BP100" si="20">IFERROR(1/J95*(Y95/H95),"0")</f>
        <v>1.171875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585</v>
      </c>
      <c r="Y98" s="584">
        <f t="shared" si="16"/>
        <v>585.90000000000009</v>
      </c>
      <c r="Z98" s="36">
        <f>IFERROR(IF(Y98=0,"",ROUNDUP(Y98/H98,0)*0.00651),"")</f>
        <v>1.4126700000000001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639.6</v>
      </c>
      <c r="BN98" s="64">
        <f t="shared" si="18"/>
        <v>640.58400000000006</v>
      </c>
      <c r="BO98" s="64">
        <f t="shared" si="19"/>
        <v>1.1904761904761905</v>
      </c>
      <c r="BP98" s="64">
        <f t="shared" si="20"/>
        <v>1.1923076923076925</v>
      </c>
    </row>
    <row r="99" spans="1:68" ht="27" customHeight="1" x14ac:dyDescent="0.25">
      <c r="A99" s="54" t="s">
        <v>192</v>
      </c>
      <c r="B99" s="54" t="s">
        <v>195</v>
      </c>
      <c r="C99" s="31">
        <v>4301051718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290.74074074074076</v>
      </c>
      <c r="Y101" s="585">
        <f>IFERROR(Y95/H95,"0")+IFERROR(Y96/H96,"0")+IFERROR(Y97/H97,"0")+IFERROR(Y98/H98,"0")+IFERROR(Y99/H99,"0")+IFERROR(Y100/H100,"0")</f>
        <v>292</v>
      </c>
      <c r="Z101" s="585">
        <f>IFERROR(IF(Z95="",0,Z95),"0")+IFERROR(IF(Z96="",0,Z96),"0")+IFERROR(IF(Z97="",0,Z97),"0")+IFERROR(IF(Z98="",0,Z98),"0")+IFERROR(IF(Z99="",0,Z99),"0")+IFERROR(IF(Z100="",0,Z100),"0")</f>
        <v>2.8361700000000001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1185</v>
      </c>
      <c r="Y102" s="585">
        <f>IFERROR(SUM(Y95:Y100),"0")</f>
        <v>1193.4000000000001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45</v>
      </c>
      <c r="Y107" s="584">
        <f>IFERROR(IF(X107="",0,CEILING((X107/$H107),1)*$H107),"")</f>
        <v>45</v>
      </c>
      <c r="Z107" s="36">
        <f>IFERROR(IF(Y107=0,"",ROUNDUP(Y107/H107,0)*0.00902),"")</f>
        <v>9.0200000000000002E-2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47.099999999999994</v>
      </c>
      <c r="BN107" s="64">
        <f>IFERROR(Y107*I107/H107,"0")</f>
        <v>47.099999999999994</v>
      </c>
      <c r="BO107" s="64">
        <f>IFERROR(1/J107*(X107/H107),"0")</f>
        <v>7.575757575757576E-2</v>
      </c>
      <c r="BP107" s="64">
        <f>IFERROR(1/J107*(Y107/H107),"0")</f>
        <v>7.575757575757576E-2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10</v>
      </c>
      <c r="Y109" s="585">
        <f>IFERROR(Y105/H105,"0")+IFERROR(Y106/H106,"0")+IFERROR(Y107/H107,"0")+IFERROR(Y108/H108,"0")</f>
        <v>10</v>
      </c>
      <c r="Z109" s="585">
        <f>IFERROR(IF(Z105="",0,Z105),"0")+IFERROR(IF(Z106="",0,Z106),"0")+IFERROR(IF(Z107="",0,Z107),"0")+IFERROR(IF(Z108="",0,Z108),"0")</f>
        <v>9.0200000000000002E-2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45</v>
      </c>
      <c r="Y110" s="585">
        <f>IFERROR(SUM(Y105:Y108),"0")</f>
        <v>45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500</v>
      </c>
      <c r="Y118" s="584">
        <f>IFERROR(IF(X118="",0,CEILING((X118/$H118),1)*$H118),"")</f>
        <v>502.2</v>
      </c>
      <c r="Z118" s="36">
        <f>IFERROR(IF(Y118=0,"",ROUNDUP(Y118/H118,0)*0.01898),"")</f>
        <v>1.17676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531.66666666666674</v>
      </c>
      <c r="BN118" s="64">
        <f>IFERROR(Y118*I118/H118,"0")</f>
        <v>534.00599999999997</v>
      </c>
      <c r="BO118" s="64">
        <f>IFERROR(1/J118*(X118/H118),"0")</f>
        <v>0.96450617283950624</v>
      </c>
      <c r="BP118" s="64">
        <f>IFERROR(1/J118*(Y118/H118),"0")</f>
        <v>0.96875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900</v>
      </c>
      <c r="Y121" s="584">
        <f>IFERROR(IF(X121="",0,CEILING((X121/$H121),1)*$H121),"")</f>
        <v>901.80000000000007</v>
      </c>
      <c r="Z121" s="36">
        <f>IFERROR(IF(Y121=0,"",ROUNDUP(Y121/H121,0)*0.00651),"")</f>
        <v>2.1743399999999999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984</v>
      </c>
      <c r="BN121" s="64">
        <f>IFERROR(Y121*I121/H121,"0")</f>
        <v>985.96799999999996</v>
      </c>
      <c r="BO121" s="64">
        <f>IFERROR(1/J121*(X121/H121),"0")</f>
        <v>1.8315018315018314</v>
      </c>
      <c r="BP121" s="64">
        <f>IFERROR(1/J121*(Y121/H121),"0")</f>
        <v>1.8351648351648353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395.06172839506172</v>
      </c>
      <c r="Y123" s="585">
        <f>IFERROR(Y118/H118,"0")+IFERROR(Y119/H119,"0")+IFERROR(Y120/H120,"0")+IFERROR(Y121/H121,"0")+IFERROR(Y122/H122,"0")</f>
        <v>396</v>
      </c>
      <c r="Z123" s="585">
        <f>IFERROR(IF(Z118="",0,Z118),"0")+IFERROR(IF(Z119="",0,Z119),"0")+IFERROR(IF(Z120="",0,Z120),"0")+IFERROR(IF(Z121="",0,Z121),"0")+IFERROR(IF(Z122="",0,Z122),"0")</f>
        <v>3.3510999999999997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1400</v>
      </c>
      <c r="Y124" s="585">
        <f>IFERROR(SUM(Y118:Y122),"0")</f>
        <v>1404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200</v>
      </c>
      <c r="Y213" s="584">
        <f t="shared" si="31"/>
        <v>201.6</v>
      </c>
      <c r="Z213" s="36">
        <f t="shared" si="36"/>
        <v>0.54683999999999999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221</v>
      </c>
      <c r="BN213" s="64">
        <f t="shared" si="33"/>
        <v>222.768</v>
      </c>
      <c r="BO213" s="64">
        <f t="shared" si="34"/>
        <v>0.45787545787545797</v>
      </c>
      <c r="BP213" s="64">
        <f t="shared" si="35"/>
        <v>0.46153846153846156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200</v>
      </c>
      <c r="Y214" s="584">
        <f t="shared" si="31"/>
        <v>201.6</v>
      </c>
      <c r="Z214" s="36">
        <f t="shared" si="36"/>
        <v>0.54683999999999999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221</v>
      </c>
      <c r="BN214" s="64">
        <f t="shared" si="33"/>
        <v>222.768</v>
      </c>
      <c r="BO214" s="64">
        <f t="shared" si="34"/>
        <v>0.45787545787545797</v>
      </c>
      <c r="BP214" s="64">
        <f t="shared" si="35"/>
        <v>0.46153846153846156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166.66666666666669</v>
      </c>
      <c r="Y217" s="585">
        <f>IFERROR(Y208/H208,"0")+IFERROR(Y209/H209,"0")+IFERROR(Y210/H210,"0")+IFERROR(Y211/H211,"0")+IFERROR(Y212/H212,"0")+IFERROR(Y213/H213,"0")+IFERROR(Y214/H214,"0")+IFERROR(Y215/H215,"0")+IFERROR(Y216/H216,"0")</f>
        <v>168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1.09368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400</v>
      </c>
      <c r="Y218" s="585">
        <f>IFERROR(SUM(Y208:Y216),"0")</f>
        <v>403.2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4301020377</v>
      </c>
      <c r="D236" s="590">
        <v>4680115885981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4301020340</v>
      </c>
      <c r="D237" s="590">
        <v>4680115885721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200</v>
      </c>
      <c r="Y313" s="584">
        <f>IFERROR(IF(X313="",0,CEILING((X313/$H313),1)*$H313),"")</f>
        <v>202.79999999999998</v>
      </c>
      <c r="Z313" s="36">
        <f>IFERROR(IF(Y313=0,"",ROUNDUP(Y313/H313,0)*0.01898),"")</f>
        <v>0.49348000000000003</v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213.15384615384619</v>
      </c>
      <c r="BN313" s="64">
        <f>IFERROR(Y313*I313/H313,"0")</f>
        <v>216.13799999999998</v>
      </c>
      <c r="BO313" s="64">
        <f>IFERROR(1/J313*(X313/H313),"0")</f>
        <v>0.40064102564102566</v>
      </c>
      <c r="BP313" s="64">
        <f>IFERROR(1/J313*(Y313/H313),"0")</f>
        <v>0.40625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25.641025641025642</v>
      </c>
      <c r="Y318" s="585">
        <f>IFERROR(Y313/H313,"0")+IFERROR(Y314/H314,"0")+IFERROR(Y315/H315,"0")+IFERROR(Y316/H316,"0")+IFERROR(Y317/H317,"0")</f>
        <v>26</v>
      </c>
      <c r="Z318" s="585">
        <f>IFERROR(IF(Z313="",0,Z313),"0")+IFERROR(IF(Z314="",0,Z314),"0")+IFERROR(IF(Z315="",0,Z315),"0")+IFERROR(IF(Z316="",0,Z316),"0")+IFERROR(IF(Z317="",0,Z317),"0")</f>
        <v>0.49348000000000003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200</v>
      </c>
      <c r="Y319" s="585">
        <f>IFERROR(SUM(Y313:Y317),"0")</f>
        <v>202.79999999999998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100</v>
      </c>
      <c r="Y322" s="584">
        <f>IFERROR(IF(X322="",0,CEILING((X322/$H322),1)*$H322),"")</f>
        <v>101.39999999999999</v>
      </c>
      <c r="Z322" s="36">
        <f>IFERROR(IF(Y322=0,"",ROUNDUP(Y322/H322,0)*0.01898),"")</f>
        <v>0.24674000000000001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106.65384615384617</v>
      </c>
      <c r="BN322" s="64">
        <f>IFERROR(Y322*I322/H322,"0")</f>
        <v>108.14700000000001</v>
      </c>
      <c r="BO322" s="64">
        <f>IFERROR(1/J322*(X322/H322),"0")</f>
        <v>0.20032051282051283</v>
      </c>
      <c r="BP322" s="64">
        <f>IFERROR(1/J322*(Y322/H322),"0")</f>
        <v>0.203125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12.820512820512821</v>
      </c>
      <c r="Y324" s="585">
        <f>IFERROR(Y321/H321,"0")+IFERROR(Y322/H322,"0")+IFERROR(Y323/H323,"0")</f>
        <v>13</v>
      </c>
      <c r="Z324" s="585">
        <f>IFERROR(IF(Z321="",0,Z321),"0")+IFERROR(IF(Z322="",0,Z322),"0")+IFERROR(IF(Z323="",0,Z323),"0")</f>
        <v>0.24674000000000001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100</v>
      </c>
      <c r="Y325" s="585">
        <f>IFERROR(SUM(Y321:Y323),"0")</f>
        <v>101.39999999999999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90">
        <v>4680115886476</v>
      </c>
      <c r="E327" s="591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4301030235</v>
      </c>
      <c r="D328" s="590">
        <v>4607091388381</v>
      </c>
      <c r="E328" s="591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126</v>
      </c>
      <c r="Y343" s="584">
        <f>IFERROR(IF(X343="",0,CEILING((X343/$H343),1)*$H343),"")</f>
        <v>126</v>
      </c>
      <c r="Z343" s="36">
        <f>IFERROR(IF(Y343=0,"",ROUNDUP(Y343/H343,0)*0.00651),"")</f>
        <v>0.3906</v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141.11999999999998</v>
      </c>
      <c r="BN343" s="64">
        <f>IFERROR(Y343*I343/H343,"0")</f>
        <v>141.11999999999998</v>
      </c>
      <c r="BO343" s="64">
        <f>IFERROR(1/J343*(X343/H343),"0")</f>
        <v>0.32967032967032972</v>
      </c>
      <c r="BP343" s="64">
        <f>IFERROR(1/J343*(Y343/H343),"0")</f>
        <v>0.32967032967032972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42</v>
      </c>
      <c r="Y344" s="584">
        <f>IFERROR(IF(X344="",0,CEILING((X344/$H344),1)*$H344),"")</f>
        <v>42</v>
      </c>
      <c r="Z344" s="36">
        <f>IFERROR(IF(Y344=0,"",ROUNDUP(Y344/H344,0)*0.00651),"")</f>
        <v>0.13020000000000001</v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46.8</v>
      </c>
      <c r="BN344" s="64">
        <f>IFERROR(Y344*I344/H344,"0")</f>
        <v>46.8</v>
      </c>
      <c r="BO344" s="64">
        <f>IFERROR(1/J344*(X344/H344),"0")</f>
        <v>0.1098901098901099</v>
      </c>
      <c r="BP344" s="64">
        <f>IFERROR(1/J344*(Y344/H344),"0")</f>
        <v>0.1098901098901099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80</v>
      </c>
      <c r="Y345" s="585">
        <f>IFERROR(Y342/H342,"0")+IFERROR(Y343/H343,"0")+IFERROR(Y344/H344,"0")</f>
        <v>80</v>
      </c>
      <c r="Z345" s="585">
        <f>IFERROR(IF(Z342="",0,Z342),"0")+IFERROR(IF(Z343="",0,Z343),"0")+IFERROR(IF(Z344="",0,Z344),"0")</f>
        <v>0.52080000000000004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168</v>
      </c>
      <c r="Y346" s="585">
        <f>IFERROR(SUM(Y342:Y344),"0")</f>
        <v>168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1000</v>
      </c>
      <c r="Y350" s="584">
        <f t="shared" ref="Y350:Y356" si="58">IFERROR(IF(X350="",0,CEILING((X350/$H350),1)*$H350),"")</f>
        <v>1005</v>
      </c>
      <c r="Z350" s="36">
        <f>IFERROR(IF(Y350=0,"",ROUNDUP(Y350/H350,0)*0.02175),"")</f>
        <v>1.4572499999999999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1032</v>
      </c>
      <c r="BN350" s="64">
        <f t="shared" ref="BN350:BN356" si="60">IFERROR(Y350*I350/H350,"0")</f>
        <v>1037.1600000000001</v>
      </c>
      <c r="BO350" s="64">
        <f t="shared" ref="BO350:BO356" si="61">IFERROR(1/J350*(X350/H350),"0")</f>
        <v>1.3888888888888888</v>
      </c>
      <c r="BP350" s="64">
        <f t="shared" ref="BP350:BP356" si="62">IFERROR(1/J350*(Y350/H350),"0")</f>
        <v>1.3958333333333333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1000</v>
      </c>
      <c r="Y352" s="584">
        <f t="shared" si="58"/>
        <v>1005</v>
      </c>
      <c r="Z352" s="36">
        <f>IFERROR(IF(Y352=0,"",ROUNDUP(Y352/H352,0)*0.02175),"")</f>
        <v>1.4572499999999999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1032</v>
      </c>
      <c r="BN352" s="64">
        <f t="shared" si="60"/>
        <v>1037.1600000000001</v>
      </c>
      <c r="BO352" s="64">
        <f t="shared" si="61"/>
        <v>1.3888888888888888</v>
      </c>
      <c r="BP352" s="64">
        <f t="shared" si="62"/>
        <v>1.3958333333333333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133.33333333333334</v>
      </c>
      <c r="Y357" s="585">
        <f>IFERROR(Y350/H350,"0")+IFERROR(Y351/H351,"0")+IFERROR(Y352/H352,"0")+IFERROR(Y353/H353,"0")+IFERROR(Y354/H354,"0")+IFERROR(Y355/H355,"0")+IFERROR(Y356/H356,"0")</f>
        <v>134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2.9144999999999999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2000</v>
      </c>
      <c r="Y358" s="585">
        <f>IFERROR(SUM(Y350:Y356),"0")</f>
        <v>2010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1000</v>
      </c>
      <c r="Y360" s="584">
        <f>IFERROR(IF(X360="",0,CEILING((X360/$H360),1)*$H360),"")</f>
        <v>1005</v>
      </c>
      <c r="Z360" s="36">
        <f>IFERROR(IF(Y360=0,"",ROUNDUP(Y360/H360,0)*0.02175),"")</f>
        <v>1.4572499999999999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1032</v>
      </c>
      <c r="BN360" s="64">
        <f>IFERROR(Y360*I360/H360,"0")</f>
        <v>1037.1600000000001</v>
      </c>
      <c r="BO360" s="64">
        <f>IFERROR(1/J360*(X360/H360),"0")</f>
        <v>1.3888888888888888</v>
      </c>
      <c r="BP360" s="64">
        <f>IFERROR(1/J360*(Y360/H360),"0")</f>
        <v>1.3958333333333333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66.666666666666671</v>
      </c>
      <c r="Y362" s="585">
        <f>IFERROR(Y360/H360,"0")+IFERROR(Y361/H361,"0")</f>
        <v>67</v>
      </c>
      <c r="Z362" s="585">
        <f>IFERROR(IF(Z360="",0,Z360),"0")+IFERROR(IF(Z361="",0,Z361),"0")</f>
        <v>1.4572499999999999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1000</v>
      </c>
      <c r="Y363" s="585">
        <f>IFERROR(SUM(Y360:Y361),"0")</f>
        <v>1005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4500</v>
      </c>
      <c r="Y386" s="584">
        <f>IFERROR(IF(X386="",0,CEILING((X386/$H386),1)*$H386),"")</f>
        <v>4500</v>
      </c>
      <c r="Z386" s="36">
        <f>IFERROR(IF(Y386=0,"",ROUNDUP(Y386/H386,0)*0.01898),"")</f>
        <v>9.49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4759.5</v>
      </c>
      <c r="BN386" s="64">
        <f>IFERROR(Y386*I386/H386,"0")</f>
        <v>4759.5</v>
      </c>
      <c r="BO386" s="64">
        <f>IFERROR(1/J386*(X386/H386),"0")</f>
        <v>7.8125</v>
      </c>
      <c r="BP386" s="64">
        <f>IFERROR(1/J386*(Y386/H386),"0")</f>
        <v>7.8125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500</v>
      </c>
      <c r="Y388" s="585">
        <f>IFERROR(Y386/H386,"0")+IFERROR(Y387/H387,"0")</f>
        <v>500</v>
      </c>
      <c r="Z388" s="585">
        <f>IFERROR(IF(Z386="",0,Z386),"0")+IFERROR(IF(Z387="",0,Z387),"0")</f>
        <v>9.49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4500</v>
      </c>
      <c r="Y389" s="585">
        <f>IFERROR(SUM(Y386:Y387),"0")</f>
        <v>4500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300</v>
      </c>
      <c r="Y440" s="584">
        <f t="shared" ref="Y440:Y454" si="69">IFERROR(IF(X440="",0,CEILING((X440/$H440),1)*$H440),"")</f>
        <v>300.96000000000004</v>
      </c>
      <c r="Z440" s="36">
        <f t="shared" ref="Z440:Z446" si="70">IFERROR(IF(Y440=0,"",ROUNDUP(Y440/H440,0)*0.01196),"")</f>
        <v>0.68171999999999999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320.45454545454544</v>
      </c>
      <c r="BN440" s="64">
        <f t="shared" ref="BN440:BN454" si="72">IFERROR(Y440*I440/H440,"0")</f>
        <v>321.48</v>
      </c>
      <c r="BO440" s="64">
        <f t="shared" ref="BO440:BO454" si="73">IFERROR(1/J440*(X440/H440),"0")</f>
        <v>0.54632867132867136</v>
      </c>
      <c r="BP440" s="64">
        <f t="shared" ref="BP440:BP454" si="74">IFERROR(1/J440*(Y440/H440),"0")</f>
        <v>0.54807692307692313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200</v>
      </c>
      <c r="Y441" s="584">
        <f t="shared" si="69"/>
        <v>200.64000000000001</v>
      </c>
      <c r="Z441" s="36">
        <f t="shared" si="70"/>
        <v>0.45448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213.63636363636363</v>
      </c>
      <c r="BN441" s="64">
        <f t="shared" si="72"/>
        <v>214.32</v>
      </c>
      <c r="BO441" s="64">
        <f t="shared" si="73"/>
        <v>0.36421911421911418</v>
      </c>
      <c r="BP441" s="64">
        <f t="shared" si="74"/>
        <v>0.36538461538461542</v>
      </c>
    </row>
    <row r="442" spans="1:68" ht="27" customHeight="1" x14ac:dyDescent="0.25">
      <c r="A442" s="54" t="s">
        <v>673</v>
      </c>
      <c r="B442" s="54" t="s">
        <v>674</v>
      </c>
      <c r="C442" s="31">
        <v>4301012145</v>
      </c>
      <c r="D442" s="590">
        <v>4607091383522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30" t="s">
        <v>675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90">
        <v>4680115885226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1000</v>
      </c>
      <c r="Y443" s="584">
        <f t="shared" si="69"/>
        <v>1003.2</v>
      </c>
      <c r="Z443" s="36">
        <f t="shared" si="70"/>
        <v>2.2724000000000002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1068.1818181818182</v>
      </c>
      <c r="BN443" s="64">
        <f t="shared" si="72"/>
        <v>1071.5999999999999</v>
      </c>
      <c r="BO443" s="64">
        <f t="shared" si="73"/>
        <v>1.821095571095571</v>
      </c>
      <c r="BP443" s="64">
        <f t="shared" si="74"/>
        <v>1.8269230769230771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500</v>
      </c>
      <c r="Y445" s="584">
        <f t="shared" si="69"/>
        <v>501.6</v>
      </c>
      <c r="Z445" s="36">
        <f t="shared" si="70"/>
        <v>1.1362000000000001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534.09090909090912</v>
      </c>
      <c r="BN445" s="64">
        <f t="shared" si="72"/>
        <v>535.79999999999995</v>
      </c>
      <c r="BO445" s="64">
        <f t="shared" si="73"/>
        <v>0.91054778554778548</v>
      </c>
      <c r="BP445" s="64">
        <f t="shared" si="74"/>
        <v>0.91346153846153855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4301012035</v>
      </c>
      <c r="D448" s="590">
        <v>4680115880603</v>
      </c>
      <c r="E448" s="591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90">
        <v>4680115880603</v>
      </c>
      <c r="E449" s="591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4301012034</v>
      </c>
      <c r="D453" s="590">
        <v>4607091389982</v>
      </c>
      <c r="E453" s="591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4301011784</v>
      </c>
      <c r="D454" s="590">
        <v>4607091389982</v>
      </c>
      <c r="E454" s="591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378.78787878787875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380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4.5448000000000004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2000</v>
      </c>
      <c r="Y456" s="585">
        <f>IFERROR(SUM(Y440:Y454),"0")</f>
        <v>2006.4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1000</v>
      </c>
      <c r="Y458" s="584">
        <f>IFERROR(IF(X458="",0,CEILING((X458/$H458),1)*$H458),"")</f>
        <v>1003.2</v>
      </c>
      <c r="Z458" s="36">
        <f>IFERROR(IF(Y458=0,"",ROUNDUP(Y458/H458,0)*0.01196),"")</f>
        <v>2.2724000000000002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1068.1818181818182</v>
      </c>
      <c r="BN458" s="64">
        <f>IFERROR(Y458*I458/H458,"0")</f>
        <v>1071.5999999999999</v>
      </c>
      <c r="BO458" s="64">
        <f>IFERROR(1/J458*(X458/H458),"0")</f>
        <v>1.821095571095571</v>
      </c>
      <c r="BP458" s="64">
        <f>IFERROR(1/J458*(Y458/H458),"0")</f>
        <v>1.8269230769230771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189.39393939393938</v>
      </c>
      <c r="Y461" s="585">
        <f>IFERROR(Y458/H458,"0")+IFERROR(Y459/H459,"0")+IFERROR(Y460/H460,"0")</f>
        <v>190</v>
      </c>
      <c r="Z461" s="585">
        <f>IFERROR(IF(Z458="",0,Z458),"0")+IFERROR(IF(Z459="",0,Z459),"0")+IFERROR(IF(Z460="",0,Z460),"0")</f>
        <v>2.2724000000000002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1000</v>
      </c>
      <c r="Y462" s="585">
        <f>IFERROR(SUM(Y458:Y460),"0")</f>
        <v>1003.2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500</v>
      </c>
      <c r="Y464" s="584">
        <f t="shared" ref="Y464:Y470" si="75">IFERROR(IF(X464="",0,CEILING((X464/$H464),1)*$H464),"")</f>
        <v>501.6</v>
      </c>
      <c r="Z464" s="36">
        <f>IFERROR(IF(Y464=0,"",ROUNDUP(Y464/H464,0)*0.01196),"")</f>
        <v>1.1362000000000001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534.09090909090912</v>
      </c>
      <c r="BN464" s="64">
        <f t="shared" ref="BN464:BN470" si="77">IFERROR(Y464*I464/H464,"0")</f>
        <v>535.79999999999995</v>
      </c>
      <c r="BO464" s="64">
        <f t="shared" ref="BO464:BO470" si="78">IFERROR(1/J464*(X464/H464),"0")</f>
        <v>0.91054778554778548</v>
      </c>
      <c r="BP464" s="64">
        <f t="shared" ref="BP464:BP470" si="79">IFERROR(1/J464*(Y464/H464),"0")</f>
        <v>0.91346153846153855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500</v>
      </c>
      <c r="Y465" s="584">
        <f t="shared" si="75"/>
        <v>501.6</v>
      </c>
      <c r="Z465" s="36">
        <f>IFERROR(IF(Y465=0,"",ROUNDUP(Y465/H465,0)*0.01196),"")</f>
        <v>1.1362000000000001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534.09090909090912</v>
      </c>
      <c r="BN465" s="64">
        <f t="shared" si="77"/>
        <v>535.79999999999995</v>
      </c>
      <c r="BO465" s="64">
        <f t="shared" si="78"/>
        <v>0.91054778554778548</v>
      </c>
      <c r="BP465" s="64">
        <f t="shared" si="79"/>
        <v>0.91346153846153855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500</v>
      </c>
      <c r="Y466" s="584">
        <f t="shared" si="75"/>
        <v>501.6</v>
      </c>
      <c r="Z466" s="36">
        <f>IFERROR(IF(Y466=0,"",ROUNDUP(Y466/H466,0)*0.01196),"")</f>
        <v>1.1362000000000001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534.09090909090912</v>
      </c>
      <c r="BN466" s="64">
        <f t="shared" si="77"/>
        <v>535.79999999999995</v>
      </c>
      <c r="BO466" s="64">
        <f t="shared" si="78"/>
        <v>0.91054778554778548</v>
      </c>
      <c r="BP466" s="64">
        <f t="shared" si="79"/>
        <v>0.91346153846153855</v>
      </c>
    </row>
    <row r="467" spans="1:68" ht="27" customHeight="1" x14ac:dyDescent="0.25">
      <c r="A467" s="54" t="s">
        <v>720</v>
      </c>
      <c r="B467" s="54" t="s">
        <v>721</v>
      </c>
      <c r="C467" s="31">
        <v>4301031419</v>
      </c>
      <c r="D467" s="590">
        <v>4680115882072</v>
      </c>
      <c r="E467" s="591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4301031351</v>
      </c>
      <c r="D468" s="590">
        <v>4680115882072</v>
      </c>
      <c r="E468" s="591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284.09090909090907</v>
      </c>
      <c r="Y471" s="585">
        <f>IFERROR(Y464/H464,"0")+IFERROR(Y465/H465,"0")+IFERROR(Y466/H466,"0")+IFERROR(Y467/H467,"0")+IFERROR(Y468/H468,"0")+IFERROR(Y469/H469,"0")+IFERROR(Y470/H470,"0")</f>
        <v>285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3.4086000000000003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1500</v>
      </c>
      <c r="Y472" s="585">
        <f>IFERROR(SUM(Y464:Y470),"0")</f>
        <v>1504.8000000000002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4301020400</v>
      </c>
      <c r="D489" s="590">
        <v>4640242180519</v>
      </c>
      <c r="E489" s="591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4301020269</v>
      </c>
      <c r="D490" s="590">
        <v>4640242180519</v>
      </c>
      <c r="E490" s="591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500</v>
      </c>
      <c r="Y501" s="584">
        <f>IFERROR(IF(X501="",0,CEILING((X501/$H501),1)*$H501),"")</f>
        <v>504</v>
      </c>
      <c r="Z501" s="36">
        <f>IFERROR(IF(Y501=0,"",ROUNDUP(Y501/H501,0)*0.01898),"")</f>
        <v>1.06288</v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528.83333333333337</v>
      </c>
      <c r="BN501" s="64">
        <f>IFERROR(Y501*I501/H501,"0")</f>
        <v>533.06399999999996</v>
      </c>
      <c r="BO501" s="64">
        <f>IFERROR(1/J501*(X501/H501),"0")</f>
        <v>0.86805555555555558</v>
      </c>
      <c r="BP501" s="64">
        <f>IFERROR(1/J501*(Y501/H501),"0")</f>
        <v>0.875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55.555555555555557</v>
      </c>
      <c r="Y504" s="585">
        <f>IFERROR(Y501/H501,"0")+IFERROR(Y502/H502,"0")+IFERROR(Y503/H503,"0")</f>
        <v>56</v>
      </c>
      <c r="Z504" s="585">
        <f>IFERROR(IF(Z501="",0,Z501),"0")+IFERROR(IF(Z502="",0,Z502),"0")+IFERROR(IF(Z503="",0,Z503),"0")</f>
        <v>1.06288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500</v>
      </c>
      <c r="Y505" s="585">
        <f>IFERROR(SUM(Y501:Y503),"0")</f>
        <v>504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782</v>
      </c>
      <c r="B507" s="54" t="s">
        <v>783</v>
      </c>
      <c r="C507" s="31">
        <v>4301060496</v>
      </c>
      <c r="D507" s="590">
        <v>4640242180120</v>
      </c>
      <c r="E507" s="591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6" t="s">
        <v>784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786</v>
      </c>
      <c r="C508" s="31">
        <v>4301060485</v>
      </c>
      <c r="D508" s="590">
        <v>4640242180120</v>
      </c>
      <c r="E508" s="591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8" t="s">
        <v>787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788</v>
      </c>
      <c r="B509" s="54" t="s">
        <v>789</v>
      </c>
      <c r="C509" s="31">
        <v>4301060498</v>
      </c>
      <c r="D509" s="590">
        <v>4640242180137</v>
      </c>
      <c r="E509" s="591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93" t="s">
        <v>790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788</v>
      </c>
      <c r="B510" s="54" t="s">
        <v>792</v>
      </c>
      <c r="C510" s="31">
        <v>4301060486</v>
      </c>
      <c r="D510" s="590">
        <v>4640242180137</v>
      </c>
      <c r="E510" s="591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5" t="s">
        <v>793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794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795</v>
      </c>
      <c r="B515" s="54" t="s">
        <v>796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797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799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17488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17578.5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800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18533.179207459205</v>
      </c>
      <c r="Y519" s="585">
        <f>IFERROR(SUM(BN22:BN515),"0")</f>
        <v>18628.382999999994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801</v>
      </c>
      <c r="Q520" s="716"/>
      <c r="R520" s="716"/>
      <c r="S520" s="716"/>
      <c r="T520" s="716"/>
      <c r="U520" s="716"/>
      <c r="V520" s="717"/>
      <c r="W520" s="37" t="s">
        <v>802</v>
      </c>
      <c r="X520" s="38">
        <f>ROUNDUP(SUM(BO22:BO515),0)</f>
        <v>31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803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19308.179207459205</v>
      </c>
      <c r="Y521" s="585">
        <f>GrossWeightTotalR+PalletQtyTotalR*25</f>
        <v>19403.382999999994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804</v>
      </c>
      <c r="Q522" s="716"/>
      <c r="R522" s="716"/>
      <c r="S522" s="716"/>
      <c r="T522" s="716"/>
      <c r="U522" s="716"/>
      <c r="V522" s="717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2745.0552533885871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2757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805</v>
      </c>
      <c r="Q523" s="716"/>
      <c r="R523" s="716"/>
      <c r="S523" s="716"/>
      <c r="T523" s="716"/>
      <c r="U523" s="716"/>
      <c r="V523" s="717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36.507809999999999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808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794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507.6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609.30000000000007</v>
      </c>
      <c r="E528" s="46">
        <f>IFERROR(Y89*1,"0")+IFERROR(Y90*1,"0")+IFERROR(Y91*1,"0")+IFERROR(Y95*1,"0")+IFERROR(Y96*1,"0")+IFERROR(Y97*1,"0")+IFERROR(Y98*1,"0")+IFERROR(Y99*1,"0")+IFERROR(Y100*1,"0")</f>
        <v>1603.8000000000002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1449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403.2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304.2</v>
      </c>
      <c r="S528" s="46">
        <f>IFERROR(Y342*1,"0")+IFERROR(Y343*1,"0")+IFERROR(Y344*1,"0")</f>
        <v>168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3015</v>
      </c>
      <c r="U528" s="46">
        <f>IFERROR(Y375*1,"0")+IFERROR(Y376*1,"0")+IFERROR(Y377*1,"0")+IFERROR(Y378*1,"0")+IFERROR(Y382*1,"0")+IFERROR(Y386*1,"0")+IFERROR(Y387*1,"0")+IFERROR(Y391*1,"0")</f>
        <v>4500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4514.4000000000005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504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2025-07-01T09:42:28Z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