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F7E2D57-3B51-45AD-BC24-3B7CEFD1B3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P241" i="1"/>
  <c r="BO241" i="1"/>
  <c r="BN241" i="1"/>
  <c r="BM241" i="1"/>
  <c r="Z241" i="1"/>
  <c r="Y241" i="1"/>
  <c r="Y243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F52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Y81" i="1" l="1"/>
  <c r="Y85" i="1"/>
  <c r="Y92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24" i="1"/>
  <c r="Y32" i="1"/>
  <c r="Y44" i="1"/>
  <c r="Y59" i="1"/>
  <c r="Y65" i="1"/>
  <c r="Y71" i="1"/>
  <c r="Y101" i="1"/>
  <c r="H9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N99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BP242" i="1"/>
  <c r="BN242" i="1"/>
  <c r="Z242" i="1"/>
  <c r="Z243" i="1" s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Z310" i="1" s="1"/>
  <c r="Y310" i="1"/>
  <c r="Z318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Z357" i="1" s="1"/>
  <c r="BP354" i="1"/>
  <c r="BN354" i="1"/>
  <c r="Z354" i="1"/>
  <c r="Y362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07" i="1" l="1"/>
  <c r="Z477" i="1"/>
  <c r="Z461" i="1"/>
  <c r="Z300" i="1"/>
  <c r="Z205" i="1"/>
  <c r="Z179" i="1"/>
  <c r="Z155" i="1"/>
  <c r="Z115" i="1"/>
  <c r="Z101" i="1"/>
  <c r="Z523" i="1" s="1"/>
  <c r="Z65" i="1"/>
  <c r="Y520" i="1"/>
  <c r="Y518" i="1"/>
  <c r="Z345" i="1"/>
  <c r="Z332" i="1"/>
  <c r="Z276" i="1"/>
  <c r="Z269" i="1"/>
  <c r="Z504" i="1"/>
  <c r="Z455" i="1"/>
  <c r="Y522" i="1"/>
  <c r="Y519" i="1"/>
  <c r="Y521" i="1" s="1"/>
  <c r="Z261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<sst xmlns="http://schemas.openxmlformats.org/spreadsheetml/2006/main" count="2342" uniqueCount="830">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</sst>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 t="s">
        <v>19</v>
      </c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20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21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61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5" t="s">
        <v>38</v>
      </c>
      <c r="D17" s="623" t="s">
        <v>39</v>
      </c>
      <c r="E17" s="694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3"/>
      <c r="R17" s="693"/>
      <c r="S17" s="693"/>
      <c r="T17" s="694"/>
      <c r="U17" s="917" t="s">
        <v>51</v>
      </c>
      <c r="V17" s="716"/>
      <c r="W17" s="623" t="s">
        <v>52</v>
      </c>
      <c r="X17" s="623" t="s">
        <v>53</v>
      </c>
      <c r="Y17" s="918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162</v>
      </c>
      <c r="Y41" s="584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168.52499999999998</v>
      </c>
      <c r="BN41" s="64">
        <f>IFERROR(Y41*I41/H41,"0")</f>
        <v>168.52499999999998</v>
      </c>
      <c r="BO41" s="64">
        <f>IFERROR(1/J41*(X41/H41),"0")</f>
        <v>0.23437499999999997</v>
      </c>
      <c r="BP41" s="64">
        <f>IFERROR(1/J41*(Y41/H41),"0")</f>
        <v>0.23437499999999997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40</v>
      </c>
      <c r="Y42" s="584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25</v>
      </c>
      <c r="Y44" s="585">
        <f>IFERROR(Y41/H41,"0")+IFERROR(Y42/H42,"0")+IFERROR(Y43/H43,"0")</f>
        <v>25</v>
      </c>
      <c r="Z44" s="585">
        <f>IFERROR(IF(Z41="",0,Z41),"0")+IFERROR(IF(Z42="",0,Z42),"0")+IFERROR(IF(Z43="",0,Z43),"0")</f>
        <v>0.37490000000000001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202</v>
      </c>
      <c r="Y45" s="585">
        <f>IFERROR(SUM(Y41:Y43),"0")</f>
        <v>202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3.6</v>
      </c>
      <c r="Y47" s="584">
        <f>IFERROR(IF(X47="",0,CEILING((X47/$H47),1)*$H47),"")</f>
        <v>3.6</v>
      </c>
      <c r="Z47" s="36">
        <f>IFERROR(IF(Y47=0,"",ROUNDUP(Y47/H47,0)*0.00651),"")</f>
        <v>1.302E-2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3.96</v>
      </c>
      <c r="BN47" s="64">
        <f>IFERROR(Y47*I47/H47,"0")</f>
        <v>3.96</v>
      </c>
      <c r="BO47" s="64">
        <f>IFERROR(1/J47*(X47/H47),"0")</f>
        <v>1.098901098901099E-2</v>
      </c>
      <c r="BP47" s="64">
        <f>IFERROR(1/J47*(Y47/H47),"0")</f>
        <v>1.098901098901099E-2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2</v>
      </c>
      <c r="Y48" s="585">
        <f>IFERROR(Y47/H47,"0")</f>
        <v>2</v>
      </c>
      <c r="Z48" s="585">
        <f>IFERROR(IF(Z47="",0,Z47),"0")</f>
        <v>1.302E-2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3.6</v>
      </c>
      <c r="Y49" s="585">
        <f>IFERROR(SUM(Y47:Y47),"0")</f>
        <v>3.6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56</v>
      </c>
      <c r="Y52" s="584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58.174999999999997</v>
      </c>
      <c r="BN52" s="64">
        <f t="shared" ref="BN52:BN57" si="8">IFERROR(Y52*I52/H52,"0")</f>
        <v>58.174999999999997</v>
      </c>
      <c r="BO52" s="64">
        <f t="shared" ref="BO52:BO57" si="9">IFERROR(1/J52*(X52/H52),"0")</f>
        <v>7.8125E-2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162</v>
      </c>
      <c r="Y53" s="58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168.52499999999998</v>
      </c>
      <c r="BN53" s="64">
        <f t="shared" si="8"/>
        <v>168.52499999999998</v>
      </c>
      <c r="BO53" s="64">
        <f t="shared" si="9"/>
        <v>0.23437499999999997</v>
      </c>
      <c r="BP53" s="64">
        <f t="shared" si="10"/>
        <v>0.23437499999999997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19.2</v>
      </c>
      <c r="Y54" s="584">
        <f t="shared" si="6"/>
        <v>19.2</v>
      </c>
      <c r="Z54" s="36">
        <f>IFERROR(IF(Y54=0,"",ROUNDUP(Y54/H54,0)*0.00902),"")</f>
        <v>3.6080000000000001E-2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20.04</v>
      </c>
      <c r="BN54" s="64">
        <f t="shared" si="8"/>
        <v>20.04</v>
      </c>
      <c r="BO54" s="64">
        <f t="shared" si="9"/>
        <v>3.0303030303030304E-2</v>
      </c>
      <c r="BP54" s="64">
        <f t="shared" si="10"/>
        <v>3.0303030303030304E-2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45</v>
      </c>
      <c r="Y57" s="58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34</v>
      </c>
      <c r="Y58" s="585">
        <f>IFERROR(Y52/H52,"0")+IFERROR(Y53/H53,"0")+IFERROR(Y54/H54,"0")+IFERROR(Y55/H55,"0")+IFERROR(Y56/H56,"0")+IFERROR(Y57/H57,"0")</f>
        <v>34</v>
      </c>
      <c r="Z58" s="585">
        <f>IFERROR(IF(Z52="",0,Z52),"0")+IFERROR(IF(Z53="",0,Z53),"0")+IFERROR(IF(Z54="",0,Z54),"0")+IFERROR(IF(Z55="",0,Z55),"0")+IFERROR(IF(Z56="",0,Z56),"0")+IFERROR(IF(Z57="",0,Z57),"0")</f>
        <v>0.50588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282.2</v>
      </c>
      <c r="Y59" s="585">
        <f>IFERROR(SUM(Y52:Y57),"0")</f>
        <v>282.2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162</v>
      </c>
      <c r="Y61" s="584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168.52499999999998</v>
      </c>
      <c r="BN61" s="64">
        <f>IFERROR(Y61*I61/H61,"0")</f>
        <v>168.52499999999998</v>
      </c>
      <c r="BO61" s="64">
        <f>IFERROR(1/J61*(X61/H61),"0")</f>
        <v>0.23437499999999997</v>
      </c>
      <c r="BP61" s="64">
        <f>IFERROR(1/J61*(Y61/H61),"0")</f>
        <v>0.23437499999999997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54</v>
      </c>
      <c r="Y64" s="58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35</v>
      </c>
      <c r="Y65" s="585">
        <f>IFERROR(Y61/H61,"0")+IFERROR(Y62/H62,"0")+IFERROR(Y63/H63,"0")+IFERROR(Y64/H64,"0")</f>
        <v>35</v>
      </c>
      <c r="Z65" s="585">
        <f>IFERROR(IF(Z61="",0,Z61),"0")+IFERROR(IF(Z62="",0,Z62),"0")+IFERROR(IF(Z63="",0,Z63),"0")+IFERROR(IF(Z64="",0,Z64),"0")</f>
        <v>0.41490000000000005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216</v>
      </c>
      <c r="Y66" s="585">
        <f>IFERROR(SUM(Y61:Y64),"0")</f>
        <v>216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7.2</v>
      </c>
      <c r="Y68" s="584">
        <f>IFERROR(IF(X68="",0,CEILING((X68/$H68),1)*$H68),"")</f>
        <v>7.2</v>
      </c>
      <c r="Z68" s="36">
        <f>IFERROR(IF(Y68=0,"",ROUNDUP(Y68/H68,0)*0.00502),"")</f>
        <v>2.0080000000000001E-2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7.6</v>
      </c>
      <c r="BN68" s="64">
        <f>IFERROR(Y68*I68/H68,"0")</f>
        <v>7.6</v>
      </c>
      <c r="BO68" s="64">
        <f>IFERROR(1/J68*(X68/H68),"0")</f>
        <v>1.7094017094017096E-2</v>
      </c>
      <c r="BP68" s="64">
        <f>IFERROR(1/J68*(Y68/H68),"0")</f>
        <v>1.7094017094017096E-2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7.2</v>
      </c>
      <c r="Y69" s="584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7.6</v>
      </c>
      <c r="BN69" s="64">
        <f>IFERROR(Y69*I69/H69,"0")</f>
        <v>7.6</v>
      </c>
      <c r="BO69" s="64">
        <f>IFERROR(1/J69*(X69/H69),"0")</f>
        <v>1.7094017094017096E-2</v>
      </c>
      <c r="BP69" s="64">
        <f>IFERROR(1/J69*(Y69/H69),"0")</f>
        <v>1.7094017094017096E-2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7.2</v>
      </c>
      <c r="Y70" s="584">
        <f>IFERROR(IF(X70="",0,CEILING((X70/$H70),1)*$H70),"")</f>
        <v>7.2</v>
      </c>
      <c r="Z70" s="36">
        <f>IFERROR(IF(Y70=0,"",ROUNDUP(Y70/H70,0)*0.00502),"")</f>
        <v>2.0080000000000001E-2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7.6</v>
      </c>
      <c r="BN70" s="64">
        <f>IFERROR(Y70*I70/H70,"0")</f>
        <v>7.6</v>
      </c>
      <c r="BO70" s="64">
        <f>IFERROR(1/J70*(X70/H70),"0")</f>
        <v>1.7094017094017096E-2</v>
      </c>
      <c r="BP70" s="64">
        <f>IFERROR(1/J70*(Y70/H70),"0")</f>
        <v>1.7094017094017096E-2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12</v>
      </c>
      <c r="Y71" s="585">
        <f>IFERROR(Y68/H68,"0")+IFERROR(Y69/H69,"0")+IFERROR(Y70/H70,"0")</f>
        <v>12</v>
      </c>
      <c r="Z71" s="585">
        <f>IFERROR(IF(Z68="",0,Z68),"0")+IFERROR(IF(Z69="",0,Z69),"0")+IFERROR(IF(Z70="",0,Z70),"0")</f>
        <v>6.0240000000000002E-2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21.6</v>
      </c>
      <c r="Y72" s="585">
        <f>IFERROR(SUM(Y68:Y70),"0")</f>
        <v>21.6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25.2</v>
      </c>
      <c r="Y74" s="584">
        <f t="shared" ref="Y74:Y79" si="11">IFERROR(IF(X74="",0,CEILING((X74/$H74),1)*$H74),"")</f>
        <v>25.200000000000003</v>
      </c>
      <c r="Z74" s="36">
        <f>IFERROR(IF(Y74=0,"",ROUNDUP(Y74/H74,0)*0.01898),"")</f>
        <v>5.6940000000000004E-2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26.757000000000001</v>
      </c>
      <c r="BN74" s="64">
        <f t="shared" ref="BN74:BN79" si="13">IFERROR(Y74*I74/H74,"0")</f>
        <v>26.757000000000001</v>
      </c>
      <c r="BO74" s="64">
        <f t="shared" ref="BO74:BO79" si="14">IFERROR(1/J74*(X74/H74),"0")</f>
        <v>4.6875E-2</v>
      </c>
      <c r="BP74" s="64">
        <f t="shared" ref="BP74:BP79" si="15">IFERROR(1/J74*(Y74/H74),"0")</f>
        <v>4.6875E-2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25.2</v>
      </c>
      <c r="Y75" s="584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26.505000000000003</v>
      </c>
      <c r="BN75" s="64">
        <f t="shared" si="13"/>
        <v>26.505000000000006</v>
      </c>
      <c r="BO75" s="64">
        <f t="shared" si="14"/>
        <v>4.6875E-2</v>
      </c>
      <c r="BP75" s="64">
        <f t="shared" si="15"/>
        <v>4.6875E-2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42</v>
      </c>
      <c r="Y76" s="584">
        <f t="shared" si="11"/>
        <v>42</v>
      </c>
      <c r="Z76" s="36">
        <f>IFERROR(IF(Y76=0,"",ROUNDUP(Y76/H76,0)*0.01898),"")</f>
        <v>9.4899999999999998E-2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44.534999999999997</v>
      </c>
      <c r="BN76" s="64">
        <f t="shared" si="13"/>
        <v>44.534999999999997</v>
      </c>
      <c r="BO76" s="64">
        <f t="shared" si="14"/>
        <v>7.8125E-2</v>
      </c>
      <c r="BP76" s="64">
        <f t="shared" si="15"/>
        <v>7.8125E-2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3.6</v>
      </c>
      <c r="Y77" s="584">
        <f t="shared" si="11"/>
        <v>3.6</v>
      </c>
      <c r="Z77" s="36">
        <f>IFERROR(IF(Y77=0,"",ROUNDUP(Y77/H77,0)*0.00651),"")</f>
        <v>1.302E-2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4.0919999999999996</v>
      </c>
      <c r="BN77" s="64">
        <f t="shared" si="13"/>
        <v>4.0919999999999996</v>
      </c>
      <c r="BO77" s="64">
        <f t="shared" si="14"/>
        <v>1.098901098901099E-2</v>
      </c>
      <c r="BP77" s="64">
        <f t="shared" si="15"/>
        <v>1.098901098901099E-2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5.04</v>
      </c>
      <c r="Y78" s="584">
        <f t="shared" si="11"/>
        <v>5.04</v>
      </c>
      <c r="Z78" s="36">
        <f>IFERROR(IF(Y78=0,"",ROUNDUP(Y78/H78,0)*0.00651),"")</f>
        <v>1.302E-2</v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5.4</v>
      </c>
      <c r="BN78" s="64">
        <f t="shared" si="13"/>
        <v>5.4</v>
      </c>
      <c r="BO78" s="64">
        <f t="shared" si="14"/>
        <v>1.098901098901099E-2</v>
      </c>
      <c r="BP78" s="64">
        <f t="shared" si="15"/>
        <v>1.098901098901099E-2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3.6</v>
      </c>
      <c r="Y79" s="584">
        <f t="shared" si="11"/>
        <v>3.6</v>
      </c>
      <c r="Z79" s="36">
        <f>IFERROR(IF(Y79=0,"",ROUNDUP(Y79/H79,0)*0.00651),"")</f>
        <v>1.302E-2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3.96</v>
      </c>
      <c r="BN79" s="64">
        <f t="shared" si="13"/>
        <v>3.96</v>
      </c>
      <c r="BO79" s="64">
        <f t="shared" si="14"/>
        <v>1.098901098901099E-2</v>
      </c>
      <c r="BP79" s="64">
        <f t="shared" si="15"/>
        <v>1.098901098901099E-2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17</v>
      </c>
      <c r="Y80" s="585">
        <f>IFERROR(Y74/H74,"0")+IFERROR(Y75/H75,"0")+IFERROR(Y76/H76,"0")+IFERROR(Y77/H77,"0")+IFERROR(Y78/H78,"0")+IFERROR(Y79/H79,"0")</f>
        <v>17</v>
      </c>
      <c r="Z80" s="585">
        <f>IFERROR(IF(Z74="",0,Z74),"0")+IFERROR(IF(Z75="",0,Z75),"0")+IFERROR(IF(Z76="",0,Z76),"0")+IFERROR(IF(Z77="",0,Z77),"0")+IFERROR(IF(Z78="",0,Z78),"0")+IFERROR(IF(Z79="",0,Z79),"0")</f>
        <v>0.24784000000000003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104.64</v>
      </c>
      <c r="Y81" s="585">
        <f>IFERROR(SUM(Y74:Y79),"0")</f>
        <v>104.64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7.8</v>
      </c>
      <c r="Y83" s="584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8.2349999999999994</v>
      </c>
      <c r="BN83" s="64">
        <f>IFERROR(Y83*I83/H83,"0")</f>
        <v>8.2349999999999994</v>
      </c>
      <c r="BO83" s="64">
        <f>IFERROR(1/J83*(X83/H83),"0")</f>
        <v>1.5625E-2</v>
      </c>
      <c r="BP83" s="64">
        <f>IFERROR(1/J83*(Y83/H83),"0")</f>
        <v>1.5625E-2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1</v>
      </c>
      <c r="Y85" s="585">
        <f>IFERROR(Y83/H83,"0")+IFERROR(Y84/H84,"0")</f>
        <v>1</v>
      </c>
      <c r="Z85" s="585">
        <f>IFERROR(IF(Z83="",0,Z83),"0")+IFERROR(IF(Z84="",0,Z84),"0")</f>
        <v>1.898E-2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7.8</v>
      </c>
      <c r="Y86" s="585">
        <f>IFERROR(SUM(Y83:Y84),"0")</f>
        <v>7.8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108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112.34999999999998</v>
      </c>
      <c r="BN89" s="64">
        <f>IFERROR(Y89*I89/H89,"0")</f>
        <v>112.34999999999998</v>
      </c>
      <c r="BO89" s="64">
        <f>IFERROR(1/J89*(X89/H89),"0")</f>
        <v>0.15625</v>
      </c>
      <c r="BP89" s="64">
        <f>IFERROR(1/J89*(Y89/H89),"0")</f>
        <v>0.15625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54</v>
      </c>
      <c r="Y91" s="584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56.52</v>
      </c>
      <c r="BN91" s="64">
        <f>IFERROR(Y91*I91/H91,"0")</f>
        <v>56.52</v>
      </c>
      <c r="BO91" s="64">
        <f>IFERROR(1/J91*(X91/H91),"0")</f>
        <v>9.0909090909090912E-2</v>
      </c>
      <c r="BP91" s="64">
        <f>IFERROR(1/J91*(Y91/H91),"0")</f>
        <v>9.0909090909090912E-2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22</v>
      </c>
      <c r="Y92" s="585">
        <f>IFERROR(Y89/H89,"0")+IFERROR(Y90/H90,"0")+IFERROR(Y91/H91,"0")</f>
        <v>22</v>
      </c>
      <c r="Z92" s="585">
        <f>IFERROR(IF(Z89="",0,Z89),"0")+IFERROR(IF(Z90="",0,Z90),"0")+IFERROR(IF(Z91="",0,Z91),"0")</f>
        <v>0.29803999999999997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162</v>
      </c>
      <c r="Y93" s="585">
        <f>IFERROR(SUM(Y89:Y91),"0")</f>
        <v>162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8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40.5</v>
      </c>
      <c r="Y95" s="58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43.095000000000006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7.8125E-2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5.4</v>
      </c>
      <c r="Y98" s="584">
        <f t="shared" si="16"/>
        <v>5.4</v>
      </c>
      <c r="Z98" s="36">
        <f>IFERROR(IF(Y98=0,"",ROUNDUP(Y98/H98,0)*0.00651),"")</f>
        <v>1.302E-2</v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5.9039999999999999</v>
      </c>
      <c r="BN98" s="64">
        <f t="shared" si="18"/>
        <v>5.9039999999999999</v>
      </c>
      <c r="BO98" s="64">
        <f t="shared" si="19"/>
        <v>1.098901098901099E-2</v>
      </c>
      <c r="BP98" s="64">
        <f t="shared" si="20"/>
        <v>1.098901098901099E-2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3.96</v>
      </c>
      <c r="Y100" s="584">
        <f t="shared" si="16"/>
        <v>3.96</v>
      </c>
      <c r="Z100" s="36">
        <f>IFERROR(IF(Y100=0,"",ROUNDUP(Y100/H100,0)*0.00651),"")</f>
        <v>1.302E-2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4.476</v>
      </c>
      <c r="BN100" s="64">
        <f t="shared" si="18"/>
        <v>4.476</v>
      </c>
      <c r="BO100" s="64">
        <f t="shared" si="19"/>
        <v>1.098901098901099E-2</v>
      </c>
      <c r="BP100" s="64">
        <f t="shared" si="20"/>
        <v>1.098901098901099E-2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9</v>
      </c>
      <c r="Y101" s="585">
        <f>IFERROR(Y95/H95,"0")+IFERROR(Y96/H96,"0")+IFERROR(Y97/H97,"0")+IFERROR(Y98/H98,"0")+IFERROR(Y99/H99,"0")+IFERROR(Y100/H100,"0")</f>
        <v>9</v>
      </c>
      <c r="Z101" s="585">
        <f>IFERROR(IF(Z95="",0,Z95),"0")+IFERROR(IF(Z96="",0,Z96),"0")+IFERROR(IF(Z97="",0,Z97),"0")+IFERROR(IF(Z98="",0,Z98),"0")+IFERROR(IF(Z99="",0,Z99),"0")+IFERROR(IF(Z100="",0,Z100),"0")</f>
        <v>0.12094000000000001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49.86</v>
      </c>
      <c r="Y102" s="585">
        <f>IFERROR(SUM(Y95:Y100),"0")</f>
        <v>49.86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54</v>
      </c>
      <c r="Y105" s="584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56.17499999999999</v>
      </c>
      <c r="BN105" s="64">
        <f>IFERROR(Y105*I105/H105,"0")</f>
        <v>56.17499999999999</v>
      </c>
      <c r="BO105" s="64">
        <f>IFERROR(1/J105*(X105/H105),"0")</f>
        <v>7.8125E-2</v>
      </c>
      <c r="BP105" s="64">
        <f>IFERROR(1/J105*(Y105/H105),"0")</f>
        <v>7.8125E-2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22.5</v>
      </c>
      <c r="Y107" s="584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23.549999999999997</v>
      </c>
      <c r="BN107" s="64">
        <f>IFERROR(Y107*I107/H107,"0")</f>
        <v>23.549999999999997</v>
      </c>
      <c r="BO107" s="64">
        <f>IFERROR(1/J107*(X107/H107),"0")</f>
        <v>3.787878787878788E-2</v>
      </c>
      <c r="BP107" s="64">
        <f>IFERROR(1/J107*(Y107/H107),"0")</f>
        <v>3.787878787878788E-2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10</v>
      </c>
      <c r="Y109" s="585">
        <f>IFERROR(Y105/H105,"0")+IFERROR(Y106/H106,"0")+IFERROR(Y107/H107,"0")+IFERROR(Y108/H108,"0")</f>
        <v>10</v>
      </c>
      <c r="Z109" s="585">
        <f>IFERROR(IF(Z105="",0,Z105),"0")+IFERROR(IF(Z106="",0,Z106),"0")+IFERROR(IF(Z107="",0,Z107),"0")+IFERROR(IF(Z108="",0,Z108),"0")</f>
        <v>0.14000000000000001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76.5</v>
      </c>
      <c r="Y110" s="585">
        <f>IFERROR(SUM(Y105:Y108),"0")</f>
        <v>76.5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54</v>
      </c>
      <c r="Y112" s="584">
        <f>IFERROR(IF(X112="",0,CEILING((X112/$H112),1)*$H112),"")</f>
        <v>54</v>
      </c>
      <c r="Z112" s="36">
        <f>IFERROR(IF(Y112=0,"",ROUNDUP(Y112/H112,0)*0.01898),"")</f>
        <v>9.4899999999999998E-2</v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56.17499999999999</v>
      </c>
      <c r="BN112" s="64">
        <f>IFERROR(Y112*I112/H112,"0")</f>
        <v>56.17499999999999</v>
      </c>
      <c r="BO112" s="64">
        <f>IFERROR(1/J112*(X112/H112),"0")</f>
        <v>7.8125E-2</v>
      </c>
      <c r="BP112" s="64">
        <f>IFERROR(1/J112*(Y112/H112),"0")</f>
        <v>7.8125E-2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7.2</v>
      </c>
      <c r="Y113" s="584">
        <f>IFERROR(IF(X113="",0,CEILING((X113/$H113),1)*$H113),"")</f>
        <v>7.1999999999999993</v>
      </c>
      <c r="Z113" s="36">
        <f>IFERROR(IF(Y113=0,"",ROUNDUP(Y113/H113,0)*0.00502),"")</f>
        <v>1.506E-2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7.5</v>
      </c>
      <c r="BN113" s="64">
        <f>IFERROR(Y113*I113/H113,"0")</f>
        <v>7.5</v>
      </c>
      <c r="BO113" s="64">
        <f>IFERROR(1/J113*(X113/H113),"0")</f>
        <v>1.2820512820512822E-2</v>
      </c>
      <c r="BP113" s="64">
        <f>IFERROR(1/J113*(Y113/H113),"0")</f>
        <v>1.2820512820512822E-2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8</v>
      </c>
      <c r="Y115" s="585">
        <f>IFERROR(Y112/H112,"0")+IFERROR(Y113/H113,"0")+IFERROR(Y114/H114,"0")</f>
        <v>8</v>
      </c>
      <c r="Z115" s="585">
        <f>IFERROR(IF(Z112="",0,Z112),"0")+IFERROR(IF(Z113="",0,Z113),"0")+IFERROR(IF(Z114="",0,Z114),"0")</f>
        <v>0.10996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61.2</v>
      </c>
      <c r="Y116" s="585">
        <f>IFERROR(SUM(Y112:Y114),"0")</f>
        <v>61.2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40.5</v>
      </c>
      <c r="Y119" s="584">
        <f>IFERROR(IF(X119="",0,CEILING((X119/$H119),1)*$H119),"")</f>
        <v>40.5</v>
      </c>
      <c r="Z119" s="36">
        <f>IFERROR(IF(Y119=0,"",ROUNDUP(Y119/H119,0)*0.01898),"")</f>
        <v>9.4899999999999998E-2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43.065000000000005</v>
      </c>
      <c r="BN119" s="64">
        <f>IFERROR(Y119*I119/H119,"0")</f>
        <v>43.065000000000005</v>
      </c>
      <c r="BO119" s="64">
        <f>IFERROR(1/J119*(X119/H119),"0")</f>
        <v>7.8125E-2</v>
      </c>
      <c r="BP119" s="64">
        <f>IFERROR(1/J119*(Y119/H119),"0")</f>
        <v>7.8125E-2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5.4</v>
      </c>
      <c r="Y121" s="584">
        <f>IFERROR(IF(X121="",0,CEILING((X121/$H121),1)*$H121),"")</f>
        <v>5.4</v>
      </c>
      <c r="Z121" s="36">
        <f>IFERROR(IF(Y121=0,"",ROUNDUP(Y121/H121,0)*0.00651),"")</f>
        <v>1.302E-2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5.9039999999999999</v>
      </c>
      <c r="BN121" s="64">
        <f>IFERROR(Y121*I121/H121,"0")</f>
        <v>5.9039999999999999</v>
      </c>
      <c r="BO121" s="64">
        <f>IFERROR(1/J121*(X121/H121),"0")</f>
        <v>1.098901098901099E-2</v>
      </c>
      <c r="BP121" s="64">
        <f>IFERROR(1/J121*(Y121/H121),"0")</f>
        <v>1.098901098901099E-2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7</v>
      </c>
      <c r="Y123" s="585">
        <f>IFERROR(Y118/H118,"0")+IFERROR(Y119/H119,"0")+IFERROR(Y120/H120,"0")+IFERROR(Y121/H121,"0")+IFERROR(Y122/H122,"0")</f>
        <v>7</v>
      </c>
      <c r="Z123" s="585">
        <f>IFERROR(IF(Z118="",0,Z118),"0")+IFERROR(IF(Z119="",0,Z119),"0")+IFERROR(IF(Z120="",0,Z120),"0")+IFERROR(IF(Z121="",0,Z121),"0")+IFERROR(IF(Z122="",0,Z122),"0")</f>
        <v>0.10792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45.9</v>
      </c>
      <c r="Y124" s="585">
        <f>IFERROR(SUM(Y118:Y122),"0")</f>
        <v>45.9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3.96</v>
      </c>
      <c r="Y127" s="584">
        <f>IFERROR(IF(X127="",0,CEILING((X127/$H127),1)*$H127),"")</f>
        <v>3.96</v>
      </c>
      <c r="Z127" s="36">
        <f>IFERROR(IF(Y127=0,"",ROUNDUP(Y127/H127,0)*0.00651),"")</f>
        <v>1.302E-2</v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4.476</v>
      </c>
      <c r="BN127" s="64">
        <f>IFERROR(Y127*I127/H127,"0")</f>
        <v>4.476</v>
      </c>
      <c r="BO127" s="64">
        <f>IFERROR(1/J127*(X127/H127),"0")</f>
        <v>1.098901098901099E-2</v>
      </c>
      <c r="BP127" s="64">
        <f>IFERROR(1/J127*(Y127/H127),"0")</f>
        <v>1.098901098901099E-2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2</v>
      </c>
      <c r="Y128" s="585">
        <f>IFERROR(Y126/H126,"0")+IFERROR(Y127/H127,"0")</f>
        <v>2</v>
      </c>
      <c r="Z128" s="585">
        <f>IFERROR(IF(Z126="",0,Z126),"0")+IFERROR(IF(Z127="",0,Z127),"0")</f>
        <v>1.302E-2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3.96</v>
      </c>
      <c r="Y129" s="585">
        <f>IFERROR(SUM(Y126:Y127),"0")</f>
        <v>3.96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9.6</v>
      </c>
      <c r="Y132" s="584">
        <f>IFERROR(IF(X132="",0,CEILING((X132/$H132),1)*$H132),"")</f>
        <v>9.6000000000000014</v>
      </c>
      <c r="Z132" s="36">
        <f>IFERROR(IF(Y132=0,"",ROUNDUP(Y132/H132,0)*0.00651),"")</f>
        <v>1.9529999999999999E-2</v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10.139999999999999</v>
      </c>
      <c r="BN132" s="64">
        <f>IFERROR(Y132*I132/H132,"0")</f>
        <v>10.139999999999999</v>
      </c>
      <c r="BO132" s="64">
        <f>IFERROR(1/J132*(X132/H132),"0")</f>
        <v>1.6483516483516484E-2</v>
      </c>
      <c r="BP132" s="64">
        <f>IFERROR(1/J132*(Y132/H132),"0")</f>
        <v>1.6483516483516487E-2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2.9999999999999996</v>
      </c>
      <c r="Y134" s="585">
        <f>IFERROR(Y132/H132,"0")+IFERROR(Y133/H133,"0")</f>
        <v>3.0000000000000004</v>
      </c>
      <c r="Z134" s="585">
        <f>IFERROR(IF(Z132="",0,Z132),"0")+IFERROR(IF(Z133="",0,Z133),"0")</f>
        <v>1.9529999999999999E-2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9.6</v>
      </c>
      <c r="Y135" s="585">
        <f>IFERROR(SUM(Y132:Y133),"0")</f>
        <v>9.6000000000000014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8.4</v>
      </c>
      <c r="Y137" s="584">
        <f>IFERROR(IF(X137="",0,CEILING((X137/$H137),1)*$H137),"")</f>
        <v>8.3999999999999986</v>
      </c>
      <c r="Z137" s="36">
        <f>IFERROR(IF(Y137=0,"",ROUNDUP(Y137/H137,0)*0.00651),"")</f>
        <v>1.9529999999999999E-2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9.2040000000000006</v>
      </c>
      <c r="BN137" s="64">
        <f>IFERROR(Y137*I137/H137,"0")</f>
        <v>9.2039999999999988</v>
      </c>
      <c r="BO137" s="64">
        <f>IFERROR(1/J137*(X137/H137),"0")</f>
        <v>1.6483516483516487E-2</v>
      </c>
      <c r="BP137" s="64">
        <f>IFERROR(1/J137*(Y137/H137),"0")</f>
        <v>1.6483516483516484E-2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3.0000000000000004</v>
      </c>
      <c r="Y139" s="585">
        <f>IFERROR(Y137/H137,"0")+IFERROR(Y138/H138,"0")</f>
        <v>2.9999999999999996</v>
      </c>
      <c r="Z139" s="585">
        <f>IFERROR(IF(Z137="",0,Z137),"0")+IFERROR(IF(Z138="",0,Z138),"0")</f>
        <v>1.9529999999999999E-2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8.4</v>
      </c>
      <c r="Y140" s="585">
        <f>IFERROR(SUM(Y137:Y138),"0")</f>
        <v>8.3999999999999986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20</v>
      </c>
      <c r="Y148" s="584">
        <f>IFERROR(IF(X148="",0,CEILING((X148/$H148),1)*$H148),"")</f>
        <v>20</v>
      </c>
      <c r="Z148" s="36">
        <f>IFERROR(IF(Y148=0,"",ROUNDUP(Y148/H148,0)*0.00902),"")</f>
        <v>4.5100000000000001E-2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21.05</v>
      </c>
      <c r="BN148" s="64">
        <f>IFERROR(Y148*I148/H148,"0")</f>
        <v>21.05</v>
      </c>
      <c r="BO148" s="64">
        <f>IFERROR(1/J148*(X148/H148),"0")</f>
        <v>3.787878787878788E-2</v>
      </c>
      <c r="BP148" s="64">
        <f>IFERROR(1/J148*(Y148/H148),"0")</f>
        <v>3.787878787878788E-2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5</v>
      </c>
      <c r="Y149" s="585">
        <f>IFERROR(Y148/H148,"0")</f>
        <v>5</v>
      </c>
      <c r="Z149" s="585">
        <f>IFERROR(IF(Z148="",0,Z148),"0")</f>
        <v>4.5100000000000001E-2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20</v>
      </c>
      <c r="Y150" s="585">
        <f>IFERROR(SUM(Y148:Y148),"0")</f>
        <v>20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45</v>
      </c>
      <c r="Y152" s="584">
        <f>IFERROR(IF(X152="",0,CEILING((X152/$H152),1)*$H152),"")</f>
        <v>45</v>
      </c>
      <c r="Z152" s="36">
        <f>IFERROR(IF(Y152=0,"",ROUNDUP(Y152/H152,0)*0.01898),"")</f>
        <v>9.4899999999999998E-2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47.925000000000004</v>
      </c>
      <c r="BN152" s="64">
        <f>IFERROR(Y152*I152/H152,"0")</f>
        <v>47.925000000000004</v>
      </c>
      <c r="BO152" s="64">
        <f>IFERROR(1/J152*(X152/H152),"0")</f>
        <v>7.8125E-2</v>
      </c>
      <c r="BP152" s="64">
        <f>IFERROR(1/J152*(Y152/H152),"0")</f>
        <v>7.8125E-2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21</v>
      </c>
      <c r="Y153" s="584">
        <f>IFERROR(IF(X153="",0,CEILING((X153/$H153),1)*$H153),"")</f>
        <v>21</v>
      </c>
      <c r="Z153" s="36">
        <f>IFERROR(IF(Y153=0,"",ROUNDUP(Y153/H153,0)*0.00651),"")</f>
        <v>3.2550000000000003E-2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22.349999999999998</v>
      </c>
      <c r="BN153" s="64">
        <f>IFERROR(Y153*I153/H153,"0")</f>
        <v>22.349999999999998</v>
      </c>
      <c r="BO153" s="64">
        <f>IFERROR(1/J153*(X153/H153),"0")</f>
        <v>2.7472527472527476E-2</v>
      </c>
      <c r="BP153" s="64">
        <f>IFERROR(1/J153*(Y153/H153),"0")</f>
        <v>2.7472527472527476E-2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10</v>
      </c>
      <c r="Y155" s="585">
        <f>IFERROR(Y152/H152,"0")+IFERROR(Y153/H153,"0")+IFERROR(Y154/H154,"0")</f>
        <v>10</v>
      </c>
      <c r="Z155" s="585">
        <f>IFERROR(IF(Z152="",0,Z152),"0")+IFERROR(IF(Z153="",0,Z153),"0")+IFERROR(IF(Z154="",0,Z154),"0")</f>
        <v>0.12745000000000001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66</v>
      </c>
      <c r="Y156" s="585">
        <f>IFERROR(SUM(Y152:Y154),"0")</f>
        <v>66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5.94</v>
      </c>
      <c r="Y160" s="584">
        <f>IFERROR(IF(X160="",0,CEILING((X160/$H160),1)*$H160),"")</f>
        <v>5.9399999999999995</v>
      </c>
      <c r="Z160" s="36">
        <f>IFERROR(IF(Y160=0,"",ROUNDUP(Y160/H160,0)*0.00502),"")</f>
        <v>1.506E-2</v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6.2400000000000011</v>
      </c>
      <c r="BN160" s="64">
        <f>IFERROR(Y160*I160/H160,"0")</f>
        <v>6.24</v>
      </c>
      <c r="BO160" s="64">
        <f>IFERROR(1/J160*(X160/H160),"0")</f>
        <v>1.2820512820512824E-2</v>
      </c>
      <c r="BP160" s="64">
        <f>IFERROR(1/J160*(Y160/H160),"0")</f>
        <v>1.282051282051282E-2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3.0000000000000004</v>
      </c>
      <c r="Y161" s="585">
        <f>IFERROR(Y160/H160,"0")</f>
        <v>2.9999999999999996</v>
      </c>
      <c r="Z161" s="585">
        <f>IFERROR(IF(Z160="",0,Z160),"0")</f>
        <v>1.506E-2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5.94</v>
      </c>
      <c r="Y162" s="585">
        <f>IFERROR(SUM(Y160:Y160),"0")</f>
        <v>5.9399999999999995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21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22.349999999999998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3.787878787878788E-2</v>
      </c>
      <c r="BP164" s="64">
        <f t="shared" ref="BP164:BP172" si="25">IFERROR(1/J164*(Y164/H164),"0")</f>
        <v>3.787878787878788E-2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21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22.349999999999998</v>
      </c>
      <c r="BN165" s="64">
        <f t="shared" si="23"/>
        <v>22.349999999999998</v>
      </c>
      <c r="BO165" s="64">
        <f t="shared" si="24"/>
        <v>3.787878787878788E-2</v>
      </c>
      <c r="BP165" s="64">
        <f t="shared" si="25"/>
        <v>3.787878787878788E-2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21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22.049999999999997</v>
      </c>
      <c r="BN166" s="64">
        <f t="shared" si="23"/>
        <v>22.049999999999997</v>
      </c>
      <c r="BO166" s="64">
        <f t="shared" si="24"/>
        <v>3.787878787878788E-2</v>
      </c>
      <c r="BP166" s="64">
        <f t="shared" si="25"/>
        <v>3.787878787878788E-2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10.5</v>
      </c>
      <c r="Y167" s="584">
        <f t="shared" si="21"/>
        <v>10.5</v>
      </c>
      <c r="Z167" s="36">
        <f>IFERROR(IF(Y167=0,"",ROUNDUP(Y167/H167,0)*0.00502),"")</f>
        <v>2.5100000000000001E-2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11.149999999999999</v>
      </c>
      <c r="BN167" s="64">
        <f t="shared" si="23"/>
        <v>11.149999999999999</v>
      </c>
      <c r="BO167" s="64">
        <f t="shared" si="24"/>
        <v>2.1367521367521368E-2</v>
      </c>
      <c r="BP167" s="64">
        <f t="shared" si="25"/>
        <v>2.1367521367521368E-2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10.5</v>
      </c>
      <c r="Y168" s="584">
        <f t="shared" si="21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11.149999999999999</v>
      </c>
      <c r="BN168" s="64">
        <f t="shared" si="23"/>
        <v>11.149999999999999</v>
      </c>
      <c r="BO168" s="64">
        <f t="shared" si="24"/>
        <v>2.1367521367521368E-2</v>
      </c>
      <c r="BP168" s="64">
        <f t="shared" si="25"/>
        <v>2.1367521367521368E-2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10.5</v>
      </c>
      <c r="Y169" s="584">
        <f t="shared" si="21"/>
        <v>10.8</v>
      </c>
      <c r="Z169" s="36">
        <f>IFERROR(IF(Y169=0,"",ROUNDUP(Y169/H169,0)*0.00502),"")</f>
        <v>3.0120000000000001E-2</v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11.258333333333333</v>
      </c>
      <c r="BN169" s="64">
        <f t="shared" si="23"/>
        <v>11.58</v>
      </c>
      <c r="BO169" s="64">
        <f t="shared" si="24"/>
        <v>2.4928774928774929E-2</v>
      </c>
      <c r="BP169" s="64">
        <f t="shared" si="25"/>
        <v>2.5641025641025644E-2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10.5</v>
      </c>
      <c r="Y170" s="584">
        <f t="shared" si="21"/>
        <v>10.5</v>
      </c>
      <c r="Z170" s="36">
        <f>IFERROR(IF(Y170=0,"",ROUNDUP(Y170/H170,0)*0.00502),"")</f>
        <v>2.5100000000000001E-2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11</v>
      </c>
      <c r="BN170" s="64">
        <f t="shared" si="23"/>
        <v>11</v>
      </c>
      <c r="BO170" s="64">
        <f t="shared" si="24"/>
        <v>2.1367521367521368E-2</v>
      </c>
      <c r="BP170" s="64">
        <f t="shared" si="25"/>
        <v>2.1367521367521368E-2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35.833333333333329</v>
      </c>
      <c r="Y173" s="585">
        <f>IFERROR(Y164/H164,"0")+IFERROR(Y165/H165,"0")+IFERROR(Y166/H166,"0")+IFERROR(Y167/H167,"0")+IFERROR(Y168/H168,"0")+IFERROR(Y169/H169,"0")+IFERROR(Y170/H170,"0")+IFERROR(Y171/H171,"0")+IFERROR(Y172/H172,"0")</f>
        <v>36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0.24072000000000005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105</v>
      </c>
      <c r="Y174" s="585">
        <f>IFERROR(SUM(Y164:Y172),"0")</f>
        <v>105.3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27</v>
      </c>
      <c r="Y199" s="584">
        <f t="shared" si="26"/>
        <v>27</v>
      </c>
      <c r="Z199" s="36">
        <f>IFERROR(IF(Y199=0,"",ROUNDUP(Y199/H199,0)*0.00902),"")</f>
        <v>4.5100000000000001E-2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28.049999999999997</v>
      </c>
      <c r="BN199" s="64">
        <f t="shared" si="28"/>
        <v>28.049999999999997</v>
      </c>
      <c r="BO199" s="64">
        <f t="shared" si="29"/>
        <v>3.787878787878788E-2</v>
      </c>
      <c r="BP199" s="64">
        <f t="shared" si="30"/>
        <v>3.787878787878788E-2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27</v>
      </c>
      <c r="Y200" s="584">
        <f t="shared" si="26"/>
        <v>27</v>
      </c>
      <c r="Z200" s="36">
        <f>IFERROR(IF(Y200=0,"",ROUNDUP(Y200/H200,0)*0.00902),"")</f>
        <v>4.5100000000000001E-2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28.049999999999997</v>
      </c>
      <c r="BN200" s="64">
        <f t="shared" si="28"/>
        <v>28.049999999999997</v>
      </c>
      <c r="BO200" s="64">
        <f t="shared" si="29"/>
        <v>3.787878787878788E-2</v>
      </c>
      <c r="BP200" s="64">
        <f t="shared" si="30"/>
        <v>3.787878787878788E-2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5.4</v>
      </c>
      <c r="Y201" s="584">
        <f t="shared" si="26"/>
        <v>5.4</v>
      </c>
      <c r="Z201" s="36">
        <f>IFERROR(IF(Y201=0,"",ROUNDUP(Y201/H201,0)*0.00502),"")</f>
        <v>1.506E-2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5.79</v>
      </c>
      <c r="BN201" s="64">
        <f t="shared" si="28"/>
        <v>5.79</v>
      </c>
      <c r="BO201" s="64">
        <f t="shared" si="29"/>
        <v>1.2820512820512822E-2</v>
      </c>
      <c r="BP201" s="64">
        <f t="shared" si="30"/>
        <v>1.2820512820512822E-2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5.4</v>
      </c>
      <c r="Y202" s="584">
        <f t="shared" si="26"/>
        <v>5.4</v>
      </c>
      <c r="Z202" s="36">
        <f>IFERROR(IF(Y202=0,"",ROUNDUP(Y202/H202,0)*0.00502),"")</f>
        <v>1.506E-2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5.7</v>
      </c>
      <c r="BN202" s="64">
        <f t="shared" si="28"/>
        <v>5.7</v>
      </c>
      <c r="BO202" s="64">
        <f t="shared" si="29"/>
        <v>1.2820512820512822E-2</v>
      </c>
      <c r="BP202" s="64">
        <f t="shared" si="30"/>
        <v>1.2820512820512822E-2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5.4</v>
      </c>
      <c r="Y203" s="584">
        <f t="shared" si="26"/>
        <v>5.4</v>
      </c>
      <c r="Z203" s="36">
        <f>IFERROR(IF(Y203=0,"",ROUNDUP(Y203/H203,0)*0.00502),"")</f>
        <v>1.506E-2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5.7</v>
      </c>
      <c r="BN203" s="64">
        <f t="shared" si="28"/>
        <v>5.7</v>
      </c>
      <c r="BO203" s="64">
        <f t="shared" si="29"/>
        <v>1.2820512820512822E-2</v>
      </c>
      <c r="BP203" s="64">
        <f t="shared" si="30"/>
        <v>1.2820512820512822E-2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5.4</v>
      </c>
      <c r="Y204" s="584">
        <f t="shared" si="26"/>
        <v>5.4</v>
      </c>
      <c r="Z204" s="36">
        <f>IFERROR(IF(Y204=0,"",ROUNDUP(Y204/H204,0)*0.00502),"")</f>
        <v>1.506E-2</v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5.7</v>
      </c>
      <c r="BN204" s="64">
        <f t="shared" si="28"/>
        <v>5.7</v>
      </c>
      <c r="BO204" s="64">
        <f t="shared" si="29"/>
        <v>1.2820512820512822E-2</v>
      </c>
      <c r="BP204" s="64">
        <f t="shared" si="30"/>
        <v>1.2820512820512822E-2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22</v>
      </c>
      <c r="Y205" s="585">
        <f>IFERROR(Y197/H197,"0")+IFERROR(Y198/H198,"0")+IFERROR(Y199/H199,"0")+IFERROR(Y200/H200,"0")+IFERROR(Y201/H201,"0")+IFERROR(Y202/H202,"0")+IFERROR(Y203/H203,"0")+IFERROR(Y204/H204,"0")</f>
        <v>22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0.15043999999999999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75.600000000000009</v>
      </c>
      <c r="Y206" s="585">
        <f>IFERROR(SUM(Y197:Y204),"0")</f>
        <v>75.600000000000009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24.3</v>
      </c>
      <c r="Y208" s="584">
        <f t="shared" ref="Y208:Y216" si="31">IFERROR(IF(X208="",0,CEILING((X208/$H208),1)*$H208),"")</f>
        <v>24.299999999999997</v>
      </c>
      <c r="Z208" s="36">
        <f>IFERROR(IF(Y208=0,"",ROUNDUP(Y208/H208,0)*0.01898),"")</f>
        <v>5.6940000000000004E-2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25.856999999999999</v>
      </c>
      <c r="BN208" s="64">
        <f t="shared" ref="BN208:BN216" si="33">IFERROR(Y208*I208/H208,"0")</f>
        <v>25.856999999999996</v>
      </c>
      <c r="BO208" s="64">
        <f t="shared" ref="BO208:BO216" si="34">IFERROR(1/J208*(X208/H208),"0")</f>
        <v>4.6875E-2</v>
      </c>
      <c r="BP208" s="64">
        <f t="shared" ref="BP208:BP216" si="35">IFERROR(1/J208*(Y208/H208),"0")</f>
        <v>4.6875E-2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24.3</v>
      </c>
      <c r="Y209" s="584">
        <f t="shared" si="31"/>
        <v>24.299999999999997</v>
      </c>
      <c r="Z209" s="36">
        <f>IFERROR(IF(Y209=0,"",ROUNDUP(Y209/H209,0)*0.01898),"")</f>
        <v>5.6940000000000004E-2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25.803000000000004</v>
      </c>
      <c r="BN209" s="64">
        <f t="shared" si="33"/>
        <v>25.803000000000001</v>
      </c>
      <c r="BO209" s="64">
        <f t="shared" si="34"/>
        <v>4.6875E-2</v>
      </c>
      <c r="BP209" s="64">
        <f t="shared" si="35"/>
        <v>4.6875E-2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24.3</v>
      </c>
      <c r="Y210" s="584">
        <f t="shared" si="31"/>
        <v>26.099999999999998</v>
      </c>
      <c r="Z210" s="36">
        <f>IFERROR(IF(Y210=0,"",ROUNDUP(Y210/H210,0)*0.01898),"")</f>
        <v>5.6940000000000004E-2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25.749620689655174</v>
      </c>
      <c r="BN210" s="64">
        <f t="shared" si="33"/>
        <v>27.656999999999996</v>
      </c>
      <c r="BO210" s="64">
        <f t="shared" si="34"/>
        <v>4.3642241379310352E-2</v>
      </c>
      <c r="BP210" s="64">
        <f t="shared" si="35"/>
        <v>4.6875E-2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3.6</v>
      </c>
      <c r="Y212" s="584">
        <f t="shared" si="31"/>
        <v>3.6</v>
      </c>
      <c r="Z212" s="36">
        <f t="shared" si="36"/>
        <v>1.302E-2</v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4.1040000000000001</v>
      </c>
      <c r="BN212" s="64">
        <f t="shared" si="33"/>
        <v>4.1040000000000001</v>
      </c>
      <c r="BO212" s="64">
        <f t="shared" si="34"/>
        <v>1.098901098901099E-2</v>
      </c>
      <c r="BP212" s="64">
        <f t="shared" si="35"/>
        <v>1.098901098901099E-2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3.6</v>
      </c>
      <c r="Y214" s="584">
        <f t="shared" si="31"/>
        <v>4.8</v>
      </c>
      <c r="Z214" s="36">
        <f t="shared" si="36"/>
        <v>1.302E-2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3.9780000000000002</v>
      </c>
      <c r="BN214" s="64">
        <f t="shared" si="33"/>
        <v>5.3040000000000003</v>
      </c>
      <c r="BO214" s="64">
        <f t="shared" si="34"/>
        <v>8.241758241758242E-3</v>
      </c>
      <c r="BP214" s="64">
        <f t="shared" si="35"/>
        <v>1.098901098901099E-2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3.6</v>
      </c>
      <c r="Y215" s="584">
        <f t="shared" si="31"/>
        <v>4.8</v>
      </c>
      <c r="Z215" s="36">
        <f t="shared" si="36"/>
        <v>1.302E-2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3.9780000000000002</v>
      </c>
      <c r="BN215" s="64">
        <f t="shared" si="33"/>
        <v>5.3040000000000003</v>
      </c>
      <c r="BO215" s="64">
        <f t="shared" si="34"/>
        <v>8.241758241758242E-3</v>
      </c>
      <c r="BP215" s="64">
        <f t="shared" si="35"/>
        <v>1.098901098901099E-2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13.793103448275863</v>
      </c>
      <c r="Y217" s="585">
        <f>IFERROR(Y208/H208,"0")+IFERROR(Y209/H209,"0")+IFERROR(Y210/H210,"0")+IFERROR(Y211/H211,"0")+IFERROR(Y212/H212,"0")+IFERROR(Y213/H213,"0")+IFERROR(Y214/H214,"0")+IFERROR(Y215/H215,"0")+IFERROR(Y216/H216,"0")</f>
        <v>15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0.20988000000000004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83.699999999999989</v>
      </c>
      <c r="Y218" s="585">
        <f>IFERROR(SUM(Y208:Y216),"0")</f>
        <v>87.899999999999977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5.94</v>
      </c>
      <c r="Y236" s="584">
        <f>IFERROR(IF(X236="",0,CEILING((X236/$H236),1)*$H236),"")</f>
        <v>5.9399999999999995</v>
      </c>
      <c r="Z236" s="36">
        <f>IFERROR(IF(Y236=0,"",ROUNDUP(Y236/H236,0)*0.00502),"")</f>
        <v>1.506E-2</v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6.2400000000000011</v>
      </c>
      <c r="BN236" s="64">
        <f>IFERROR(Y236*I236/H236,"0")</f>
        <v>6.24</v>
      </c>
      <c r="BO236" s="64">
        <f>IFERROR(1/J236*(X236/H236),"0")</f>
        <v>1.2820512820512824E-2</v>
      </c>
      <c r="BP236" s="64">
        <f>IFERROR(1/J236*(Y236/H236),"0")</f>
        <v>1.282051282051282E-2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3.0000000000000004</v>
      </c>
      <c r="Y238" s="585">
        <f>IFERROR(Y236/H236,"0")+IFERROR(Y237/H237,"0")</f>
        <v>2.9999999999999996</v>
      </c>
      <c r="Z238" s="585">
        <f>IFERROR(IF(Z236="",0,Z236),"0")+IFERROR(IF(Z237="",0,Z237),"0")</f>
        <v>1.506E-2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5.94</v>
      </c>
      <c r="Y239" s="585">
        <f>IFERROR(SUM(Y236:Y237),"0")</f>
        <v>5.9399999999999995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5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162</v>
      </c>
      <c r="Y256" s="584">
        <f>IFERROR(IF(X256="",0,CEILING((X256/$H256),1)*$H256),"")</f>
        <v>162</v>
      </c>
      <c r="Z256" s="36">
        <f>IFERROR(IF(Y256=0,"",ROUNDUP(Y256/H256,0)*0.01898),"")</f>
        <v>0.28470000000000001</v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168.52499999999998</v>
      </c>
      <c r="BN256" s="64">
        <f>IFERROR(Y256*I256/H256,"0")</f>
        <v>168.52499999999998</v>
      </c>
      <c r="BO256" s="64">
        <f>IFERROR(1/J256*(X256/H256),"0")</f>
        <v>0.23437499999999997</v>
      </c>
      <c r="BP256" s="64">
        <f>IFERROR(1/J256*(Y256/H256),"0")</f>
        <v>0.23437499999999997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216</v>
      </c>
      <c r="Y257" s="584">
        <f>IFERROR(IF(X257="",0,CEILING((X257/$H257),1)*$H257),"")</f>
        <v>216</v>
      </c>
      <c r="Z257" s="36">
        <f>IFERROR(IF(Y257=0,"",ROUNDUP(Y257/H257,0)*0.01898),"")</f>
        <v>0.37959999999999999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224.69999999999996</v>
      </c>
      <c r="BN257" s="64">
        <f>IFERROR(Y257*I257/H257,"0")</f>
        <v>224.69999999999996</v>
      </c>
      <c r="BO257" s="64">
        <f>IFERROR(1/J257*(X257/H257),"0")</f>
        <v>0.3125</v>
      </c>
      <c r="BP257" s="64">
        <f>IFERROR(1/J257*(Y257/H257),"0")</f>
        <v>0.3125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54</v>
      </c>
      <c r="Y258" s="584">
        <f>IFERROR(IF(X258="",0,CEILING((X258/$H258),1)*$H258),"")</f>
        <v>54</v>
      </c>
      <c r="Z258" s="36">
        <f>IFERROR(IF(Y258=0,"",ROUNDUP(Y258/H258,0)*0.01898),"")</f>
        <v>9.4899999999999998E-2</v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56.17499999999999</v>
      </c>
      <c r="BN258" s="64">
        <f>IFERROR(Y258*I258/H258,"0")</f>
        <v>56.17499999999999</v>
      </c>
      <c r="BO258" s="64">
        <f>IFERROR(1/J258*(X258/H258),"0")</f>
        <v>7.8125E-2</v>
      </c>
      <c r="BP258" s="64">
        <f>IFERROR(1/J258*(Y258/H258),"0")</f>
        <v>7.8125E-2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40</v>
      </c>
      <c r="Y261" s="585">
        <f>IFERROR(Y256/H256,"0")+IFERROR(Y257/H257,"0")+IFERROR(Y258/H258,"0")+IFERROR(Y259/H259,"0")+IFERROR(Y260/H260,"0")</f>
        <v>40</v>
      </c>
      <c r="Z261" s="585">
        <f>IFERROR(IF(Z256="",0,Z256),"0")+IFERROR(IF(Z257="",0,Z257),"0")+IFERROR(IF(Z258="",0,Z258),"0")+IFERROR(IF(Z259="",0,Z259),"0")+IFERROR(IF(Z260="",0,Z260),"0")</f>
        <v>0.75919999999999999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432</v>
      </c>
      <c r="Y262" s="585">
        <f>IFERROR(SUM(Y256:Y260),"0")</f>
        <v>432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7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12</v>
      </c>
      <c r="Y274" s="584">
        <f>IFERROR(IF(X274="",0,CEILING((X274/$H274),1)*$H274),"")</f>
        <v>12</v>
      </c>
      <c r="Z274" s="36">
        <f>IFERROR(IF(Y274=0,"",ROUNDUP(Y274/H274,0)*0.00651),"")</f>
        <v>3.2550000000000003E-2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13.260000000000002</v>
      </c>
      <c r="BN274" s="64">
        <f>IFERROR(Y274*I274/H274,"0")</f>
        <v>13.260000000000002</v>
      </c>
      <c r="BO274" s="64">
        <f>IFERROR(1/J274*(X274/H274),"0")</f>
        <v>2.7472527472527476E-2</v>
      </c>
      <c r="BP274" s="64">
        <f>IFERROR(1/J274*(Y274/H274),"0")</f>
        <v>2.7472527472527476E-2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5</v>
      </c>
      <c r="Y276" s="585">
        <f>IFERROR(Y273/H273,"0")+IFERROR(Y274/H274,"0")+IFERROR(Y275/H275,"0")</f>
        <v>5</v>
      </c>
      <c r="Z276" s="585">
        <f>IFERROR(IF(Z273="",0,Z273),"0")+IFERROR(IF(Z274="",0,Z274),"0")+IFERROR(IF(Z275="",0,Z275),"0")</f>
        <v>3.2550000000000003E-2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12</v>
      </c>
      <c r="Y277" s="585">
        <f>IFERROR(SUM(Y273:Y275),"0")</f>
        <v>12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8.9</v>
      </c>
      <c r="Y280" s="584">
        <f>IFERROR(IF(X280="",0,CEILING((X280/$H280),1)*$H280),"")</f>
        <v>10.08</v>
      </c>
      <c r="Z280" s="36">
        <f>IFERROR(IF(Y280=0,"",ROUNDUP(Y280/H280,0)*0.00502),"")</f>
        <v>3.0120000000000001E-2</v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9.4297619047619055</v>
      </c>
      <c r="BN280" s="64">
        <f>IFERROR(Y280*I280/H280,"0")</f>
        <v>10.68</v>
      </c>
      <c r="BO280" s="64">
        <f>IFERROR(1/J280*(X280/H280),"0")</f>
        <v>2.2639397639397645E-2</v>
      </c>
      <c r="BP280" s="64">
        <f>IFERROR(1/J280*(Y280/H280),"0")</f>
        <v>2.5641025641025644E-2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5.2976190476190483</v>
      </c>
      <c r="Y281" s="585">
        <f>IFERROR(Y280/H280,"0")</f>
        <v>6</v>
      </c>
      <c r="Z281" s="585">
        <f>IFERROR(IF(Z280="",0,Z280),"0")</f>
        <v>3.0120000000000001E-2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8.9</v>
      </c>
      <c r="Y282" s="585">
        <f>IFERROR(SUM(Y280:Y280),"0")</f>
        <v>10.08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162</v>
      </c>
      <c r="Y294" s="584">
        <f t="shared" ref="Y294:Y299" si="48">IFERROR(IF(X294="",0,CEILING((X294/$H294),1)*$H294),"")</f>
        <v>162</v>
      </c>
      <c r="Z294" s="36">
        <f>IFERROR(IF(Y294=0,"",ROUNDUP(Y294/H294,0)*0.01898),"")</f>
        <v>0.28470000000000001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168.52499999999998</v>
      </c>
      <c r="BN294" s="64">
        <f t="shared" ref="BN294:BN299" si="50">IFERROR(Y294*I294/H294,"0")</f>
        <v>168.52499999999998</v>
      </c>
      <c r="BO294" s="64">
        <f t="shared" ref="BO294:BO299" si="51">IFERROR(1/J294*(X294/H294),"0")</f>
        <v>0.23437499999999997</v>
      </c>
      <c r="BP294" s="64">
        <f t="shared" ref="BP294:BP299" si="52">IFERROR(1/J294*(Y294/H294),"0")</f>
        <v>0.23437499999999997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540</v>
      </c>
      <c r="Y296" s="584">
        <f t="shared" si="48"/>
        <v>540</v>
      </c>
      <c r="Z296" s="36">
        <f>IFERROR(IF(Y296=0,"",ROUNDUP(Y296/H296,0)*0.01898),"")</f>
        <v>0.94900000000000007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561.74999999999989</v>
      </c>
      <c r="BN296" s="64">
        <f t="shared" si="50"/>
        <v>561.74999999999989</v>
      </c>
      <c r="BO296" s="64">
        <f t="shared" si="51"/>
        <v>0.78125</v>
      </c>
      <c r="BP296" s="64">
        <f t="shared" si="52"/>
        <v>0.78125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54</v>
      </c>
      <c r="Y297" s="584">
        <f t="shared" si="48"/>
        <v>54</v>
      </c>
      <c r="Z297" s="36">
        <f>IFERROR(IF(Y297=0,"",ROUNDUP(Y297/H297,0)*0.01898),"")</f>
        <v>9.4899999999999998E-2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56.17499999999999</v>
      </c>
      <c r="BN297" s="64">
        <f t="shared" si="50"/>
        <v>56.17499999999999</v>
      </c>
      <c r="BO297" s="64">
        <f t="shared" si="51"/>
        <v>7.8125E-2</v>
      </c>
      <c r="BP297" s="64">
        <f t="shared" si="52"/>
        <v>7.8125E-2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16</v>
      </c>
      <c r="Y298" s="584">
        <f t="shared" si="48"/>
        <v>16</v>
      </c>
      <c r="Z298" s="36">
        <f>IFERROR(IF(Y298=0,"",ROUNDUP(Y298/H298,0)*0.00902),"")</f>
        <v>3.6080000000000001E-2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16.84</v>
      </c>
      <c r="BN298" s="64">
        <f t="shared" si="50"/>
        <v>16.84</v>
      </c>
      <c r="BO298" s="64">
        <f t="shared" si="51"/>
        <v>3.0303030303030304E-2</v>
      </c>
      <c r="BP298" s="64">
        <f t="shared" si="52"/>
        <v>3.0303030303030304E-2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16</v>
      </c>
      <c r="Y299" s="584">
        <f t="shared" si="48"/>
        <v>16</v>
      </c>
      <c r="Z299" s="36">
        <f>IFERROR(IF(Y299=0,"",ROUNDUP(Y299/H299,0)*0.00902),"")</f>
        <v>3.6080000000000001E-2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16.84</v>
      </c>
      <c r="BN299" s="64">
        <f t="shared" si="50"/>
        <v>16.84</v>
      </c>
      <c r="BO299" s="64">
        <f t="shared" si="51"/>
        <v>3.0303030303030304E-2</v>
      </c>
      <c r="BP299" s="64">
        <f t="shared" si="52"/>
        <v>3.0303030303030304E-2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78</v>
      </c>
      <c r="Y300" s="585">
        <f>IFERROR(Y294/H294,"0")+IFERROR(Y295/H295,"0")+IFERROR(Y296/H296,"0")+IFERROR(Y297/H297,"0")+IFERROR(Y298/H298,"0")+IFERROR(Y299/H299,"0")</f>
        <v>78</v>
      </c>
      <c r="Z300" s="585">
        <f>IFERROR(IF(Z294="",0,Z294),"0")+IFERROR(IF(Z295="",0,Z295),"0")+IFERROR(IF(Z296="",0,Z296),"0")+IFERROR(IF(Z297="",0,Z297),"0")+IFERROR(IF(Z298="",0,Z298),"0")+IFERROR(IF(Z299="",0,Z299),"0")</f>
        <v>1.40076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788</v>
      </c>
      <c r="Y301" s="585">
        <f>IFERROR(SUM(Y294:Y299),"0")</f>
        <v>788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126</v>
      </c>
      <c r="Y303" s="584">
        <f t="shared" ref="Y303:Y309" si="53">IFERROR(IF(X303="",0,CEILING((X303/$H303),1)*$H303),"")</f>
        <v>126</v>
      </c>
      <c r="Z303" s="36">
        <f>IFERROR(IF(Y303=0,"",ROUNDUP(Y303/H303,0)*0.00902),"")</f>
        <v>0.27060000000000001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134.09999999999997</v>
      </c>
      <c r="BN303" s="64">
        <f t="shared" ref="BN303:BN309" si="55">IFERROR(Y303*I303/H303,"0")</f>
        <v>134.09999999999997</v>
      </c>
      <c r="BO303" s="64">
        <f t="shared" ref="BO303:BO309" si="56">IFERROR(1/J303*(X303/H303),"0")</f>
        <v>0.22727272727272729</v>
      </c>
      <c r="BP303" s="64">
        <f t="shared" ref="BP303:BP309" si="57">IFERROR(1/J303*(Y303/H303),"0")</f>
        <v>0.22727272727272729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84</v>
      </c>
      <c r="Y304" s="584">
        <f t="shared" si="53"/>
        <v>84</v>
      </c>
      <c r="Z304" s="36">
        <f>IFERROR(IF(Y304=0,"",ROUNDUP(Y304/H304,0)*0.00902),"")</f>
        <v>0.1804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89.399999999999991</v>
      </c>
      <c r="BN304" s="64">
        <f t="shared" si="55"/>
        <v>89.399999999999991</v>
      </c>
      <c r="BO304" s="64">
        <f t="shared" si="56"/>
        <v>0.15151515151515152</v>
      </c>
      <c r="BP304" s="64">
        <f t="shared" si="57"/>
        <v>0.15151515151515152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21.9</v>
      </c>
      <c r="Y305" s="584">
        <f t="shared" si="53"/>
        <v>21.9</v>
      </c>
      <c r="Z305" s="36">
        <f>IFERROR(IF(Y305=0,"",ROUNDUP(Y305/H305,0)*0.00902),"")</f>
        <v>4.5100000000000001E-2</v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23.250000000000004</v>
      </c>
      <c r="BN305" s="64">
        <f t="shared" si="55"/>
        <v>23.250000000000004</v>
      </c>
      <c r="BO305" s="64">
        <f t="shared" si="56"/>
        <v>3.787878787878788E-2</v>
      </c>
      <c r="BP305" s="64">
        <f t="shared" si="57"/>
        <v>3.787878787878788E-2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10.5</v>
      </c>
      <c r="Y306" s="584">
        <f t="shared" si="53"/>
        <v>10.5</v>
      </c>
      <c r="Z306" s="36">
        <f>IFERROR(IF(Y306=0,"",ROUNDUP(Y306/H306,0)*0.00502),"")</f>
        <v>2.5100000000000001E-2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11.149999999999999</v>
      </c>
      <c r="BN306" s="64">
        <f t="shared" si="55"/>
        <v>11.149999999999999</v>
      </c>
      <c r="BO306" s="64">
        <f t="shared" si="56"/>
        <v>2.1367521367521368E-2</v>
      </c>
      <c r="BP306" s="64">
        <f t="shared" si="57"/>
        <v>2.1367521367521368E-2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10.5</v>
      </c>
      <c r="Y307" s="584">
        <f t="shared" si="53"/>
        <v>10.5</v>
      </c>
      <c r="Z307" s="36">
        <f>IFERROR(IF(Y307=0,"",ROUNDUP(Y307/H307,0)*0.00502),"")</f>
        <v>2.5100000000000001E-2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11</v>
      </c>
      <c r="BN307" s="64">
        <f t="shared" si="55"/>
        <v>11</v>
      </c>
      <c r="BO307" s="64">
        <f t="shared" si="56"/>
        <v>2.1367521367521368E-2</v>
      </c>
      <c r="BP307" s="64">
        <f t="shared" si="57"/>
        <v>2.1367521367521368E-2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65</v>
      </c>
      <c r="Y310" s="585">
        <f>IFERROR(Y303/H303,"0")+IFERROR(Y304/H304,"0")+IFERROR(Y305/H305,"0")+IFERROR(Y306/H306,"0")+IFERROR(Y307/H307,"0")+IFERROR(Y308/H308,"0")+IFERROR(Y309/H309,"0")</f>
        <v>65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0.54630000000000001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252.9</v>
      </c>
      <c r="Y311" s="585">
        <f>IFERROR(SUM(Y303:Y309),"0")</f>
        <v>252.9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1000</v>
      </c>
      <c r="Y313" s="584">
        <f>IFERROR(IF(X313="",0,CEILING((X313/$H313),1)*$H313),"")</f>
        <v>1006.1999999999999</v>
      </c>
      <c r="Z313" s="36">
        <f>IFERROR(IF(Y313=0,"",ROUNDUP(Y313/H313,0)*0.01898),"")</f>
        <v>2.44842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1065.7692307692307</v>
      </c>
      <c r="BN313" s="64">
        <f>IFERROR(Y313*I313/H313,"0")</f>
        <v>1072.377</v>
      </c>
      <c r="BO313" s="64">
        <f>IFERROR(1/J313*(X313/H313),"0")</f>
        <v>2.0032051282051282</v>
      </c>
      <c r="BP313" s="64">
        <f>IFERROR(1/J313*(Y313/H313),"0")</f>
        <v>2.015625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23.4</v>
      </c>
      <c r="Y314" s="584">
        <f>IFERROR(IF(X314="",0,CEILING((X314/$H314),1)*$H314),"")</f>
        <v>23.4</v>
      </c>
      <c r="Z314" s="36">
        <f>IFERROR(IF(Y314=0,"",ROUNDUP(Y314/H314,0)*0.01898),"")</f>
        <v>5.6940000000000004E-2</v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24.957000000000001</v>
      </c>
      <c r="BN314" s="64">
        <f>IFERROR(Y314*I314/H314,"0")</f>
        <v>24.957000000000001</v>
      </c>
      <c r="BO314" s="64">
        <f>IFERROR(1/J314*(X314/H314),"0")</f>
        <v>4.6875E-2</v>
      </c>
      <c r="BP314" s="64">
        <f>IFERROR(1/J314*(Y314/H314),"0")</f>
        <v>4.6875E-2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23.4</v>
      </c>
      <c r="Y315" s="584">
        <f>IFERROR(IF(X315="",0,CEILING((X315/$H315),1)*$H315),"")</f>
        <v>24.299999999999997</v>
      </c>
      <c r="Z315" s="36">
        <f>IFERROR(IF(Y315=0,"",ROUNDUP(Y315/H315,0)*0.01898),"")</f>
        <v>5.6940000000000004E-2</v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24.847333333333335</v>
      </c>
      <c r="BN315" s="64">
        <f>IFERROR(Y315*I315/H315,"0")</f>
        <v>25.803000000000001</v>
      </c>
      <c r="BO315" s="64">
        <f>IFERROR(1/J315*(X315/H315),"0")</f>
        <v>4.5138888888888888E-2</v>
      </c>
      <c r="BP315" s="64">
        <f>IFERROR(1/J315*(Y315/H315),"0")</f>
        <v>4.6875E-2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9</v>
      </c>
      <c r="Y316" s="584">
        <f>IFERROR(IF(X316="",0,CEILING((X316/$H316),1)*$H316),"")</f>
        <v>9</v>
      </c>
      <c r="Z316" s="36">
        <f>IFERROR(IF(Y316=0,"",ROUNDUP(Y316/H316,0)*0.00651),"")</f>
        <v>1.9529999999999999E-2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9.7379999999999995</v>
      </c>
      <c r="BN316" s="64">
        <f>IFERROR(Y316*I316/H316,"0")</f>
        <v>9.7379999999999995</v>
      </c>
      <c r="BO316" s="64">
        <f>IFERROR(1/J316*(X316/H316),"0")</f>
        <v>1.6483516483516484E-2</v>
      </c>
      <c r="BP316" s="64">
        <f>IFERROR(1/J316*(Y316/H316),"0")</f>
        <v>1.6483516483516484E-2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5.4</v>
      </c>
      <c r="Y317" s="584">
        <f>IFERROR(IF(X317="",0,CEILING((X317/$H317),1)*$H317),"")</f>
        <v>5.4</v>
      </c>
      <c r="Z317" s="36">
        <f>IFERROR(IF(Y317=0,"",ROUNDUP(Y317/H317,0)*0.00651),"")</f>
        <v>1.302E-2</v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5.9160000000000004</v>
      </c>
      <c r="BN317" s="64">
        <f>IFERROR(Y317*I317/H317,"0")</f>
        <v>5.9160000000000004</v>
      </c>
      <c r="BO317" s="64">
        <f>IFERROR(1/J317*(X317/H317),"0")</f>
        <v>1.098901098901099E-2</v>
      </c>
      <c r="BP317" s="64">
        <f>IFERROR(1/J317*(Y317/H317),"0")</f>
        <v>1.098901098901099E-2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139.09401709401709</v>
      </c>
      <c r="Y318" s="585">
        <f>IFERROR(Y313/H313,"0")+IFERROR(Y314/H314,"0")+IFERROR(Y315/H315,"0")+IFERROR(Y316/H316,"0")+IFERROR(Y317/H317,"0")</f>
        <v>140</v>
      </c>
      <c r="Z318" s="585">
        <f>IFERROR(IF(Z313="",0,Z313),"0")+IFERROR(IF(Z314="",0,Z314),"0")+IFERROR(IF(Z315="",0,Z315),"0")+IFERROR(IF(Z316="",0,Z316),"0")+IFERROR(IF(Z317="",0,Z317),"0")</f>
        <v>2.5948500000000001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1061.2</v>
      </c>
      <c r="Y319" s="585">
        <f>IFERROR(SUM(Y313:Y317),"0")</f>
        <v>1068.3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42</v>
      </c>
      <c r="Y321" s="58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44.594999999999999</v>
      </c>
      <c r="BN321" s="64">
        <f>IFERROR(Y321*I321/H321,"0")</f>
        <v>44.594999999999999</v>
      </c>
      <c r="BO321" s="64">
        <f>IFERROR(1/J321*(X321/H321),"0")</f>
        <v>7.8125E-2</v>
      </c>
      <c r="BP321" s="64">
        <f>IFERROR(1/J321*(Y321/H321),"0")</f>
        <v>7.8125E-2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39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41.595000000000006</v>
      </c>
      <c r="BN322" s="64">
        <f>IFERROR(Y322*I322/H322,"0")</f>
        <v>41.595000000000006</v>
      </c>
      <c r="BO322" s="64">
        <f>IFERROR(1/J322*(X322/H322),"0")</f>
        <v>7.8125E-2</v>
      </c>
      <c r="BP322" s="64">
        <f>IFERROR(1/J322*(Y322/H322),"0")</f>
        <v>7.8125E-2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42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44.594999999999999</v>
      </c>
      <c r="BN323" s="64">
        <f>IFERROR(Y323*I323/H323,"0")</f>
        <v>44.594999999999999</v>
      </c>
      <c r="BO323" s="64">
        <f>IFERROR(1/J323*(X323/H323),"0")</f>
        <v>7.8125E-2</v>
      </c>
      <c r="BP323" s="64">
        <f>IFERROR(1/J323*(Y323/H323),"0")</f>
        <v>7.8125E-2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15</v>
      </c>
      <c r="Y324" s="585">
        <f>IFERROR(Y321/H321,"0")+IFERROR(Y322/H322,"0")+IFERROR(Y323/H323,"0")</f>
        <v>15</v>
      </c>
      <c r="Z324" s="585">
        <f>IFERROR(IF(Z321="",0,Z321),"0")+IFERROR(IF(Z322="",0,Z322),"0")+IFERROR(IF(Z323="",0,Z323),"0")</f>
        <v>0.28470000000000001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123</v>
      </c>
      <c r="Y325" s="585">
        <f>IFERROR(SUM(Y321:Y323),"0")</f>
        <v>123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6.08</v>
      </c>
      <c r="Y327" s="584">
        <f>IFERROR(IF(X327="",0,CEILING((X327/$H327),1)*$H327),"")</f>
        <v>6.08</v>
      </c>
      <c r="Z327" s="36">
        <f>IFERROR(IF(Y327=0,"",ROUNDUP(Y327/H327,0)*0.00902),"")</f>
        <v>1.804E-2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6.66</v>
      </c>
      <c r="BN327" s="64">
        <f>IFERROR(Y327*I327/H327,"0")</f>
        <v>6.66</v>
      </c>
      <c r="BO327" s="64">
        <f>IFERROR(1/J327*(X327/H327),"0")</f>
        <v>1.5151515151515152E-2</v>
      </c>
      <c r="BP327" s="64">
        <f>IFERROR(1/J327*(Y327/H327),"0")</f>
        <v>1.5151515151515152E-2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6.08</v>
      </c>
      <c r="Y328" s="584">
        <f>IFERROR(IF(X328="",0,CEILING((X328/$H328),1)*$H328),"")</f>
        <v>6.08</v>
      </c>
      <c r="Z328" s="36">
        <f>IFERROR(IF(Y328=0,"",ROUNDUP(Y328/H328,0)*0.00753),"")</f>
        <v>1.506E-2</v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6.6400000000000006</v>
      </c>
      <c r="BN328" s="64">
        <f>IFERROR(Y328*I328/H328,"0")</f>
        <v>6.6400000000000006</v>
      </c>
      <c r="BO328" s="64">
        <f>IFERROR(1/J328*(X328/H328),"0")</f>
        <v>1.282051282051282E-2</v>
      </c>
      <c r="BP328" s="64">
        <f>IFERROR(1/J328*(Y328/H328),"0")</f>
        <v>1.282051282051282E-2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6.08</v>
      </c>
      <c r="Y329" s="584">
        <f>IFERROR(IF(X329="",0,CEILING((X329/$H329),1)*$H329),"")</f>
        <v>6.08</v>
      </c>
      <c r="Z329" s="36">
        <f>IFERROR(IF(Y329=0,"",ROUNDUP(Y329/H329,0)*0.00902),"")</f>
        <v>1.804E-2</v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6.58</v>
      </c>
      <c r="BN329" s="64">
        <f>IFERROR(Y329*I329/H329,"0")</f>
        <v>6.58</v>
      </c>
      <c r="BO329" s="64">
        <f>IFERROR(1/J329*(X329/H329),"0")</f>
        <v>1.5151515151515152E-2</v>
      </c>
      <c r="BP329" s="64">
        <f>IFERROR(1/J329*(Y329/H329),"0")</f>
        <v>1.5151515151515152E-2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5.0999999999999996</v>
      </c>
      <c r="Y330" s="584">
        <f>IFERROR(IF(X330="",0,CEILING((X330/$H330),1)*$H330),"")</f>
        <v>5.0999999999999996</v>
      </c>
      <c r="Z330" s="36">
        <f>IFERROR(IF(Y330=0,"",ROUNDUP(Y330/H330,0)*0.00651),"")</f>
        <v>1.302E-2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5.91</v>
      </c>
      <c r="BN330" s="64">
        <f>IFERROR(Y330*I330/H330,"0")</f>
        <v>5.91</v>
      </c>
      <c r="BO330" s="64">
        <f>IFERROR(1/J330*(X330/H330),"0")</f>
        <v>1.098901098901099E-2</v>
      </c>
      <c r="BP330" s="64">
        <f>IFERROR(1/J330*(Y330/H330),"0")</f>
        <v>1.098901098901099E-2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5.0999999999999996</v>
      </c>
      <c r="Y331" s="584">
        <f>IFERROR(IF(X331="",0,CEILING((X331/$H331),1)*$H331),"")</f>
        <v>5.0999999999999996</v>
      </c>
      <c r="Z331" s="36">
        <f>IFERROR(IF(Y331=0,"",ROUNDUP(Y331/H331,0)*0.00651),"")</f>
        <v>1.302E-2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5.76</v>
      </c>
      <c r="BN331" s="64">
        <f>IFERROR(Y331*I331/H331,"0")</f>
        <v>5.76</v>
      </c>
      <c r="BO331" s="64">
        <f>IFERROR(1/J331*(X331/H331),"0")</f>
        <v>1.098901098901099E-2</v>
      </c>
      <c r="BP331" s="64">
        <f>IFERROR(1/J331*(Y331/H331),"0")</f>
        <v>1.098901098901099E-2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10</v>
      </c>
      <c r="Y332" s="585">
        <f>IFERROR(Y327/H327,"0")+IFERROR(Y328/H328,"0")+IFERROR(Y329/H329,"0")+IFERROR(Y330/H330,"0")+IFERROR(Y331/H331,"0")</f>
        <v>10</v>
      </c>
      <c r="Z332" s="585">
        <f>IFERROR(IF(Z327="",0,Z327),"0")+IFERROR(IF(Z328="",0,Z328),"0")+IFERROR(IF(Z329="",0,Z329),"0")+IFERROR(IF(Z330="",0,Z330),"0")+IFERROR(IF(Z331="",0,Z331),"0")</f>
        <v>7.7180000000000012E-2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28.440000000000005</v>
      </c>
      <c r="Y333" s="585">
        <f>IFERROR(SUM(Y327:Y331),"0")</f>
        <v>28.440000000000005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4</v>
      </c>
      <c r="Y335" s="584">
        <f>IFERROR(IF(X335="",0,CEILING((X335/$H335),1)*$H335),"")</f>
        <v>4</v>
      </c>
      <c r="Z335" s="36">
        <f>IFERROR(IF(Y335=0,"",ROUNDUP(Y335/H335,0)*0.00474),"")</f>
        <v>9.4800000000000006E-3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4.4800000000000004</v>
      </c>
      <c r="BN335" s="64">
        <f>IFERROR(Y335*I335/H335,"0")</f>
        <v>4.4800000000000004</v>
      </c>
      <c r="BO335" s="64">
        <f>IFERROR(1/J335*(X335/H335),"0")</f>
        <v>8.4033613445378148E-3</v>
      </c>
      <c r="BP335" s="64">
        <f>IFERROR(1/J335*(Y335/H335),"0")</f>
        <v>8.4033613445378148E-3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4</v>
      </c>
      <c r="Y336" s="584">
        <f>IFERROR(IF(X336="",0,CEILING((X336/$H336),1)*$H336),"")</f>
        <v>4</v>
      </c>
      <c r="Z336" s="36">
        <f>IFERROR(IF(Y336=0,"",ROUNDUP(Y336/H336,0)*0.00474),"")</f>
        <v>9.4800000000000006E-3</v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4.4800000000000004</v>
      </c>
      <c r="BN336" s="64">
        <f>IFERROR(Y336*I336/H336,"0")</f>
        <v>4.4800000000000004</v>
      </c>
      <c r="BO336" s="64">
        <f>IFERROR(1/J336*(X336/H336),"0")</f>
        <v>8.4033613445378148E-3</v>
      </c>
      <c r="BP336" s="64">
        <f>IFERROR(1/J336*(Y336/H336),"0")</f>
        <v>8.4033613445378148E-3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4</v>
      </c>
      <c r="Y337" s="584">
        <f>IFERROR(IF(X337="",0,CEILING((X337/$H337),1)*$H337),"")</f>
        <v>4</v>
      </c>
      <c r="Z337" s="36">
        <f>IFERROR(IF(Y337=0,"",ROUNDUP(Y337/H337,0)*0.00474),"")</f>
        <v>9.4800000000000006E-3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4.4800000000000004</v>
      </c>
      <c r="BN337" s="64">
        <f>IFERROR(Y337*I337/H337,"0")</f>
        <v>4.4800000000000004</v>
      </c>
      <c r="BO337" s="64">
        <f>IFERROR(1/J337*(X337/H337),"0")</f>
        <v>8.4033613445378148E-3</v>
      </c>
      <c r="BP337" s="64">
        <f>IFERROR(1/J337*(Y337/H337),"0")</f>
        <v>8.4033613445378148E-3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6</v>
      </c>
      <c r="Y338" s="585">
        <f>IFERROR(Y335/H335,"0")+IFERROR(Y336/H336,"0")+IFERROR(Y337/H337,"0")</f>
        <v>6</v>
      </c>
      <c r="Z338" s="585">
        <f>IFERROR(IF(Z335="",0,Z335),"0")+IFERROR(IF(Z336="",0,Z336),"0")+IFERROR(IF(Z337="",0,Z337),"0")</f>
        <v>2.844E-2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12</v>
      </c>
      <c r="Y339" s="585">
        <f>IFERROR(SUM(Y335:Y337),"0")</f>
        <v>12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81</v>
      </c>
      <c r="Y342" s="584">
        <f>IFERROR(IF(X342="",0,CEILING((X342/$H342),1)*$H342),"")</f>
        <v>81</v>
      </c>
      <c r="Z342" s="36">
        <f>IFERROR(IF(Y342=0,"",ROUNDUP(Y342/H342,0)*0.01898),"")</f>
        <v>0.1898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86.190000000000012</v>
      </c>
      <c r="BN342" s="64">
        <f>IFERROR(Y342*I342/H342,"0")</f>
        <v>86.190000000000012</v>
      </c>
      <c r="BO342" s="64">
        <f>IFERROR(1/J342*(X342/H342),"0")</f>
        <v>0.15625</v>
      </c>
      <c r="BP342" s="64">
        <f>IFERROR(1/J342*(Y342/H342),"0")</f>
        <v>0.15625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12.6</v>
      </c>
      <c r="Y343" s="584">
        <f>IFERROR(IF(X343="",0,CEILING((X343/$H343),1)*$H343),"")</f>
        <v>12.600000000000001</v>
      </c>
      <c r="Z343" s="36">
        <f>IFERROR(IF(Y343=0,"",ROUNDUP(Y343/H343,0)*0.00651),"")</f>
        <v>3.9059999999999997E-2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14.111999999999998</v>
      </c>
      <c r="BN343" s="64">
        <f>IFERROR(Y343*I343/H343,"0")</f>
        <v>14.112</v>
      </c>
      <c r="BO343" s="64">
        <f>IFERROR(1/J343*(X343/H343),"0")</f>
        <v>3.2967032967032968E-2</v>
      </c>
      <c r="BP343" s="64">
        <f>IFERROR(1/J343*(Y343/H343),"0")</f>
        <v>3.2967032967032968E-2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12.6</v>
      </c>
      <c r="Y344" s="584">
        <f>IFERROR(IF(X344="",0,CEILING((X344/$H344),1)*$H344),"")</f>
        <v>12.600000000000001</v>
      </c>
      <c r="Z344" s="36">
        <f>IFERROR(IF(Y344=0,"",ROUNDUP(Y344/H344,0)*0.00651),"")</f>
        <v>3.9059999999999997E-2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14.04</v>
      </c>
      <c r="BN344" s="64">
        <f>IFERROR(Y344*I344/H344,"0")</f>
        <v>14.040000000000001</v>
      </c>
      <c r="BO344" s="64">
        <f>IFERROR(1/J344*(X344/H344),"0")</f>
        <v>3.2967032967032968E-2</v>
      </c>
      <c r="BP344" s="64">
        <f>IFERROR(1/J344*(Y344/H344),"0")</f>
        <v>3.2967032967032968E-2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22</v>
      </c>
      <c r="Y345" s="585">
        <f>IFERROR(Y342/H342,"0")+IFERROR(Y343/H343,"0")+IFERROR(Y344/H344,"0")</f>
        <v>22</v>
      </c>
      <c r="Z345" s="585">
        <f>IFERROR(IF(Z342="",0,Z342),"0")+IFERROR(IF(Z343="",0,Z343),"0")+IFERROR(IF(Z344="",0,Z344),"0")</f>
        <v>0.26791999999999999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106.19999999999999</v>
      </c>
      <c r="Y346" s="585">
        <f>IFERROR(SUM(Y342:Y344),"0")</f>
        <v>106.19999999999999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720</v>
      </c>
      <c r="Y350" s="584">
        <f t="shared" ref="Y350:Y356" si="58">IFERROR(IF(X350="",0,CEILING((X350/$H350),1)*$H350),"")</f>
        <v>720</v>
      </c>
      <c r="Z350" s="36">
        <f>IFERROR(IF(Y350=0,"",ROUNDUP(Y350/H350,0)*0.02175),"")</f>
        <v>1.044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743.04000000000008</v>
      </c>
      <c r="BN350" s="64">
        <f t="shared" ref="BN350:BN356" si="60">IFERROR(Y350*I350/H350,"0")</f>
        <v>743.04000000000008</v>
      </c>
      <c r="BO350" s="64">
        <f t="shared" ref="BO350:BO356" si="61">IFERROR(1/J350*(X350/H350),"0")</f>
        <v>1</v>
      </c>
      <c r="BP350" s="64">
        <f t="shared" ref="BP350:BP356" si="62">IFERROR(1/J350*(Y350/H350),"0")</f>
        <v>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720</v>
      </c>
      <c r="Y352" s="584">
        <f t="shared" si="58"/>
        <v>720</v>
      </c>
      <c r="Z352" s="36">
        <f>IFERROR(IF(Y352=0,"",ROUNDUP(Y352/H352,0)*0.02175),"")</f>
        <v>1.044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743.04000000000008</v>
      </c>
      <c r="BN352" s="64">
        <f t="shared" si="60"/>
        <v>743.04000000000008</v>
      </c>
      <c r="BO352" s="64">
        <f t="shared" si="61"/>
        <v>1</v>
      </c>
      <c r="BP352" s="64">
        <f t="shared" si="62"/>
        <v>1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12</v>
      </c>
      <c r="Y354" s="584">
        <f t="shared" si="58"/>
        <v>12</v>
      </c>
      <c r="Z354" s="36">
        <f>IFERROR(IF(Y354=0,"",ROUNDUP(Y354/H354,0)*0.00902),"")</f>
        <v>2.7060000000000001E-2</v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12.629999999999999</v>
      </c>
      <c r="BN354" s="64">
        <f t="shared" si="60"/>
        <v>12.629999999999999</v>
      </c>
      <c r="BO354" s="64">
        <f t="shared" si="61"/>
        <v>2.2727272727272728E-2</v>
      </c>
      <c r="BP354" s="64">
        <f t="shared" si="62"/>
        <v>2.2727272727272728E-2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15</v>
      </c>
      <c r="Y355" s="584">
        <f t="shared" si="58"/>
        <v>15</v>
      </c>
      <c r="Z355" s="36">
        <f>IFERROR(IF(Y355=0,"",ROUNDUP(Y355/H355,0)*0.00902),"")</f>
        <v>2.7060000000000001E-2</v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15.63</v>
      </c>
      <c r="BN355" s="64">
        <f t="shared" si="60"/>
        <v>15.63</v>
      </c>
      <c r="BO355" s="64">
        <f t="shared" si="61"/>
        <v>2.2727272727272728E-2</v>
      </c>
      <c r="BP355" s="64">
        <f t="shared" si="62"/>
        <v>2.2727272727272728E-2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105</v>
      </c>
      <c r="Y357" s="585">
        <f>IFERROR(Y350/H350,"0")+IFERROR(Y351/H351,"0")+IFERROR(Y352/H352,"0")+IFERROR(Y353/H353,"0")+IFERROR(Y354/H354,"0")+IFERROR(Y355/H355,"0")+IFERROR(Y356/H356,"0")</f>
        <v>105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2.1691800000000003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1482</v>
      </c>
      <c r="Y358" s="585">
        <f>IFERROR(SUM(Y350:Y356),"0")</f>
        <v>1482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720</v>
      </c>
      <c r="Y360" s="584">
        <f>IFERROR(IF(X360="",0,CEILING((X360/$H360),1)*$H360),"")</f>
        <v>720</v>
      </c>
      <c r="Z360" s="36">
        <f>IFERROR(IF(Y360=0,"",ROUNDUP(Y360/H360,0)*0.02175),"")</f>
        <v>1.044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743.04000000000008</v>
      </c>
      <c r="BN360" s="64">
        <f>IFERROR(Y360*I360/H360,"0")</f>
        <v>743.04000000000008</v>
      </c>
      <c r="BO360" s="64">
        <f>IFERROR(1/J360*(X360/H360),"0")</f>
        <v>1</v>
      </c>
      <c r="BP360" s="64">
        <f>IFERROR(1/J360*(Y360/H360),"0")</f>
        <v>1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12</v>
      </c>
      <c r="Y361" s="584">
        <f>IFERROR(IF(X361="",0,CEILING((X361/$H361),1)*$H361),"")</f>
        <v>12</v>
      </c>
      <c r="Z361" s="36">
        <f>IFERROR(IF(Y361=0,"",ROUNDUP(Y361/H361,0)*0.00902),"")</f>
        <v>2.7060000000000001E-2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12.629999999999999</v>
      </c>
      <c r="BN361" s="64">
        <f>IFERROR(Y361*I361/H361,"0")</f>
        <v>12.629999999999999</v>
      </c>
      <c r="BO361" s="64">
        <f>IFERROR(1/J361*(X361/H361),"0")</f>
        <v>2.2727272727272728E-2</v>
      </c>
      <c r="BP361" s="64">
        <f>IFERROR(1/J361*(Y361/H361),"0")</f>
        <v>2.2727272727272728E-2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51</v>
      </c>
      <c r="Y362" s="585">
        <f>IFERROR(Y360/H360,"0")+IFERROR(Y361/H361,"0")</f>
        <v>51</v>
      </c>
      <c r="Z362" s="585">
        <f>IFERROR(IF(Z360="",0,Z360),"0")+IFERROR(IF(Z361="",0,Z361),"0")</f>
        <v>1.0710600000000001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732</v>
      </c>
      <c r="Y363" s="585">
        <f>IFERROR(SUM(Y360:Y361),"0")</f>
        <v>732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27</v>
      </c>
      <c r="Y365" s="584">
        <f>IFERROR(IF(X365="",0,CEILING((X365/$H365),1)*$H365),"")</f>
        <v>27</v>
      </c>
      <c r="Z365" s="36">
        <f>IFERROR(IF(Y365=0,"",ROUNDUP(Y365/H365,0)*0.01898),"")</f>
        <v>5.6940000000000004E-2</v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28.575000000000003</v>
      </c>
      <c r="BN365" s="64">
        <f>IFERROR(Y365*I365/H365,"0")</f>
        <v>28.575000000000003</v>
      </c>
      <c r="BO365" s="64">
        <f>IFERROR(1/J365*(X365/H365),"0")</f>
        <v>4.6875E-2</v>
      </c>
      <c r="BP365" s="64">
        <f>IFERROR(1/J365*(Y365/H365),"0")</f>
        <v>4.6875E-2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27</v>
      </c>
      <c r="Y366" s="584">
        <f>IFERROR(IF(X366="",0,CEILING((X366/$H366),1)*$H366),"")</f>
        <v>27</v>
      </c>
      <c r="Z366" s="36">
        <f>IFERROR(IF(Y366=0,"",ROUNDUP(Y366/H366,0)*0.01898),"")</f>
        <v>5.6940000000000004E-2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28.556999999999999</v>
      </c>
      <c r="BN366" s="64">
        <f>IFERROR(Y366*I366/H366,"0")</f>
        <v>28.556999999999999</v>
      </c>
      <c r="BO366" s="64">
        <f>IFERROR(1/J366*(X366/H366),"0")</f>
        <v>4.6875E-2</v>
      </c>
      <c r="BP366" s="64">
        <f>IFERROR(1/J366*(Y366/H366),"0")</f>
        <v>4.6875E-2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6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54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27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28.556999999999999</v>
      </c>
      <c r="BN386" s="64">
        <f>IFERROR(Y386*I386/H386,"0")</f>
        <v>28.556999999999999</v>
      </c>
      <c r="BO386" s="64">
        <f>IFERROR(1/J386*(X386/H386),"0")</f>
        <v>4.6875E-2</v>
      </c>
      <c r="BP386" s="64">
        <f>IFERROR(1/J386*(Y386/H386),"0")</f>
        <v>4.6875E-2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27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18</v>
      </c>
      <c r="Y391" s="584">
        <f>IFERROR(IF(X391="",0,CEILING((X391/$H391),1)*$H391),"")</f>
        <v>18</v>
      </c>
      <c r="Z391" s="36">
        <f>IFERROR(IF(Y391=0,"",ROUNDUP(Y391/H391,0)*0.01898),"")</f>
        <v>3.7960000000000001E-2</v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18.87</v>
      </c>
      <c r="BN391" s="64">
        <f>IFERROR(Y391*I391/H391,"0")</f>
        <v>18.87</v>
      </c>
      <c r="BO391" s="64">
        <f>IFERROR(1/J391*(X391/H391),"0")</f>
        <v>3.125E-2</v>
      </c>
      <c r="BP391" s="64">
        <f>IFERROR(1/J391*(Y391/H391),"0")</f>
        <v>3.125E-2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2</v>
      </c>
      <c r="Y392" s="585">
        <f>IFERROR(Y391/H391,"0")</f>
        <v>2</v>
      </c>
      <c r="Z392" s="585">
        <f>IFERROR(IF(Z391="",0,Z391),"0")</f>
        <v>3.7960000000000001E-2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18</v>
      </c>
      <c r="Y393" s="585">
        <f>IFERROR(SUM(Y391:Y391),"0")</f>
        <v>18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27</v>
      </c>
      <c r="Y397" s="584">
        <f t="shared" ref="Y397:Y406" si="63">IFERROR(IF(X397="",0,CEILING((X397/$H397),1)*$H397),"")</f>
        <v>27</v>
      </c>
      <c r="Z397" s="36">
        <f>IFERROR(IF(Y397=0,"",ROUNDUP(Y397/H397,0)*0.00902),"")</f>
        <v>4.5100000000000001E-2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28.049999999999997</v>
      </c>
      <c r="BN397" s="64">
        <f t="shared" ref="BN397:BN406" si="65">IFERROR(Y397*I397/H397,"0")</f>
        <v>28.049999999999997</v>
      </c>
      <c r="BO397" s="64">
        <f t="shared" ref="BO397:BO406" si="66">IFERROR(1/J397*(X397/H397),"0")</f>
        <v>3.787878787878788E-2</v>
      </c>
      <c r="BP397" s="64">
        <f t="shared" ref="BP397:BP406" si="67">IFERROR(1/J397*(Y397/H397),"0")</f>
        <v>3.787878787878788E-2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27</v>
      </c>
      <c r="Y398" s="584">
        <f t="shared" si="63"/>
        <v>27</v>
      </c>
      <c r="Z398" s="36">
        <f>IFERROR(IF(Y398=0,"",ROUNDUP(Y398/H398,0)*0.00902),"")</f>
        <v>4.5100000000000001E-2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28.049999999999997</v>
      </c>
      <c r="BN398" s="64">
        <f t="shared" si="65"/>
        <v>28.049999999999997</v>
      </c>
      <c r="BO398" s="64">
        <f t="shared" si="66"/>
        <v>3.787878787878788E-2</v>
      </c>
      <c r="BP398" s="64">
        <f t="shared" si="67"/>
        <v>3.787878787878788E-2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27</v>
      </c>
      <c r="Y400" s="584">
        <f t="shared" si="63"/>
        <v>27</v>
      </c>
      <c r="Z400" s="36">
        <f>IFERROR(IF(Y400=0,"",ROUNDUP(Y400/H400,0)*0.00902),"")</f>
        <v>4.5100000000000001E-2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28.049999999999997</v>
      </c>
      <c r="BN400" s="64">
        <f t="shared" si="65"/>
        <v>28.049999999999997</v>
      </c>
      <c r="BO400" s="64">
        <f t="shared" si="66"/>
        <v>3.787878787878788E-2</v>
      </c>
      <c r="BP400" s="64">
        <f t="shared" si="67"/>
        <v>3.787878787878788E-2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10.5</v>
      </c>
      <c r="Y402" s="584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11.149999999999999</v>
      </c>
      <c r="BN402" s="64">
        <f t="shared" si="65"/>
        <v>11.149999999999999</v>
      </c>
      <c r="BO402" s="64">
        <f t="shared" si="66"/>
        <v>2.1367521367521368E-2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10.5</v>
      </c>
      <c r="Y403" s="584">
        <f t="shared" si="63"/>
        <v>10.5</v>
      </c>
      <c r="Z403" s="36">
        <f t="shared" si="68"/>
        <v>2.5100000000000001E-2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11.149999999999999</v>
      </c>
      <c r="BN403" s="64">
        <f t="shared" si="65"/>
        <v>11.149999999999999</v>
      </c>
      <c r="BO403" s="64">
        <f t="shared" si="66"/>
        <v>2.1367521367521368E-2</v>
      </c>
      <c r="BP403" s="64">
        <f t="shared" si="67"/>
        <v>2.1367521367521368E-2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10.5</v>
      </c>
      <c r="Y405" s="584">
        <f t="shared" si="63"/>
        <v>10.5</v>
      </c>
      <c r="Z405" s="36">
        <f t="shared" si="68"/>
        <v>2.5100000000000001E-2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11.149999999999999</v>
      </c>
      <c r="BN405" s="64">
        <f t="shared" si="65"/>
        <v>11.149999999999999</v>
      </c>
      <c r="BO405" s="64">
        <f t="shared" si="66"/>
        <v>2.1367521367521368E-2</v>
      </c>
      <c r="BP405" s="64">
        <f t="shared" si="67"/>
        <v>2.1367521367521368E-2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10.5</v>
      </c>
      <c r="Y406" s="584">
        <f t="shared" si="63"/>
        <v>10.5</v>
      </c>
      <c r="Z406" s="36">
        <f t="shared" si="68"/>
        <v>2.5100000000000001E-2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11.149999999999999</v>
      </c>
      <c r="BN406" s="64">
        <f t="shared" si="65"/>
        <v>11.149999999999999</v>
      </c>
      <c r="BO406" s="64">
        <f t="shared" si="66"/>
        <v>2.1367521367521368E-2</v>
      </c>
      <c r="BP406" s="64">
        <f t="shared" si="67"/>
        <v>2.1367521367521368E-2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35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35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0.23570000000000005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123</v>
      </c>
      <c r="Y408" s="585">
        <f>IFERROR(SUM(Y397:Y406),"0")</f>
        <v>123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4.8</v>
      </c>
      <c r="Y410" s="584">
        <f>IFERROR(IF(X410="",0,CEILING((X410/$H410),1)*$H410),"")</f>
        <v>4.8</v>
      </c>
      <c r="Z410" s="36">
        <f>IFERROR(IF(Y410=0,"",ROUNDUP(Y410/H410,0)*0.00902),"")</f>
        <v>1.804E-2</v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5.2919999999999998</v>
      </c>
      <c r="BN410" s="64">
        <f>IFERROR(Y410*I410/H410,"0")</f>
        <v>5.2919999999999998</v>
      </c>
      <c r="BO410" s="64">
        <f>IFERROR(1/J410*(X410/H410),"0")</f>
        <v>1.5151515151515152E-2</v>
      </c>
      <c r="BP410" s="64">
        <f>IFERROR(1/J410*(Y410/H410),"0")</f>
        <v>1.5151515151515152E-2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2</v>
      </c>
      <c r="Y412" s="585">
        <f>IFERROR(Y410/H410,"0")+IFERROR(Y411/H411,"0")</f>
        <v>2</v>
      </c>
      <c r="Z412" s="585">
        <f>IFERROR(IF(Z410="",0,Z410),"0")+IFERROR(IF(Z411="",0,Z411),"0")</f>
        <v>1.804E-2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4.8</v>
      </c>
      <c r="Y413" s="585">
        <f>IFERROR(SUM(Y410:Y411),"0")</f>
        <v>4.8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16.8</v>
      </c>
      <c r="Y416" s="584">
        <f>IFERROR(IF(X416="",0,CEILING((X416/$H416),1)*$H416),"")</f>
        <v>16.8</v>
      </c>
      <c r="Z416" s="36">
        <f>IFERROR(IF(Y416=0,"",ROUNDUP(Y416/H416,0)*0.00651),"")</f>
        <v>5.2080000000000001E-2</v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18.48</v>
      </c>
      <c r="BN416" s="64">
        <f>IFERROR(Y416*I416/H416,"0")</f>
        <v>18.48</v>
      </c>
      <c r="BO416" s="64">
        <f>IFERROR(1/J416*(X416/H416),"0")</f>
        <v>4.3956043956043959E-2</v>
      </c>
      <c r="BP416" s="64">
        <f>IFERROR(1/J416*(Y416/H416),"0")</f>
        <v>4.3956043956043959E-2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7.56</v>
      </c>
      <c r="Y417" s="584">
        <f>IFERROR(IF(X417="",0,CEILING((X417/$H417),1)*$H417),"")</f>
        <v>7.5600000000000005</v>
      </c>
      <c r="Z417" s="36">
        <f>IFERROR(IF(Y417=0,"",ROUNDUP(Y417/H417,0)*0.00651),"")</f>
        <v>1.9529999999999999E-2</v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8.19</v>
      </c>
      <c r="BN417" s="64">
        <f>IFERROR(Y417*I417/H417,"0")</f>
        <v>8.19</v>
      </c>
      <c r="BO417" s="64">
        <f>IFERROR(1/J417*(X417/H417),"0")</f>
        <v>1.6483516483516484E-2</v>
      </c>
      <c r="BP417" s="64">
        <f>IFERROR(1/J417*(Y417/H417),"0")</f>
        <v>1.6483516483516484E-2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11</v>
      </c>
      <c r="Y418" s="585">
        <f>IFERROR(Y416/H416,"0")+IFERROR(Y417/H417,"0")</f>
        <v>11</v>
      </c>
      <c r="Z418" s="585">
        <f>IFERROR(IF(Z416="",0,Z416),"0")+IFERROR(IF(Z417="",0,Z417),"0")</f>
        <v>7.1610000000000007E-2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24.36</v>
      </c>
      <c r="Y419" s="585">
        <f>IFERROR(SUM(Y416:Y417),"0")</f>
        <v>24.36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32.4</v>
      </c>
      <c r="Y421" s="584">
        <f>IFERROR(IF(X421="",0,CEILING((X421/$H421),1)*$H421),"")</f>
        <v>32.400000000000006</v>
      </c>
      <c r="Z421" s="36">
        <f>IFERROR(IF(Y421=0,"",ROUNDUP(Y421/H421,0)*0.00902),"")</f>
        <v>5.4120000000000001E-2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33.659999999999997</v>
      </c>
      <c r="BN421" s="64">
        <f>IFERROR(Y421*I421/H421,"0")</f>
        <v>33.660000000000004</v>
      </c>
      <c r="BO421" s="64">
        <f>IFERROR(1/J421*(X421/H421),"0")</f>
        <v>4.5454545454545449E-2</v>
      </c>
      <c r="BP421" s="64">
        <f>IFERROR(1/J421*(Y421/H421),"0")</f>
        <v>4.5454545454545463E-2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10.5</v>
      </c>
      <c r="Y422" s="584">
        <f>IFERROR(IF(X422="",0,CEILING((X422/$H422),1)*$H422),"")</f>
        <v>10.5</v>
      </c>
      <c r="Z422" s="36">
        <f>IFERROR(IF(Y422=0,"",ROUNDUP(Y422/H422,0)*0.00502),"")</f>
        <v>2.5100000000000001E-2</v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11.149999999999999</v>
      </c>
      <c r="BN422" s="64">
        <f>IFERROR(Y422*I422/H422,"0")</f>
        <v>11.149999999999999</v>
      </c>
      <c r="BO422" s="64">
        <f>IFERROR(1/J422*(X422/H422),"0")</f>
        <v>2.1367521367521368E-2</v>
      </c>
      <c r="BP422" s="64">
        <f>IFERROR(1/J422*(Y422/H422),"0")</f>
        <v>2.1367521367521368E-2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10.5</v>
      </c>
      <c r="Y424" s="584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16</v>
      </c>
      <c r="Y425" s="585">
        <f>IFERROR(Y421/H421,"0")+IFERROR(Y422/H422,"0")+IFERROR(Y423/H423,"0")+IFERROR(Y424/H424,"0")</f>
        <v>16</v>
      </c>
      <c r="Z425" s="585">
        <f>IFERROR(IF(Z421="",0,Z421),"0")+IFERROR(IF(Z422="",0,Z422),"0")+IFERROR(IF(Z423="",0,Z423),"0")+IFERROR(IF(Z424="",0,Z424),"0")</f>
        <v>0.10432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53.4</v>
      </c>
      <c r="Y426" s="585">
        <f>IFERROR(SUM(Y421:Y424),"0")</f>
        <v>53.400000000000006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10.56</v>
      </c>
      <c r="Y441" s="584">
        <f t="shared" si="69"/>
        <v>10.56</v>
      </c>
      <c r="Z441" s="36">
        <f t="shared" si="70"/>
        <v>2.392E-2</v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11.28</v>
      </c>
      <c r="BN441" s="64">
        <f t="shared" si="72"/>
        <v>11.28</v>
      </c>
      <c r="BO441" s="64">
        <f t="shared" si="73"/>
        <v>1.9230769230769232E-2</v>
      </c>
      <c r="BP441" s="64">
        <f t="shared" si="74"/>
        <v>1.9230769230769232E-2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10.56</v>
      </c>
      <c r="Y442" s="584">
        <f t="shared" si="69"/>
        <v>10.56</v>
      </c>
      <c r="Z442" s="36">
        <f t="shared" si="70"/>
        <v>2.392E-2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11.28</v>
      </c>
      <c r="BN442" s="64">
        <f t="shared" si="72"/>
        <v>11.28</v>
      </c>
      <c r="BO442" s="64">
        <f t="shared" si="73"/>
        <v>1.9230769230769232E-2</v>
      </c>
      <c r="BP442" s="64">
        <f t="shared" si="74"/>
        <v>1.9230769230769232E-2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10.56</v>
      </c>
      <c r="Y443" s="584">
        <f t="shared" si="69"/>
        <v>10.56</v>
      </c>
      <c r="Z443" s="36">
        <f t="shared" si="70"/>
        <v>2.392E-2</v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11.28</v>
      </c>
      <c r="BN443" s="64">
        <f t="shared" si="72"/>
        <v>11.28</v>
      </c>
      <c r="BO443" s="64">
        <f t="shared" si="73"/>
        <v>1.9230769230769232E-2</v>
      </c>
      <c r="BP443" s="64">
        <f t="shared" si="74"/>
        <v>1.9230769230769232E-2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10.56</v>
      </c>
      <c r="Y445" s="584">
        <f t="shared" si="69"/>
        <v>10.56</v>
      </c>
      <c r="Z445" s="36">
        <f t="shared" si="70"/>
        <v>2.392E-2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11.28</v>
      </c>
      <c r="BN445" s="64">
        <f t="shared" si="72"/>
        <v>11.28</v>
      </c>
      <c r="BO445" s="64">
        <f t="shared" si="73"/>
        <v>1.9230769230769232E-2</v>
      </c>
      <c r="BP445" s="64">
        <f t="shared" si="74"/>
        <v>1.9230769230769232E-2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10.56</v>
      </c>
      <c r="Y446" s="584">
        <f t="shared" si="69"/>
        <v>10.56</v>
      </c>
      <c r="Z446" s="36">
        <f t="shared" si="70"/>
        <v>2.392E-2</v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11.28</v>
      </c>
      <c r="BN446" s="64">
        <f t="shared" si="72"/>
        <v>11.28</v>
      </c>
      <c r="BO446" s="64">
        <f t="shared" si="73"/>
        <v>1.9230769230769232E-2</v>
      </c>
      <c r="BP446" s="64">
        <f t="shared" si="74"/>
        <v>1.9230769230769232E-2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4.8</v>
      </c>
      <c r="Y447" s="584">
        <f t="shared" si="69"/>
        <v>4.8</v>
      </c>
      <c r="Z447" s="36">
        <f>IFERROR(IF(Y447=0,"",ROUNDUP(Y447/H447,0)*0.00651),"")</f>
        <v>1.302E-2</v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5.16</v>
      </c>
      <c r="BN447" s="64">
        <f t="shared" si="72"/>
        <v>5.16</v>
      </c>
      <c r="BO447" s="64">
        <f t="shared" si="73"/>
        <v>1.098901098901099E-2</v>
      </c>
      <c r="BP447" s="64">
        <f t="shared" si="74"/>
        <v>1.098901098901099E-2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4.8</v>
      </c>
      <c r="Y452" s="584">
        <f t="shared" si="69"/>
        <v>4.8</v>
      </c>
      <c r="Z452" s="36">
        <f>IFERROR(IF(Y452=0,"",ROUNDUP(Y452/H452,0)*0.00651),"")</f>
        <v>1.302E-2</v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5.16</v>
      </c>
      <c r="BN452" s="64">
        <f t="shared" si="72"/>
        <v>5.16</v>
      </c>
      <c r="BO452" s="64">
        <f t="shared" si="73"/>
        <v>1.098901098901099E-2</v>
      </c>
      <c r="BP452" s="64">
        <f t="shared" si="74"/>
        <v>1.098901098901099E-2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0.14563999999999999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62.4</v>
      </c>
      <c r="Y456" s="585">
        <f>IFERROR(SUM(Y440:Y454),"0")</f>
        <v>62.4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10.56</v>
      </c>
      <c r="Y458" s="584">
        <f>IFERROR(IF(X458="",0,CEILING((X458/$H458),1)*$H458),"")</f>
        <v>10.56</v>
      </c>
      <c r="Z458" s="36">
        <f>IFERROR(IF(Y458=0,"",ROUNDUP(Y458/H458,0)*0.01196),"")</f>
        <v>2.392E-2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11.28</v>
      </c>
      <c r="BN458" s="64">
        <f>IFERROR(Y458*I458/H458,"0")</f>
        <v>11.28</v>
      </c>
      <c r="BO458" s="64">
        <f>IFERROR(1/J458*(X458/H458),"0")</f>
        <v>1.9230769230769232E-2</v>
      </c>
      <c r="BP458" s="64">
        <f>IFERROR(1/J458*(Y458/H458),"0")</f>
        <v>1.9230769230769232E-2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4.8</v>
      </c>
      <c r="Y459" s="584">
        <f>IFERROR(IF(X459="",0,CEILING((X459/$H459),1)*$H459),"")</f>
        <v>4.8</v>
      </c>
      <c r="Z459" s="36">
        <f>IFERROR(IF(Y459=0,"",ROUNDUP(Y459/H459,0)*0.00651),"")</f>
        <v>1.302E-2</v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5.16</v>
      </c>
      <c r="BN459" s="64">
        <f>IFERROR(Y459*I459/H459,"0")</f>
        <v>5.16</v>
      </c>
      <c r="BO459" s="64">
        <f>IFERROR(1/J459*(X459/H459),"0")</f>
        <v>1.098901098901099E-2</v>
      </c>
      <c r="BP459" s="64">
        <f>IFERROR(1/J459*(Y459/H459),"0")</f>
        <v>1.098901098901099E-2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4</v>
      </c>
      <c r="Y461" s="585">
        <f>IFERROR(Y458/H458,"0")+IFERROR(Y459/H459,"0")+IFERROR(Y460/H460,"0")</f>
        <v>4</v>
      </c>
      <c r="Z461" s="585">
        <f>IFERROR(IF(Z458="",0,Z458),"0")+IFERROR(IF(Z459="",0,Z459),"0")+IFERROR(IF(Z460="",0,Z460),"0")</f>
        <v>3.6940000000000001E-2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15.36</v>
      </c>
      <c r="Y462" s="585">
        <f>IFERROR(SUM(Y458:Y460),"0")</f>
        <v>15.36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10.56</v>
      </c>
      <c r="Y464" s="584">
        <f t="shared" ref="Y464:Y470" si="75">IFERROR(IF(X464="",0,CEILING((X464/$H464),1)*$H464),"")</f>
        <v>10.56</v>
      </c>
      <c r="Z464" s="36">
        <f>IFERROR(IF(Y464=0,"",ROUNDUP(Y464/H464,0)*0.01196),"")</f>
        <v>2.392E-2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11.28</v>
      </c>
      <c r="BN464" s="64">
        <f t="shared" ref="BN464:BN470" si="77">IFERROR(Y464*I464/H464,"0")</f>
        <v>11.28</v>
      </c>
      <c r="BO464" s="64">
        <f t="shared" ref="BO464:BO470" si="78">IFERROR(1/J464*(X464/H464),"0")</f>
        <v>1.9230769230769232E-2</v>
      </c>
      <c r="BP464" s="64">
        <f t="shared" ref="BP464:BP470" si="79">IFERROR(1/J464*(Y464/H464),"0")</f>
        <v>1.9230769230769232E-2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10.56</v>
      </c>
      <c r="Y465" s="584">
        <f t="shared" si="75"/>
        <v>10.56</v>
      </c>
      <c r="Z465" s="36">
        <f>IFERROR(IF(Y465=0,"",ROUNDUP(Y465/H465,0)*0.01196),"")</f>
        <v>2.392E-2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11.28</v>
      </c>
      <c r="BN465" s="64">
        <f t="shared" si="77"/>
        <v>11.28</v>
      </c>
      <c r="BO465" s="64">
        <f t="shared" si="78"/>
        <v>1.9230769230769232E-2</v>
      </c>
      <c r="BP465" s="64">
        <f t="shared" si="79"/>
        <v>1.9230769230769232E-2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10.56</v>
      </c>
      <c r="Y466" s="584">
        <f t="shared" si="75"/>
        <v>10.56</v>
      </c>
      <c r="Z466" s="36">
        <f>IFERROR(IF(Y466=0,"",ROUNDUP(Y466/H466,0)*0.01196),"")</f>
        <v>2.392E-2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11.28</v>
      </c>
      <c r="BN466" s="64">
        <f t="shared" si="77"/>
        <v>11.28</v>
      </c>
      <c r="BO466" s="64">
        <f t="shared" si="78"/>
        <v>1.9230769230769232E-2</v>
      </c>
      <c r="BP466" s="64">
        <f t="shared" si="79"/>
        <v>1.9230769230769232E-2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31.68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7.8</v>
      </c>
      <c r="Y474" s="584">
        <f>IFERROR(IF(X474="",0,CEILING((X474/$H474),1)*$H474),"")</f>
        <v>7.8</v>
      </c>
      <c r="Z474" s="36">
        <f>IFERROR(IF(Y474=0,"",ROUNDUP(Y474/H474,0)*0.01898),"")</f>
        <v>1.898E-2</v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8.3010000000000002</v>
      </c>
      <c r="BN474" s="64">
        <f>IFERROR(Y474*I474/H474,"0")</f>
        <v>8.3010000000000002</v>
      </c>
      <c r="BO474" s="64">
        <f>IFERROR(1/J474*(X474/H474),"0")</f>
        <v>1.5625E-2</v>
      </c>
      <c r="BP474" s="64">
        <f>IFERROR(1/J474*(Y474/H474),"0")</f>
        <v>1.5625E-2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7.8</v>
      </c>
      <c r="Y475" s="584">
        <f>IFERROR(IF(X475="",0,CEILING((X475/$H475),1)*$H475),"")</f>
        <v>7.8</v>
      </c>
      <c r="Z475" s="36">
        <f>IFERROR(IF(Y475=0,"",ROUNDUP(Y475/H475,0)*0.01898),"")</f>
        <v>1.898E-2</v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8.3010000000000002</v>
      </c>
      <c r="BN475" s="64">
        <f>IFERROR(Y475*I475/H475,"0")</f>
        <v>8.3010000000000002</v>
      </c>
      <c r="BO475" s="64">
        <f>IFERROR(1/J475*(X475/H475),"0")</f>
        <v>1.5625E-2</v>
      </c>
      <c r="BP475" s="64">
        <f>IFERROR(1/J475*(Y475/H475),"0")</f>
        <v>1.5625E-2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2</v>
      </c>
      <c r="Y477" s="585">
        <f>IFERROR(Y474/H474,"0")+IFERROR(Y475/H475,"0")+IFERROR(Y476/H476,"0")</f>
        <v>2</v>
      </c>
      <c r="Z477" s="585">
        <f>IFERROR(IF(Z474="",0,Z474),"0")+IFERROR(IF(Z475="",0,Z475),"0")+IFERROR(IF(Z476="",0,Z476),"0")</f>
        <v>3.7960000000000001E-2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15.6</v>
      </c>
      <c r="Y478" s="585">
        <f>IFERROR(SUM(Y474:Y476),"0")</f>
        <v>15.6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8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9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7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8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6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9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1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46.8</v>
      </c>
      <c r="Y502" s="584">
        <f>IFERROR(IF(X502="",0,CEILING((X502/$H502),1)*$H502),"")</f>
        <v>46.8</v>
      </c>
      <c r="Z502" s="36">
        <f>IFERROR(IF(Y502=0,"",ROUNDUP(Y502/H502,0)*0.01898),"")</f>
        <v>0.11388000000000001</v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49.914000000000001</v>
      </c>
      <c r="BN502" s="64">
        <f>IFERROR(Y502*I502/H502,"0")</f>
        <v>49.914000000000001</v>
      </c>
      <c r="BO502" s="64">
        <f>IFERROR(1/J502*(X502/H502),"0")</f>
        <v>9.375E-2</v>
      </c>
      <c r="BP502" s="64">
        <f>IFERROR(1/J502*(Y502/H502),"0")</f>
        <v>9.375E-2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6</v>
      </c>
      <c r="Y504" s="585">
        <f>IFERROR(Y501/H501,"0")+IFERROR(Y502/H502,"0")+IFERROR(Y503/H503,"0")</f>
        <v>6</v>
      </c>
      <c r="Z504" s="585">
        <f>IFERROR(IF(Z501="",0,Z501),"0")+IFERROR(IF(Z502="",0,Z502),"0")+IFERROR(IF(Z503="",0,Z503),"0")</f>
        <v>0.11388000000000001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46.8</v>
      </c>
      <c r="Y505" s="585">
        <f>IFERROR(SUM(Y501:Y503),"0")</f>
        <v>46.8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23.4</v>
      </c>
      <c r="Y507" s="584">
        <f>IFERROR(IF(X507="",0,CEILING((X507/$H507),1)*$H507),"")</f>
        <v>23.4</v>
      </c>
      <c r="Z507" s="36">
        <f>IFERROR(IF(Y507=0,"",ROUNDUP(Y507/H507,0)*0.01898),"")</f>
        <v>5.6940000000000004E-2</v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24.704999999999998</v>
      </c>
      <c r="BN507" s="64">
        <f>IFERROR(Y507*I507/H507,"0")</f>
        <v>24.704999999999998</v>
      </c>
      <c r="BO507" s="64">
        <f>IFERROR(1/J507*(X507/H507),"0")</f>
        <v>4.6875E-2</v>
      </c>
      <c r="BP507" s="64">
        <f>IFERROR(1/J507*(Y507/H507),"0")</f>
        <v>4.6875E-2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81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23.4</v>
      </c>
      <c r="Y509" s="584">
        <f>IFERROR(IF(X509="",0,CEILING((X509/$H509),1)*$H509),"")</f>
        <v>23.4</v>
      </c>
      <c r="Z509" s="36">
        <f>IFERROR(IF(Y509=0,"",ROUNDUP(Y509/H509,0)*0.01898),"")</f>
        <v>5.6940000000000004E-2</v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24.704999999999998</v>
      </c>
      <c r="BN509" s="64">
        <f>IFERROR(Y509*I509/H509,"0")</f>
        <v>24.704999999999998</v>
      </c>
      <c r="BO509" s="64">
        <f>IFERROR(1/J509*(X509/H509),"0")</f>
        <v>4.6875E-2</v>
      </c>
      <c r="BP509" s="64">
        <f>IFERROR(1/J509*(Y509/H509),"0")</f>
        <v>4.6875E-2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6</v>
      </c>
      <c r="Y511" s="585">
        <f>IFERROR(Y507/H507,"0")+IFERROR(Y508/H508,"0")+IFERROR(Y509/H509,"0")+IFERROR(Y510/H510,"0")</f>
        <v>6</v>
      </c>
      <c r="Z511" s="585">
        <f>IFERROR(IF(Z507="",0,Z507),"0")+IFERROR(IF(Z508="",0,Z508),"0")+IFERROR(IF(Z509="",0,Z509),"0")+IFERROR(IF(Z510="",0,Z510),"0")</f>
        <v>0.11388000000000001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46.8</v>
      </c>
      <c r="Y512" s="585">
        <f>IFERROR(SUM(Y507:Y510),"0")</f>
        <v>46.8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5"/>
      <c r="R518" s="715"/>
      <c r="S518" s="715"/>
      <c r="T518" s="715"/>
      <c r="U518" s="715"/>
      <c r="V518" s="716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7179.28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7192.0599999999995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5"/>
      <c r="R519" s="715"/>
      <c r="S519" s="715"/>
      <c r="T519" s="715"/>
      <c r="U519" s="715"/>
      <c r="V519" s="716"/>
      <c r="W519" s="37" t="s">
        <v>70</v>
      </c>
      <c r="X519" s="585">
        <f>IFERROR(SUM(BM22:BM515),"0")</f>
        <v>7521.2022800303102</v>
      </c>
      <c r="Y519" s="585">
        <f>IFERROR(SUM(BN22:BN515),"0")</f>
        <v>7534.8969999999963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5"/>
      <c r="R520" s="715"/>
      <c r="S520" s="715"/>
      <c r="T520" s="715"/>
      <c r="U520" s="715"/>
      <c r="V520" s="716"/>
      <c r="W520" s="37" t="s">
        <v>807</v>
      </c>
      <c r="X520" s="38">
        <f>ROUNDUP(SUM(BO22:BO515),0)</f>
        <v>12</v>
      </c>
      <c r="Y520" s="38">
        <f>ROUNDUP(SUM(BP22:BP515),0)</f>
        <v>12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5"/>
      <c r="R521" s="715"/>
      <c r="S521" s="715"/>
      <c r="T521" s="715"/>
      <c r="U521" s="715"/>
      <c r="V521" s="716"/>
      <c r="W521" s="37" t="s">
        <v>70</v>
      </c>
      <c r="X521" s="585">
        <f>GrossWeightTotal+PalletQtyTotal*25</f>
        <v>7821.2022800303102</v>
      </c>
      <c r="Y521" s="585">
        <f>GrossWeightTotalR+PalletQtyTotalR*25</f>
        <v>7834.8969999999963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5"/>
      <c r="R522" s="715"/>
      <c r="S522" s="715"/>
      <c r="T522" s="715"/>
      <c r="U522" s="715"/>
      <c r="V522" s="716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937.01807292324531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940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5"/>
      <c r="R523" s="715"/>
      <c r="S523" s="715"/>
      <c r="T523" s="715"/>
      <c r="U523" s="715"/>
      <c r="V523" s="716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13.689180000000002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75" t="s">
        <v>63</v>
      </c>
      <c r="C525" s="592" t="s">
        <v>101</v>
      </c>
      <c r="D525" s="736"/>
      <c r="E525" s="736"/>
      <c r="F525" s="736"/>
      <c r="G525" s="736"/>
      <c r="H525" s="640"/>
      <c r="I525" s="592" t="s">
        <v>263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555</v>
      </c>
      <c r="U525" s="640"/>
      <c r="V525" s="592" t="s">
        <v>612</v>
      </c>
      <c r="W525" s="736"/>
      <c r="X525" s="736"/>
      <c r="Y525" s="640"/>
      <c r="Z525" s="575" t="s">
        <v>671</v>
      </c>
      <c r="AA525" s="592" t="s">
        <v>741</v>
      </c>
      <c r="AB525" s="640"/>
      <c r="AC525" s="52"/>
      <c r="AF525" s="576"/>
    </row>
    <row r="526" spans="1:68" ht="14.25" customHeight="1" thickTop="1" x14ac:dyDescent="0.2">
      <c r="A526" s="853" t="s">
        <v>813</v>
      </c>
      <c r="B526" s="592" t="s">
        <v>63</v>
      </c>
      <c r="C526" s="592" t="s">
        <v>102</v>
      </c>
      <c r="D526" s="592" t="s">
        <v>119</v>
      </c>
      <c r="E526" s="592" t="s">
        <v>181</v>
      </c>
      <c r="F526" s="592" t="s">
        <v>204</v>
      </c>
      <c r="G526" s="592" t="s">
        <v>239</v>
      </c>
      <c r="H526" s="592" t="s">
        <v>101</v>
      </c>
      <c r="I526" s="592" t="s">
        <v>264</v>
      </c>
      <c r="J526" s="592" t="s">
        <v>304</v>
      </c>
      <c r="K526" s="592" t="s">
        <v>365</v>
      </c>
      <c r="L526" s="592" t="s">
        <v>408</v>
      </c>
      <c r="M526" s="592" t="s">
        <v>424</v>
      </c>
      <c r="N526" s="576"/>
      <c r="O526" s="592" t="s">
        <v>437</v>
      </c>
      <c r="P526" s="592" t="s">
        <v>447</v>
      </c>
      <c r="Q526" s="592" t="s">
        <v>454</v>
      </c>
      <c r="R526" s="592" t="s">
        <v>459</v>
      </c>
      <c r="S526" s="592" t="s">
        <v>545</v>
      </c>
      <c r="T526" s="592" t="s">
        <v>556</v>
      </c>
      <c r="U526" s="592" t="s">
        <v>590</v>
      </c>
      <c r="V526" s="592" t="s">
        <v>613</v>
      </c>
      <c r="W526" s="592" t="s">
        <v>645</v>
      </c>
      <c r="X526" s="592" t="s">
        <v>663</v>
      </c>
      <c r="Y526" s="592" t="s">
        <v>667</v>
      </c>
      <c r="Z526" s="592" t="s">
        <v>671</v>
      </c>
      <c r="AA526" s="592" t="s">
        <v>741</v>
      </c>
      <c r="AB526" s="592" t="s">
        <v>799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632.24000000000012</v>
      </c>
      <c r="E528" s="46">
        <f>IFERROR(Y89*1,"0")+IFERROR(Y90*1,"0")+IFERROR(Y91*1,"0")+IFERROR(Y95*1,"0")+IFERROR(Y96*1,"0")+IFERROR(Y97*1,"0")+IFERROR(Y98*1,"0")+IFERROR(Y99*1,"0")+IFERROR(Y100*1,"0")</f>
        <v>211.86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187.56</v>
      </c>
      <c r="G528" s="46">
        <f>IFERROR(Y132*1,"0")+IFERROR(Y133*1,"0")+IFERROR(Y137*1,"0")+IFERROR(Y138*1,"0")+IFERROR(Y142*1,"0")+IFERROR(Y143*1,"0")</f>
        <v>18</v>
      </c>
      <c r="H528" s="46">
        <f>IFERROR(Y148*1,"0")+IFERROR(Y152*1,"0")+IFERROR(Y153*1,"0")+IFERROR(Y154*1,"0")</f>
        <v>86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111.24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163.50000000000003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5.9399999999999995</v>
      </c>
      <c r="L528" s="46">
        <f>IFERROR(Y256*1,"0")+IFERROR(Y257*1,"0")+IFERROR(Y258*1,"0")+IFERROR(Y259*1,"0")+IFERROR(Y260*1,"0")</f>
        <v>432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12</v>
      </c>
      <c r="P528" s="46">
        <f>IFERROR(Y280*1,"0")+IFERROR(Y284*1,"0")</f>
        <v>10.08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2272.64</v>
      </c>
      <c r="S528" s="46">
        <f>IFERROR(Y342*1,"0")+IFERROR(Y343*1,"0")+IFERROR(Y344*1,"0")</f>
        <v>106.19999999999999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2268</v>
      </c>
      <c r="U528" s="46">
        <f>IFERROR(Y375*1,"0")+IFERROR(Y376*1,"0")+IFERROR(Y377*1,"0")+IFERROR(Y378*1,"0")+IFERROR(Y382*1,"0")+IFERROR(Y386*1,"0")+IFERROR(Y387*1,"0")+IFERROR(Y391*1,"0")</f>
        <v>45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127.8</v>
      </c>
      <c r="W528" s="46">
        <f>IFERROR(Y416*1,"0")+IFERROR(Y417*1,"0")+IFERROR(Y421*1,"0")+IFERROR(Y422*1,"0")+IFERROR(Y423*1,"0")+IFERROR(Y424*1,"0")</f>
        <v>77.760000000000005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125.03999999999999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93.6</v>
      </c>
      <c r="AB528" s="46">
        <f>IFERROR(Y515*1,"0")</f>
        <v>0</v>
      </c>
      <c r="AC528" s="52"/>
      <c r="AF528" s="576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2025-07-01T08:08:50Z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