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1B0F27D-A535-4DB4-9825-445DD31E9E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8" i="1" s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Y300" i="1" s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Y253" i="1" s="1"/>
  <c r="P246" i="1"/>
  <c r="X244" i="1"/>
  <c r="X243" i="1"/>
  <c r="BO242" i="1"/>
  <c r="BM242" i="1"/>
  <c r="Y242" i="1"/>
  <c r="BO241" i="1"/>
  <c r="BM241" i="1"/>
  <c r="Y241" i="1"/>
  <c r="Y243" i="1" s="1"/>
  <c r="P241" i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3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3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Z91" i="1" s="1"/>
  <c r="P91" i="1"/>
  <c r="BP90" i="1"/>
  <c r="BO90" i="1"/>
  <c r="BN90" i="1"/>
  <c r="BM90" i="1"/>
  <c r="Z90" i="1"/>
  <c r="Y90" i="1"/>
  <c r="P90" i="1"/>
  <c r="BO89" i="1"/>
  <c r="BM89" i="1"/>
  <c r="Y89" i="1"/>
  <c r="Y93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8" i="1"/>
  <c r="X519" i="1"/>
  <c r="X521" i="1" s="1"/>
  <c r="X520" i="1"/>
  <c r="X52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Z92" i="1" s="1"/>
  <c r="BN89" i="1"/>
  <c r="BP89" i="1"/>
  <c r="BP96" i="1"/>
  <c r="BN96" i="1"/>
  <c r="Z96" i="1"/>
  <c r="Z101" i="1" s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Z115" i="1" s="1"/>
  <c r="Y124" i="1"/>
  <c r="BP121" i="1"/>
  <c r="BN121" i="1"/>
  <c r="Z121" i="1"/>
  <c r="Y128" i="1"/>
  <c r="H9" i="1"/>
  <c r="Y45" i="1"/>
  <c r="Y58" i="1"/>
  <c r="Y522" i="1" s="1"/>
  <c r="E528" i="1"/>
  <c r="Y92" i="1"/>
  <c r="BP91" i="1"/>
  <c r="Y520" i="1" s="1"/>
  <c r="BN91" i="1"/>
  <c r="Y519" i="1" s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4" i="1"/>
  <c r="Y135" i="1"/>
  <c r="BP132" i="1"/>
  <c r="BN132" i="1"/>
  <c r="Z132" i="1"/>
  <c r="Z134" i="1" s="1"/>
  <c r="Z139" i="1"/>
  <c r="Z138" i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BN165" i="1"/>
  <c r="BP165" i="1"/>
  <c r="Z167" i="1"/>
  <c r="Z173" i="1" s="1"/>
  <c r="BN167" i="1"/>
  <c r="Z169" i="1"/>
  <c r="BN169" i="1"/>
  <c r="Z171" i="1"/>
  <c r="BN171" i="1"/>
  <c r="Z177" i="1"/>
  <c r="Z179" i="1" s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Z227" i="1"/>
  <c r="Z233" i="1" s="1"/>
  <c r="BN227" i="1"/>
  <c r="BP227" i="1"/>
  <c r="Z229" i="1"/>
  <c r="BN229" i="1"/>
  <c r="Z231" i="1"/>
  <c r="BN231" i="1"/>
  <c r="Y234" i="1"/>
  <c r="Z237" i="1"/>
  <c r="Z238" i="1" s="1"/>
  <c r="BN237" i="1"/>
  <c r="BP237" i="1"/>
  <c r="Z241" i="1"/>
  <c r="BN241" i="1"/>
  <c r="BP241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BP242" i="1"/>
  <c r="BN242" i="1"/>
  <c r="Z242" i="1"/>
  <c r="Y244" i="1"/>
  <c r="Y252" i="1"/>
  <c r="BP246" i="1"/>
  <c r="BN246" i="1"/>
  <c r="Z246" i="1"/>
  <c r="Z252" i="1" s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Z310" i="1" s="1"/>
  <c r="Y310" i="1"/>
  <c r="BP314" i="1"/>
  <c r="BN314" i="1"/>
  <c r="Z314" i="1"/>
  <c r="Z318" i="1" s="1"/>
  <c r="Y318" i="1"/>
  <c r="Z324" i="1"/>
  <c r="BP322" i="1"/>
  <c r="BN322" i="1"/>
  <c r="Z322" i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66" i="1"/>
  <c r="Z367" i="1" s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407" i="1"/>
  <c r="Z379" i="1"/>
  <c r="Z455" i="1"/>
  <c r="Z357" i="1"/>
  <c r="Z300" i="1"/>
  <c r="Z332" i="1"/>
  <c r="Z276" i="1"/>
  <c r="Z269" i="1"/>
  <c r="Z243" i="1"/>
  <c r="Z217" i="1"/>
  <c r="Z109" i="1"/>
  <c r="Z58" i="1"/>
  <c r="Z44" i="1"/>
  <c r="Z523" i="1" s="1"/>
  <c r="Y518" i="1"/>
  <c r="Z493" i="1"/>
  <c r="Z471" i="1"/>
  <c r="Z504" i="1"/>
  <c r="Z477" i="1"/>
  <c r="Z461" i="1"/>
  <c r="Z345" i="1"/>
  <c r="Z261" i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<sst xmlns="http://schemas.openxmlformats.org/spreadsheetml/2006/main" count="2342" uniqueCount="830">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</sst>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45841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60</v>
      </c>
      <c r="Y53" s="584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62.416666666666657</v>
      </c>
      <c r="BN53" s="64">
        <f t="shared" si="8"/>
        <v>67.410000000000011</v>
      </c>
      <c r="BO53" s="64">
        <f t="shared" si="9"/>
        <v>8.6805555555555552E-2</v>
      </c>
      <c r="BP53" s="64">
        <f t="shared" si="10"/>
        <v>9.3750000000000014E-2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5.5555555555555554</v>
      </c>
      <c r="Y58" s="585">
        <f>IFERROR(Y52/H52,"0")+IFERROR(Y53/H53,"0")+IFERROR(Y54/H54,"0")+IFERROR(Y55/H55,"0")+IFERROR(Y56/H56,"0")+IFERROR(Y57/H57,"0")</f>
        <v>6.0000000000000009</v>
      </c>
      <c r="Z58" s="585">
        <f>IFERROR(IF(Z52="",0,Z52),"0")+IFERROR(IF(Z53="",0,Z53),"0")+IFERROR(IF(Z54="",0,Z54),"0")+IFERROR(IF(Z55="",0,Z55),"0")+IFERROR(IF(Z56="",0,Z56),"0")+IFERROR(IF(Z57="",0,Z57),"0")</f>
        <v>0.11388000000000001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60</v>
      </c>
      <c r="Y59" s="585">
        <f>IFERROR(SUM(Y52:Y57),"0")</f>
        <v>64.800000000000011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130</v>
      </c>
      <c r="Y119" s="584">
        <f>IFERROR(IF(X119="",0,CEILING((X119/$H119),1)*$H119),"")</f>
        <v>137.69999999999999</v>
      </c>
      <c r="Z119" s="36">
        <f>IFERROR(IF(Y119=0,"",ROUNDUP(Y119/H119,0)*0.01898),"")</f>
        <v>0.32266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138.23333333333335</v>
      </c>
      <c r="BN119" s="64">
        <f>IFERROR(Y119*I119/H119,"0")</f>
        <v>146.42099999999996</v>
      </c>
      <c r="BO119" s="64">
        <f>IFERROR(1/J119*(X119/H119),"0")</f>
        <v>0.25077160493827161</v>
      </c>
      <c r="BP119" s="64">
        <f>IFERROR(1/J119*(Y119/H119),"0")</f>
        <v>0.265625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16.049382716049383</v>
      </c>
      <c r="Y123" s="585">
        <f>IFERROR(Y118/H118,"0")+IFERROR(Y119/H119,"0")+IFERROR(Y120/H120,"0")+IFERROR(Y121/H121,"0")+IFERROR(Y122/H122,"0")</f>
        <v>17</v>
      </c>
      <c r="Z123" s="585">
        <f>IFERROR(IF(Z118="",0,Z118),"0")+IFERROR(IF(Z119="",0,Z119),"0")+IFERROR(IF(Z120="",0,Z120),"0")+IFERROR(IF(Z121="",0,Z121),"0")+IFERROR(IF(Z122="",0,Z122),"0")</f>
        <v>0.32266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130</v>
      </c>
      <c r="Y124" s="585">
        <f>IFERROR(SUM(Y118:Y122),"0")</f>
        <v>137.69999999999999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">
        <v>393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45</v>
      </c>
      <c r="Y313" s="584">
        <f>IFERROR(IF(X313="",0,CEILING((X313/$H313),1)*$H313),"")</f>
        <v>46.8</v>
      </c>
      <c r="Z313" s="36">
        <f>IFERROR(IF(Y313=0,"",ROUNDUP(Y313/H313,0)*0.01898),"")</f>
        <v>0.11388000000000001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47.95961538461539</v>
      </c>
      <c r="BN313" s="64">
        <f>IFERROR(Y313*I313/H313,"0")</f>
        <v>49.878</v>
      </c>
      <c r="BO313" s="64">
        <f>IFERROR(1/J313*(X313/H313),"0")</f>
        <v>9.0144230769230768E-2</v>
      </c>
      <c r="BP313" s="64">
        <f>IFERROR(1/J313*(Y313/H313),"0")</f>
        <v>9.375E-2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5.7692307692307692</v>
      </c>
      <c r="Y318" s="585">
        <f>IFERROR(Y313/H313,"0")+IFERROR(Y314/H314,"0")+IFERROR(Y315/H315,"0")+IFERROR(Y316/H316,"0")+IFERROR(Y317/H317,"0")</f>
        <v>6</v>
      </c>
      <c r="Z318" s="585">
        <f>IFERROR(IF(Z313="",0,Z313),"0")+IFERROR(IF(Z314="",0,Z314),"0")+IFERROR(IF(Z315="",0,Z315),"0")+IFERROR(IF(Z316="",0,Z316),"0")+IFERROR(IF(Z317="",0,Z317),"0")</f>
        <v>0.11388000000000001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45</v>
      </c>
      <c r="Y319" s="585">
        <f>IFERROR(SUM(Y313:Y317),"0")</f>
        <v>46.8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40</v>
      </c>
      <c r="Y322" s="584">
        <f>IFERROR(IF(X322="",0,CEILING((X322/$H322),1)*$H322),"")</f>
        <v>46.8</v>
      </c>
      <c r="Z322" s="36">
        <f>IFERROR(IF(Y322=0,"",ROUNDUP(Y322/H322,0)*0.01898),"")</f>
        <v>0.11388000000000001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42.66153846153847</v>
      </c>
      <c r="BN322" s="64">
        <f>IFERROR(Y322*I322/H322,"0")</f>
        <v>49.914000000000001</v>
      </c>
      <c r="BO322" s="64">
        <f>IFERROR(1/J322*(X322/H322),"0")</f>
        <v>8.0128205128205135E-2</v>
      </c>
      <c r="BP322" s="64">
        <f>IFERROR(1/J322*(Y322/H322),"0")</f>
        <v>9.375E-2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5.1282051282051286</v>
      </c>
      <c r="Y324" s="585">
        <f>IFERROR(Y321/H321,"0")+IFERROR(Y322/H322,"0")+IFERROR(Y323/H323,"0")</f>
        <v>6</v>
      </c>
      <c r="Z324" s="585">
        <f>IFERROR(IF(Z321="",0,Z321),"0")+IFERROR(IF(Z322="",0,Z322),"0")+IFERROR(IF(Z323="",0,Z323),"0")</f>
        <v>0.11388000000000001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40</v>
      </c>
      <c r="Y325" s="585">
        <f>IFERROR(SUM(Y321:Y323),"0")</f>
        <v>46.8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0</v>
      </c>
      <c r="Y357" s="585">
        <f>IFERROR(Y350/H350,"0")+IFERROR(Y351/H351,"0")+IFERROR(Y352/H352,"0")+IFERROR(Y353/H353,"0")+IFERROR(Y354/H354,"0")+IFERROR(Y355/H355,"0")+IFERROR(Y356/H356,"0")</f>
        <v>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0</v>
      </c>
      <c r="Y358" s="585">
        <f>IFERROR(SUM(Y350:Y356),"0")</f>
        <v>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250</v>
      </c>
      <c r="Y386" s="584">
        <f>IFERROR(IF(X386="",0,CEILING((X386/$H386),1)*$H386),"")</f>
        <v>252</v>
      </c>
      <c r="Z386" s="36">
        <f>IFERROR(IF(Y386=0,"",ROUNDUP(Y386/H386,0)*0.01898),"")</f>
        <v>0.53144000000000002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264.41666666666669</v>
      </c>
      <c r="BN386" s="64">
        <f>IFERROR(Y386*I386/H386,"0")</f>
        <v>266.53199999999998</v>
      </c>
      <c r="BO386" s="64">
        <f>IFERROR(1/J386*(X386/H386),"0")</f>
        <v>0.43402777777777779</v>
      </c>
      <c r="BP386" s="64">
        <f>IFERROR(1/J386*(Y386/H386),"0")</f>
        <v>0.4375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27.777777777777779</v>
      </c>
      <c r="Y388" s="585">
        <f>IFERROR(Y386/H386,"0")+IFERROR(Y387/H387,"0")</f>
        <v>28</v>
      </c>
      <c r="Z388" s="585">
        <f>IFERROR(IF(Z386="",0,Z386),"0")+IFERROR(IF(Z387="",0,Z387),"0")</f>
        <v>0.53144000000000002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250</v>
      </c>
      <c r="Y389" s="585">
        <f>IFERROR(SUM(Y386:Y387),"0")</f>
        <v>252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140</v>
      </c>
      <c r="Y442" s="584">
        <f t="shared" si="69"/>
        <v>142.56</v>
      </c>
      <c r="Z442" s="36">
        <f t="shared" si="70"/>
        <v>0.32291999999999998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149.54545454545453</v>
      </c>
      <c r="BN442" s="64">
        <f t="shared" si="72"/>
        <v>152.27999999999997</v>
      </c>
      <c r="BO442" s="64">
        <f t="shared" si="73"/>
        <v>0.25495337995337997</v>
      </c>
      <c r="BP442" s="64">
        <f t="shared" si="74"/>
        <v>0.25961538461538464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250</v>
      </c>
      <c r="Y445" s="584">
        <f t="shared" si="69"/>
        <v>253.44</v>
      </c>
      <c r="Z445" s="36">
        <f t="shared" si="70"/>
        <v>0.57408000000000003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267.04545454545456</v>
      </c>
      <c r="BN445" s="64">
        <f t="shared" si="72"/>
        <v>270.71999999999997</v>
      </c>
      <c r="BO445" s="64">
        <f t="shared" si="73"/>
        <v>0.45527389277389274</v>
      </c>
      <c r="BP445" s="64">
        <f t="shared" si="74"/>
        <v>0.46153846153846156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73.86363636363636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75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0.89700000000000002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390</v>
      </c>
      <c r="Y456" s="585">
        <f>IFERROR(SUM(Y440:Y454),"0")</f>
        <v>396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80</v>
      </c>
      <c r="Y466" s="584">
        <f t="shared" si="75"/>
        <v>84.48</v>
      </c>
      <c r="Z466" s="36">
        <f>IFERROR(IF(Y466=0,"",ROUNDUP(Y466/H466,0)*0.01196),"")</f>
        <v>0.19136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85.454545454545453</v>
      </c>
      <c r="BN466" s="64">
        <f t="shared" si="77"/>
        <v>90.24</v>
      </c>
      <c r="BO466" s="64">
        <f t="shared" si="78"/>
        <v>0.14568764568764569</v>
      </c>
      <c r="BP466" s="64">
        <f t="shared" si="79"/>
        <v>0.15384615384615385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24.621212121212118</v>
      </c>
      <c r="Y471" s="585">
        <f>IFERROR(Y464/H464,"0")+IFERROR(Y465/H465,"0")+IFERROR(Y466/H466,"0")+IFERROR(Y467/H467,"0")+IFERROR(Y468/H468,"0")+IFERROR(Y469/H469,"0")+IFERROR(Y470/H470,"0")</f>
        <v>26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0.31096000000000001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130</v>
      </c>
      <c r="Y472" s="585">
        <f>IFERROR(SUM(Y464:Y470),"0")</f>
        <v>137.28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1195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1234.5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1271.3696386946388</v>
      </c>
      <c r="Y519" s="585">
        <f>IFERROR(SUM(BN22:BN515),"0")</f>
        <v>1313.355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3</v>
      </c>
      <c r="Y520" s="38">
        <f>ROUNDUP(SUM(BP22:BP515),0)</f>
        <v>3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1346.3696386946388</v>
      </c>
      <c r="Y521" s="585">
        <f>GrossWeightTotalR+PalletQtyTotalR*25</f>
        <v>1388.355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187.174091340758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193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2.75054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64.800000000000011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137.69999999999999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93.6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46">
        <f>IFERROR(Y375*1,"0")+IFERROR(Y376*1,"0")+IFERROR(Y377*1,"0")+IFERROR(Y378*1,"0")+IFERROR(Y382*1,"0")+IFERROR(Y386*1,"0")+IFERROR(Y387*1,"0")+IFERROR(Y391*1,"0")</f>
        <v>252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686.4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