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721C8A-5AAB-4626-A5EC-F642A833B7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26" i="1"/>
  <c r="BN126" i="1"/>
  <c r="Z154" i="1"/>
  <c r="BN154" i="1"/>
  <c r="Z168" i="1"/>
  <c r="BN168" i="1"/>
  <c r="Z178" i="1"/>
  <c r="BN178" i="1"/>
  <c r="Z201" i="1"/>
  <c r="BN201" i="1"/>
  <c r="Z213" i="1"/>
  <c r="BN213" i="1"/>
  <c r="Z230" i="1"/>
  <c r="BN230" i="1"/>
  <c r="Z250" i="1"/>
  <c r="BN250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Z388" i="1"/>
  <c r="BP387" i="1"/>
  <c r="BN387" i="1"/>
  <c r="Z387" i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62" i="1" l="1"/>
  <c r="Z345" i="1"/>
  <c r="Z261" i="1"/>
  <c r="Z324" i="1"/>
  <c r="Z318" i="1"/>
  <c r="Z134" i="1"/>
  <c r="Z123" i="1"/>
  <c r="Z179" i="1"/>
  <c r="Z332" i="1"/>
  <c r="Z310" i="1"/>
  <c r="Z205" i="1"/>
  <c r="Z101" i="1"/>
  <c r="Z80" i="1"/>
  <c r="Z44" i="1"/>
  <c r="Y519" i="1"/>
  <c r="Z511" i="1"/>
  <c r="Z498" i="1"/>
  <c r="Z504" i="1"/>
  <c r="Z65" i="1"/>
  <c r="Y522" i="1"/>
  <c r="Y520" i="1"/>
  <c r="Z32" i="1"/>
  <c r="Z233" i="1"/>
  <c r="Z173" i="1"/>
  <c r="Y521" i="1"/>
  <c r="Z407" i="1"/>
  <c r="Z455" i="1"/>
  <c r="Z217" i="1"/>
  <c r="Y518" i="1"/>
  <c r="Z379" i="1"/>
  <c r="Z357" i="1"/>
  <c r="Z338" i="1"/>
  <c r="Z109" i="1"/>
  <c r="Z493" i="1"/>
  <c r="Z471" i="1"/>
  <c r="Z269" i="1"/>
  <c r="Z477" i="1"/>
  <c r="Z461" i="1"/>
  <c r="Z92" i="1"/>
  <c r="Z71" i="1"/>
  <c r="Z58" i="1"/>
  <c r="X521" i="1"/>
  <c r="Z300" i="1"/>
  <c r="Z252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<sst xmlns="http://schemas.openxmlformats.org/spreadsheetml/2006/main" count="2343" uniqueCount="831">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</sst>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0.58333333333333337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13.888888888888888</v>
      </c>
      <c r="Y44" s="585">
        <f>IFERROR(Y41/H41,"0")+IFERROR(Y42/H42,"0")+IFERROR(Y43/H43,"0")</f>
        <v>14</v>
      </c>
      <c r="Z44" s="585">
        <f>IFERROR(IF(Z41="",0,Z41),"0")+IFERROR(IF(Z42="",0,Z42),"0")+IFERROR(IF(Z43="",0,Z43),"0")</f>
        <v>0.26572000000000001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150</v>
      </c>
      <c r="Y45" s="585">
        <f>IFERROR(SUM(Y41:Y43),"0")</f>
        <v>151.20000000000002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604.79999999999995</v>
      </c>
      <c r="Y53" s="58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629.15999999999985</v>
      </c>
      <c r="BN53" s="64">
        <f t="shared" si="8"/>
        <v>629.16000000000008</v>
      </c>
      <c r="BO53" s="64">
        <f t="shared" si="9"/>
        <v>0.87499999999999989</v>
      </c>
      <c r="BP53" s="64">
        <f t="shared" si="10"/>
        <v>0.875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675</v>
      </c>
      <c r="Y57" s="584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206</v>
      </c>
      <c r="Y58" s="585">
        <f>IFERROR(Y52/H52,"0")+IFERROR(Y53/H53,"0")+IFERROR(Y54/H54,"0")+IFERROR(Y55/H55,"0")+IFERROR(Y56/H56,"0")+IFERROR(Y57/H57,"0")</f>
        <v>206</v>
      </c>
      <c r="Z58" s="585">
        <f>IFERROR(IF(Z52="",0,Z52),"0")+IFERROR(IF(Z53="",0,Z53),"0")+IFERROR(IF(Z54="",0,Z54),"0")+IFERROR(IF(Z55="",0,Z55),"0")+IFERROR(IF(Z56="",0,Z56),"0")+IFERROR(IF(Z57="",0,Z57),"0")</f>
        <v>2.41588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1279.8</v>
      </c>
      <c r="Y59" s="585">
        <f>IFERROR(SUM(Y52:Y57),"0")</f>
        <v>1279.8000000000002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604.79999999999995</v>
      </c>
      <c r="Y61" s="584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106</v>
      </c>
      <c r="Y65" s="585">
        <f>IFERROR(Y61/H61,"0")+IFERROR(Y62/H62,"0")+IFERROR(Y63/H63,"0")+IFERROR(Y64/H64,"0")</f>
        <v>106</v>
      </c>
      <c r="Z65" s="585">
        <f>IFERROR(IF(Z61="",0,Z61),"0")+IFERROR(IF(Z62="",0,Z62),"0")+IFERROR(IF(Z63="",0,Z63),"0")+IFERROR(IF(Z64="",0,Z64),"0")</f>
        <v>1.3883800000000002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739.8</v>
      </c>
      <c r="Y66" s="585">
        <f>IFERROR(SUM(Y61:Y64),"0")</f>
        <v>739.80000000000007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200</v>
      </c>
      <c r="Y76" s="584">
        <f t="shared" si="11"/>
        <v>201.60000000000002</v>
      </c>
      <c r="Z76" s="36">
        <f>IFERROR(IF(Y76=0,"",ROUNDUP(Y76/H76,0)*0.01898),"")</f>
        <v>0.45552000000000004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212.07142857142858</v>
      </c>
      <c r="BN76" s="64">
        <f t="shared" si="13"/>
        <v>213.76800000000003</v>
      </c>
      <c r="BO76" s="64">
        <f t="shared" si="14"/>
        <v>0.37202380952380953</v>
      </c>
      <c r="BP76" s="64">
        <f t="shared" si="15"/>
        <v>0.375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5.3999999999999986</v>
      </c>
      <c r="Y79" s="584">
        <f t="shared" si="11"/>
        <v>5.4</v>
      </c>
      <c r="Z79" s="36">
        <f>IFERROR(IF(Y79=0,"",ROUNDUP(Y79/H79,0)*0.00651),"")</f>
        <v>1.9529999999999999E-2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5.9399999999999977</v>
      </c>
      <c r="BN79" s="64">
        <f t="shared" si="13"/>
        <v>5.94</v>
      </c>
      <c r="BO79" s="64">
        <f t="shared" si="14"/>
        <v>1.648351648351648E-2</v>
      </c>
      <c r="BP79" s="64">
        <f t="shared" si="15"/>
        <v>1.6483516483516484E-2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26.80952380952381</v>
      </c>
      <c r="Y80" s="585">
        <f>IFERROR(Y74/H74,"0")+IFERROR(Y75/H75,"0")+IFERROR(Y76/H76,"0")+IFERROR(Y77/H77,"0")+IFERROR(Y78/H78,"0")+IFERROR(Y79/H79,"0")</f>
        <v>27</v>
      </c>
      <c r="Z80" s="585">
        <f>IFERROR(IF(Z74="",0,Z74),"0")+IFERROR(IF(Z75="",0,Z75),"0")+IFERROR(IF(Z76="",0,Z76),"0")+IFERROR(IF(Z77="",0,Z77),"0")+IFERROR(IF(Z78="",0,Z78),"0")+IFERROR(IF(Z79="",0,Z79),"0")</f>
        <v>0.47505000000000003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205.4</v>
      </c>
      <c r="Y81" s="585">
        <f>IFERROR(SUM(Y74:Y79),"0")</f>
        <v>207.00000000000003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22.5</v>
      </c>
      <c r="Y91" s="58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14.25925925925926</v>
      </c>
      <c r="Y92" s="585">
        <f>IFERROR(Y89/H89,"0")+IFERROR(Y90/H90,"0")+IFERROR(Y91/H91,"0")</f>
        <v>15</v>
      </c>
      <c r="Z92" s="585">
        <f>IFERROR(IF(Z89="",0,Z89),"0")+IFERROR(IF(Z90="",0,Z90),"0")+IFERROR(IF(Z91="",0,Z91),"0")</f>
        <v>0.2349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122.5</v>
      </c>
      <c r="Y93" s="585">
        <f>IFERROR(SUM(Y89:Y91),"0")</f>
        <v>130.5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12.345679012345679</v>
      </c>
      <c r="Y101" s="585">
        <f>IFERROR(Y95/H95,"0")+IFERROR(Y96/H96,"0")+IFERROR(Y97/H97,"0")+IFERROR(Y98/H98,"0")+IFERROR(Y99/H99,"0")+IFERROR(Y100/H100,"0")</f>
        <v>13</v>
      </c>
      <c r="Z101" s="585">
        <f>IFERROR(IF(Z95="",0,Z95),"0")+IFERROR(IF(Z96="",0,Z96),"0")+IFERROR(IF(Z97="",0,Z97),"0")+IFERROR(IF(Z98="",0,Z98),"0")+IFERROR(IF(Z99="",0,Z99),"0")+IFERROR(IF(Z100="",0,Z100),"0")</f>
        <v>0.24674000000000001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100</v>
      </c>
      <c r="Y102" s="585">
        <f>IFERROR(SUM(Y95:Y100),"0")</f>
        <v>105.3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12.345679012345679</v>
      </c>
      <c r="Y123" s="585">
        <f>IFERROR(Y118/H118,"0")+IFERROR(Y119/H119,"0")+IFERROR(Y120/H120,"0")+IFERROR(Y121/H121,"0")+IFERROR(Y122/H122,"0")</f>
        <v>13</v>
      </c>
      <c r="Z123" s="585">
        <f>IFERROR(IF(Z118="",0,Z118),"0")+IFERROR(IF(Z119="",0,Z119),"0")+IFERROR(IF(Z120="",0,Z120),"0")+IFERROR(IF(Z121="",0,Z121),"0")+IFERROR(IF(Z122="",0,Z122),"0")</f>
        <v>0.24674000000000001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100</v>
      </c>
      <c r="Y124" s="585">
        <f>IFERROR(SUM(Y118:Y122),"0")</f>
        <v>105.3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27</v>
      </c>
      <c r="Y154" s="584">
        <f>IFERROR(IF(X154="",0,CEILING((X154/$H154),1)*$H154),"")</f>
        <v>27</v>
      </c>
      <c r="Z154" s="36">
        <f>IFERROR(IF(Y154=0,"",ROUNDUP(Y154/H154,0)*0.01898),"")</f>
        <v>5.6940000000000004E-2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28.755000000000003</v>
      </c>
      <c r="BN154" s="64">
        <f>IFERROR(Y154*I154/H154,"0")</f>
        <v>28.755000000000003</v>
      </c>
      <c r="BO154" s="64">
        <f>IFERROR(1/J154*(X154/H154),"0")</f>
        <v>4.6875E-2</v>
      </c>
      <c r="BP154" s="64">
        <f>IFERROR(1/J154*(Y154/H154),"0")</f>
        <v>4.6875E-2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3</v>
      </c>
      <c r="Y155" s="585">
        <f>IFERROR(Y152/H152,"0")+IFERROR(Y153/H153,"0")+IFERROR(Y154/H154,"0")</f>
        <v>3</v>
      </c>
      <c r="Z155" s="585">
        <f>IFERROR(IF(Z152="",0,Z152),"0")+IFERROR(IF(Z153="",0,Z153),"0")+IFERROR(IF(Z154="",0,Z154),"0")</f>
        <v>5.6940000000000004E-2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27</v>
      </c>
      <c r="Y156" s="585">
        <f>IFERROR(SUM(Y152:Y154),"0")</f>
        <v>27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16.2</v>
      </c>
      <c r="Y197" s="584">
        <f t="shared" ref="Y197:Y204" si="26">IFERROR(IF(X197="",0,CEILING((X197/$H197),1)*$H197),"")</f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16.829999999999998</v>
      </c>
      <c r="BN197" s="64">
        <f t="shared" ref="BN197:BN204" si="28">IFERROR(Y197*I197/H197,"0")</f>
        <v>16.830000000000002</v>
      </c>
      <c r="BO197" s="64">
        <f t="shared" ref="BO197:BO204" si="29">IFERROR(1/J197*(X197/H197),"0")</f>
        <v>2.2727272727272724E-2</v>
      </c>
      <c r="BP197" s="64">
        <f t="shared" ref="BP197:BP204" si="30">IFERROR(1/J197*(Y197/H197),"0")</f>
        <v>2.2727272727272731E-2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16.2</v>
      </c>
      <c r="Y199" s="584">
        <f t="shared" si="26"/>
        <v>16.200000000000003</v>
      </c>
      <c r="Z199" s="36">
        <f>IFERROR(IF(Y199=0,"",ROUNDUP(Y199/H199,0)*0.00902),"")</f>
        <v>2.7060000000000001E-2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16.829999999999998</v>
      </c>
      <c r="BN199" s="64">
        <f t="shared" si="28"/>
        <v>16.830000000000002</v>
      </c>
      <c r="BO199" s="64">
        <f t="shared" si="29"/>
        <v>2.2727272727272724E-2</v>
      </c>
      <c r="BP199" s="64">
        <f t="shared" si="30"/>
        <v>2.2727272727272731E-2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16.2</v>
      </c>
      <c r="Y200" s="584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16.829999999999998</v>
      </c>
      <c r="BN200" s="64">
        <f t="shared" si="28"/>
        <v>16.830000000000002</v>
      </c>
      <c r="BO200" s="64">
        <f t="shared" si="29"/>
        <v>2.2727272727272724E-2</v>
      </c>
      <c r="BP200" s="64">
        <f t="shared" si="30"/>
        <v>2.2727272727272731E-2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8.9999999999999982</v>
      </c>
      <c r="Y205" s="585">
        <f>IFERROR(Y197/H197,"0")+IFERROR(Y198/H198,"0")+IFERROR(Y199/H199,"0")+IFERROR(Y200/H200,"0")+IFERROR(Y201/H201,"0")+IFERROR(Y202/H202,"0")+IFERROR(Y203/H203,"0")+IFERROR(Y204/H204,"0")</f>
        <v>9.0000000000000018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8.1180000000000002E-2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48.599999999999994</v>
      </c>
      <c r="Y206" s="585">
        <f>IFERROR(SUM(Y197:Y204),"0")</f>
        <v>48.600000000000009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200</v>
      </c>
      <c r="Y257" s="584">
        <f>IFERROR(IF(X257="",0,CEILING((X257/$H257),1)*$H257),"")</f>
        <v>205.20000000000002</v>
      </c>
      <c r="Z257" s="36">
        <f>IFERROR(IF(Y257=0,"",ROUNDUP(Y257/H257,0)*0.01898),"")</f>
        <v>0.36062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208.05555555555554</v>
      </c>
      <c r="BN257" s="64">
        <f>IFERROR(Y257*I257/H257,"0")</f>
        <v>213.46499999999997</v>
      </c>
      <c r="BO257" s="64">
        <f>IFERROR(1/J257*(X257/H257),"0")</f>
        <v>0.28935185185185186</v>
      </c>
      <c r="BP257" s="64">
        <f>IFERROR(1/J257*(Y257/H257),"0")</f>
        <v>0.296875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40</v>
      </c>
      <c r="Y260" s="584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28.518518518518519</v>
      </c>
      <c r="Y261" s="585">
        <f>IFERROR(Y256/H256,"0")+IFERROR(Y257/H257,"0")+IFERROR(Y258/H258,"0")+IFERROR(Y259/H259,"0")+IFERROR(Y260/H260,"0")</f>
        <v>29</v>
      </c>
      <c r="Z261" s="585">
        <f>IFERROR(IF(Z256="",0,Z256),"0")+IFERROR(IF(Z257="",0,Z257),"0")+IFERROR(IF(Z258="",0,Z258),"0")+IFERROR(IF(Z259="",0,Z259),"0")+IFERROR(IF(Z260="",0,Z260),"0")</f>
        <v>0.45082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240</v>
      </c>
      <c r="Y262" s="585">
        <f>IFERROR(SUM(Y256:Y260),"0")</f>
        <v>245.20000000000002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40</v>
      </c>
      <c r="Y294" s="584">
        <f t="shared" ref="Y294:Y299" si="48">IFERROR(IF(X294="",0,CEILING((X294/$H294),1)*$H294),"")</f>
        <v>43.2</v>
      </c>
      <c r="Z294" s="36">
        <f>IFERROR(IF(Y294=0,"",ROUNDUP(Y294/H294,0)*0.01898),"")</f>
        <v>7.5920000000000001E-2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41.611111111111107</v>
      </c>
      <c r="BN294" s="64">
        <f t="shared" ref="BN294:BN299" si="50">IFERROR(Y294*I294/H294,"0")</f>
        <v>44.94</v>
      </c>
      <c r="BO294" s="64">
        <f t="shared" ref="BO294:BO299" si="51">IFERROR(1/J294*(X294/H294),"0")</f>
        <v>5.7870370370370364E-2</v>
      </c>
      <c r="BP294" s="64">
        <f t="shared" ref="BP294:BP299" si="52">IFERROR(1/J294*(Y294/H294),"0")</f>
        <v>6.25E-2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604.79999999999995</v>
      </c>
      <c r="Y296" s="584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100</v>
      </c>
      <c r="Y297" s="584">
        <f t="shared" si="48"/>
        <v>108</v>
      </c>
      <c r="Z297" s="36">
        <f>IFERROR(IF(Y297=0,"",ROUNDUP(Y297/H297,0)*0.01898),"")</f>
        <v>0.1898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104.02777777777777</v>
      </c>
      <c r="BN297" s="64">
        <f t="shared" si="50"/>
        <v>112.34999999999998</v>
      </c>
      <c r="BO297" s="64">
        <f t="shared" si="51"/>
        <v>0.14467592592592593</v>
      </c>
      <c r="BP297" s="64">
        <f t="shared" si="52"/>
        <v>0.15625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40</v>
      </c>
      <c r="Y299" s="584">
        <f t="shared" si="48"/>
        <v>40</v>
      </c>
      <c r="Z299" s="36">
        <f>IFERROR(IF(Y299=0,"",ROUNDUP(Y299/H299,0)*0.00902),"")</f>
        <v>9.0200000000000002E-2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42.1</v>
      </c>
      <c r="BN299" s="64">
        <f t="shared" si="50"/>
        <v>42.1</v>
      </c>
      <c r="BO299" s="64">
        <f t="shared" si="51"/>
        <v>7.575757575757576E-2</v>
      </c>
      <c r="BP299" s="64">
        <f t="shared" si="52"/>
        <v>7.575757575757576E-2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88.962962962962962</v>
      </c>
      <c r="Y300" s="585">
        <f>IFERROR(Y294/H294,"0")+IFERROR(Y295/H295,"0")+IFERROR(Y296/H296,"0")+IFERROR(Y297/H297,"0")+IFERROR(Y298/H298,"0")+IFERROR(Y299/H299,"0")</f>
        <v>90</v>
      </c>
      <c r="Z300" s="585">
        <f>IFERROR(IF(Z294="",0,Z294),"0")+IFERROR(IF(Z295="",0,Z295),"0")+IFERROR(IF(Z296="",0,Z296),"0")+IFERROR(IF(Z297="",0,Z297),"0")+IFERROR(IF(Z298="",0,Z298),"0")+IFERROR(IF(Z299="",0,Z299),"0")</f>
        <v>1.5090000000000001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824.8</v>
      </c>
      <c r="Y301" s="585">
        <f>IFERROR(SUM(Y294:Y299),"0")</f>
        <v>836.00000000000011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100</v>
      </c>
      <c r="Y303" s="584">
        <f t="shared" ref="Y303:Y309" si="53">IFERROR(IF(X303="",0,CEILING((X303/$H303),1)*$H303),"")</f>
        <v>100.80000000000001</v>
      </c>
      <c r="Z303" s="36">
        <f>IFERROR(IF(Y303=0,"",ROUNDUP(Y303/H303,0)*0.00902),"")</f>
        <v>0.21648000000000001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106.42857142857143</v>
      </c>
      <c r="BN303" s="64">
        <f t="shared" ref="BN303:BN309" si="55">IFERROR(Y303*I303/H303,"0")</f>
        <v>107.28</v>
      </c>
      <c r="BO303" s="64">
        <f t="shared" ref="BO303:BO309" si="56">IFERROR(1/J303*(X303/H303),"0")</f>
        <v>0.18037518037518038</v>
      </c>
      <c r="BP303" s="64">
        <f t="shared" ref="BP303:BP309" si="57">IFERROR(1/J303*(Y303/H303),"0")</f>
        <v>0.18181818181818182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100</v>
      </c>
      <c r="Y304" s="584">
        <f t="shared" si="53"/>
        <v>100.80000000000001</v>
      </c>
      <c r="Z304" s="36">
        <f>IFERROR(IF(Y304=0,"",ROUNDUP(Y304/H304,0)*0.00902),"")</f>
        <v>0.21648000000000001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106.42857142857143</v>
      </c>
      <c r="BN304" s="64">
        <f t="shared" si="55"/>
        <v>107.28</v>
      </c>
      <c r="BO304" s="64">
        <f t="shared" si="56"/>
        <v>0.18037518037518038</v>
      </c>
      <c r="BP304" s="64">
        <f t="shared" si="57"/>
        <v>0.18181818181818182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47.61904761904762</v>
      </c>
      <c r="Y310" s="585">
        <f>IFERROR(Y303/H303,"0")+IFERROR(Y304/H304,"0")+IFERROR(Y305/H305,"0")+IFERROR(Y306/H306,"0")+IFERROR(Y307/H307,"0")+IFERROR(Y308/H308,"0")+IFERROR(Y309/H309,"0")</f>
        <v>48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200</v>
      </c>
      <c r="Y311" s="585">
        <f>IFERROR(SUM(Y303:Y309),"0")</f>
        <v>201.60000000000002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2000</v>
      </c>
      <c r="Y313" s="584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6</v>
      </c>
      <c r="Y316" s="584">
        <f>IFERROR(IF(X316="",0,CEILING((X316/$H316),1)*$H316),"")</f>
        <v>6</v>
      </c>
      <c r="Z316" s="36">
        <f>IFERROR(IF(Y316=0,"",ROUNDUP(Y316/H316,0)*0.00651),"")</f>
        <v>1.302E-2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6.492</v>
      </c>
      <c r="BN316" s="64">
        <f>IFERROR(Y316*I316/H316,"0")</f>
        <v>6.492</v>
      </c>
      <c r="BO316" s="64">
        <f>IFERROR(1/J316*(X316/H316),"0")</f>
        <v>1.098901098901099E-2</v>
      </c>
      <c r="BP316" s="64">
        <f>IFERROR(1/J316*(Y316/H316),"0")</f>
        <v>1.098901098901099E-2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258.41025641025641</v>
      </c>
      <c r="Y318" s="585">
        <f>IFERROR(Y313/H313,"0")+IFERROR(Y314/H314,"0")+IFERROR(Y315/H315,"0")+IFERROR(Y316/H316,"0")+IFERROR(Y317/H317,"0")</f>
        <v>259</v>
      </c>
      <c r="Z318" s="585">
        <f>IFERROR(IF(Z313="",0,Z313),"0")+IFERROR(IF(Z314="",0,Z314),"0")+IFERROR(IF(Z315="",0,Z315),"0")+IFERROR(IF(Z316="",0,Z316),"0")+IFERROR(IF(Z317="",0,Z317),"0")</f>
        <v>4.8908800000000001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2006</v>
      </c>
      <c r="Y319" s="585">
        <f>IFERROR(SUM(Y313:Y317),"0")</f>
        <v>2010.6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24.3</v>
      </c>
      <c r="Y342" s="584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25.856999999999999</v>
      </c>
      <c r="BN342" s="64">
        <f>IFERROR(Y342*I342/H342,"0")</f>
        <v>25.856999999999996</v>
      </c>
      <c r="BO342" s="64">
        <f>IFERROR(1/J342*(X342/H342),"0")</f>
        <v>4.6875E-2</v>
      </c>
      <c r="BP342" s="64">
        <f>IFERROR(1/J342*(Y342/H342),"0")</f>
        <v>4.6875E-2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3</v>
      </c>
      <c r="Y345" s="585">
        <f>IFERROR(Y342/H342,"0")+IFERROR(Y343/H343,"0")+IFERROR(Y344/H344,"0")</f>
        <v>3</v>
      </c>
      <c r="Z345" s="585">
        <f>IFERROR(IF(Z342="",0,Z342),"0")+IFERROR(IF(Z343="",0,Z343),"0")+IFERROR(IF(Z344="",0,Z344),"0")</f>
        <v>5.6940000000000004E-2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24.3</v>
      </c>
      <c r="Y346" s="585">
        <f>IFERROR(SUM(Y342:Y344),"0")</f>
        <v>24.299999999999997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100</v>
      </c>
      <c r="Y350" s="584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720</v>
      </c>
      <c r="Y351" s="584">
        <f t="shared" si="58"/>
        <v>720</v>
      </c>
      <c r="Z351" s="36">
        <f>IFERROR(IF(Y351=0,"",ROUNDUP(Y351/H351,0)*0.02175),"")</f>
        <v>1.044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743.04000000000008</v>
      </c>
      <c r="BN351" s="64">
        <f t="shared" si="60"/>
        <v>743.04000000000008</v>
      </c>
      <c r="BO351" s="64">
        <f t="shared" si="61"/>
        <v>1</v>
      </c>
      <c r="BP351" s="64">
        <f t="shared" si="62"/>
        <v>1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1440</v>
      </c>
      <c r="Y353" s="584">
        <f t="shared" si="58"/>
        <v>1440</v>
      </c>
      <c r="Z353" s="36">
        <f>IFERROR(IF(Y353=0,"",ROUNDUP(Y353/H353,0)*0.02175),"")</f>
        <v>2.0880000000000001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1486.0800000000002</v>
      </c>
      <c r="BN353" s="64">
        <f t="shared" si="60"/>
        <v>1486.0800000000002</v>
      </c>
      <c r="BO353" s="64">
        <f t="shared" si="61"/>
        <v>2</v>
      </c>
      <c r="BP353" s="64">
        <f t="shared" si="62"/>
        <v>2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150.66666666666666</v>
      </c>
      <c r="Y357" s="585">
        <f>IFERROR(Y350/H350,"0")+IFERROR(Y351/H351,"0")+IFERROR(Y352/H352,"0")+IFERROR(Y353/H353,"0")+IFERROR(Y354/H354,"0")+IFERROR(Y355/H355,"0")+IFERROR(Y356/H356,"0")</f>
        <v>151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3.2842500000000001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2260</v>
      </c>
      <c r="Y358" s="585">
        <f>IFERROR(SUM(Y350:Y356),"0")</f>
        <v>2265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2160</v>
      </c>
      <c r="Y360" s="584">
        <f>IFERROR(IF(X360="",0,CEILING((X360/$H360),1)*$H360),"")</f>
        <v>2160</v>
      </c>
      <c r="Z360" s="36">
        <f>IFERROR(IF(Y360=0,"",ROUNDUP(Y360/H360,0)*0.02175),"")</f>
        <v>3.1319999999999997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2229.1200000000003</v>
      </c>
      <c r="BN360" s="64">
        <f>IFERROR(Y360*I360/H360,"0")</f>
        <v>2229.1200000000003</v>
      </c>
      <c r="BO360" s="64">
        <f>IFERROR(1/J360*(X360/H360),"0")</f>
        <v>3</v>
      </c>
      <c r="BP360" s="64">
        <f>IFERROR(1/J360*(Y360/H360),"0")</f>
        <v>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144</v>
      </c>
      <c r="Y362" s="585">
        <f>IFERROR(Y360/H360,"0")+IFERROR(Y361/H361,"0")</f>
        <v>144</v>
      </c>
      <c r="Z362" s="585">
        <f>IFERROR(IF(Z360="",0,Z360),"0")+IFERROR(IF(Z361="",0,Z361),"0")</f>
        <v>3.1319999999999997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2160</v>
      </c>
      <c r="Y363" s="585">
        <f>IFERROR(SUM(Y360:Y361),"0")</f>
        <v>2160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400</v>
      </c>
      <c r="Y440" s="584">
        <f t="shared" ref="Y440:Y454" si="69">IFERROR(IF(X440="",0,CEILING((X440/$H440),1)*$H440),"")</f>
        <v>401.28000000000003</v>
      </c>
      <c r="Z440" s="36">
        <f t="shared" ref="Z440:Z446" si="70">IFERROR(IF(Y440=0,"",ROUNDUP(Y440/H440,0)*0.01196),"")</f>
        <v>0.90895999999999999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427.27272727272725</v>
      </c>
      <c r="BN440" s="64">
        <f t="shared" ref="BN440:BN454" si="72">IFERROR(Y440*I440/H440,"0")</f>
        <v>428.64</v>
      </c>
      <c r="BO440" s="64">
        <f t="shared" ref="BO440:BO454" si="73">IFERROR(1/J440*(X440/H440),"0")</f>
        <v>0.72843822843822836</v>
      </c>
      <c r="BP440" s="64">
        <f t="shared" ref="BP440:BP454" si="74">IFERROR(1/J440*(Y440/H440),"0")</f>
        <v>0.73076923076923084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0.46643999999999997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200</v>
      </c>
      <c r="Y472" s="585">
        <f>IFERROR(SUM(Y464:Y470),"0")</f>
        <v>205.92000000000002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100</v>
      </c>
      <c r="Y489" s="584">
        <f>IFERROR(IF(X489="",0,CEILING((X489/$H489),1)*$H489),"")</f>
        <v>108</v>
      </c>
      <c r="Z489" s="36">
        <f>IFERROR(IF(Y489=0,"",ROUNDUP(Y489/H489,0)*0.01898),"")</f>
        <v>0.1898</v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104.02777777777777</v>
      </c>
      <c r="BN489" s="64">
        <f>IFERROR(Y489*I489/H489,"0")</f>
        <v>112.34999999999998</v>
      </c>
      <c r="BO489" s="64">
        <f>IFERROR(1/J489*(X489/H489),"0")</f>
        <v>0.14467592592592593</v>
      </c>
      <c r="BP489" s="64">
        <f>IFERROR(1/J489*(Y489/H489),"0")</f>
        <v>0.15625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9.2592592592592595</v>
      </c>
      <c r="Y493" s="585">
        <f>IFERROR(Y489/H489,"0")+IFERROR(Y490/H490,"0")+IFERROR(Y491/H491,"0")+IFERROR(Y492/H492,"0")</f>
        <v>10</v>
      </c>
      <c r="Z493" s="585">
        <f>IFERROR(IF(Z489="",0,Z489),"0")+IFERROR(IF(Z490="",0,Z490),"0")+IFERROR(IF(Z491="",0,Z491),"0")+IFERROR(IF(Z492="",0,Z492),"0")</f>
        <v>0.1898</v>
      </c>
      <c r="AA493" s="586"/>
      <c r="AB493" s="586"/>
      <c r="AC493" s="586"/>
    </row>
    <row r="494" spans="1:68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100</v>
      </c>
      <c r="Y494" s="585">
        <f>IFERROR(SUM(Y489:Y492),"0")</f>
        <v>108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100</v>
      </c>
      <c r="Y496" s="584">
        <f>IFERROR(IF(X496="",0,CEILING((X496/$H496),1)*$H496),"")</f>
        <v>100.80000000000001</v>
      </c>
      <c r="Z496" s="36">
        <f>IFERROR(IF(Y496=0,"",ROUNDUP(Y496/H496,0)*0.00902),"")</f>
        <v>0.21648000000000001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106.42857142857143</v>
      </c>
      <c r="BN496" s="64">
        <f>IFERROR(Y496*I496/H496,"0")</f>
        <v>107.28</v>
      </c>
      <c r="BO496" s="64">
        <f>IFERROR(1/J496*(X496/H496),"0")</f>
        <v>0.18037518037518038</v>
      </c>
      <c r="BP496" s="64">
        <f>IFERROR(1/J496*(Y496/H496),"0")</f>
        <v>0.18181818181818182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100</v>
      </c>
      <c r="Y497" s="584">
        <f>IFERROR(IF(X497="",0,CEILING((X497/$H497),1)*$H497),"")</f>
        <v>100.80000000000001</v>
      </c>
      <c r="Z497" s="36">
        <f>IFERROR(IF(Y497=0,"",ROUNDUP(Y497/H497,0)*0.00902),"")</f>
        <v>0.21648000000000001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106.42857142857143</v>
      </c>
      <c r="BN497" s="64">
        <f>IFERROR(Y497*I497/H497,"0")</f>
        <v>107.28</v>
      </c>
      <c r="BO497" s="64">
        <f>IFERROR(1/J497*(X497/H497),"0")</f>
        <v>0.18037518037518038</v>
      </c>
      <c r="BP497" s="64">
        <f>IFERROR(1/J497*(Y497/H497),"0")</f>
        <v>0.18181818181818182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47.61904761904762</v>
      </c>
      <c r="Y498" s="585">
        <f>IFERROR(Y496/H496,"0")+IFERROR(Y497/H497,"0")</f>
        <v>48</v>
      </c>
      <c r="Z498" s="585">
        <f>IFERROR(IF(Z496="",0,Z496),"0")+IFERROR(IF(Z497="",0,Z497),"0")</f>
        <v>0.43296000000000001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200</v>
      </c>
      <c r="Y499" s="585">
        <f>IFERROR(SUM(Y496:Y497),"0")</f>
        <v>201.60000000000002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11738.2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11808.960000000001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12280.907552928551</v>
      </c>
      <c r="Y519" s="585">
        <f>IFERROR(SUM(BN22:BN515),"0")</f>
        <v>12355.248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19</v>
      </c>
      <c r="Y520" s="38">
        <f>ROUNDUP(SUM(BP22:BP515),0)</f>
        <v>19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12755.907552928551</v>
      </c>
      <c r="Y521" s="585">
        <f>GrossWeightTotalR+PalletQtyTotalR*25</f>
        <v>12830.248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1357.7148900482237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1366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21.962140000000002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151.20000000000002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2226.6000000000004</v>
      </c>
      <c r="E528" s="46">
        <f>IFERROR(Y89*1,"0")+IFERROR(Y90*1,"0")+IFERROR(Y91*1,"0")+IFERROR(Y95*1,"0")+IFERROR(Y96*1,"0")+IFERROR(Y97*1,"0")+IFERROR(Y98*1,"0")+IFERROR(Y99*1,"0")+IFERROR(Y100*1,"0")</f>
        <v>235.8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27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48.600000000000009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245.20000000000002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3048.2</v>
      </c>
      <c r="S528" s="46">
        <f>IFERROR(Y342*1,"0")+IFERROR(Y343*1,"0")+IFERROR(Y344*1,"0")</f>
        <v>24.299999999999997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4479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908.16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309.60000000000002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9,80"/>
        <filter val="1 357,71"/>
        <filter val="1 440,00"/>
        <filter val="100,00"/>
        <filter val="106,00"/>
        <filter val="11 738,20"/>
        <filter val="12 280,91"/>
        <filter val="12 755,91"/>
        <filter val="12,35"/>
        <filter val="122,50"/>
        <filter val="13,89"/>
        <filter val="135,00"/>
        <filter val="14,26"/>
        <filter val="144,00"/>
        <filter val="150,00"/>
        <filter val="150,67"/>
        <filter val="16,20"/>
        <filter val="19"/>
        <filter val="2 000,00"/>
        <filter val="2 006,00"/>
        <filter val="2 160,00"/>
        <filter val="2 260,00"/>
        <filter val="200,00"/>
        <filter val="205,40"/>
        <filter val="206,00"/>
        <filter val="22,50"/>
        <filter val="24,30"/>
        <filter val="240,00"/>
        <filter val="258,41"/>
        <filter val="26,81"/>
        <filter val="27,00"/>
        <filter val="28,52"/>
        <filter val="3,00"/>
        <filter val="37,88"/>
        <filter val="40,00"/>
        <filter val="400,00"/>
        <filter val="47,62"/>
        <filter val="48,60"/>
        <filter val="5,40"/>
        <filter val="5,56"/>
        <filter val="50,00"/>
        <filter val="500,00"/>
        <filter val="6,00"/>
        <filter val="604,80"/>
        <filter val="675,00"/>
        <filter val="720,00"/>
        <filter val="739,80"/>
        <filter val="824,80"/>
        <filter val="88,96"/>
        <filter val="9,00"/>
        <filter val="9,26"/>
        <filter val="94,7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